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C:\Users\hayley.macdonald.jon\Desktop\Reports\"/>
    </mc:Choice>
  </mc:AlternateContent>
  <bookViews>
    <workbookView xWindow="0" yWindow="0" windowWidth="24000" windowHeight="9432" tabRatio="845" activeTab="3"/>
  </bookViews>
  <sheets>
    <sheet name="Main Menu" sheetId="12" r:id="rId1"/>
    <sheet name="Evidence Base" sheetId="7" r:id="rId2"/>
    <sheet name="N2K Features" sheetId="4" r:id="rId3"/>
    <sheet name="N2K Features and Sites" sheetId="17" r:id="rId4"/>
    <sheet name="Additional Site Information" sheetId="16" r:id="rId5"/>
    <sheet name="References" sheetId="15" r:id="rId6"/>
  </sheets>
  <definedNames>
    <definedName name="_xlnm._FilterDatabase" localSheetId="4" hidden="1">'Additional Site Information'!$A$4:$I$116</definedName>
    <definedName name="_xlnm._FilterDatabase" localSheetId="1" hidden="1">'Evidence Base'!$A$2:$F$45</definedName>
    <definedName name="_xlnm._FilterDatabase" localSheetId="2" hidden="1">'N2K Features'!$A$4:$CL$125</definedName>
    <definedName name="_xlnm._FilterDatabase" localSheetId="3" hidden="1">'N2K Features and Sites'!$A$4:$Q$483</definedName>
    <definedName name="_Toc422482165" localSheetId="0">'Main Menu'!$C$14</definedName>
    <definedName name="_Toc422482166" localSheetId="0">'Main Menu'!$C$29</definedName>
  </definedNames>
  <calcPr calcId="152511"/>
</workbook>
</file>

<file path=xl/calcChain.xml><?xml version="1.0" encoding="utf-8"?>
<calcChain xmlns="http://schemas.openxmlformats.org/spreadsheetml/2006/main">
  <c r="CJ126" i="4" l="1"/>
  <c r="CG126" i="4"/>
  <c r="CD126" i="4"/>
  <c r="CA126" i="4"/>
  <c r="BX126" i="4"/>
  <c r="BU126" i="4"/>
  <c r="BR126" i="4"/>
  <c r="BO126" i="4"/>
  <c r="BL126" i="4"/>
  <c r="BI126" i="4"/>
  <c r="BF126" i="4"/>
  <c r="BC126" i="4"/>
  <c r="AZ126" i="4"/>
  <c r="AW126" i="4"/>
  <c r="AT126" i="4"/>
  <c r="AQ126" i="4"/>
  <c r="AN126" i="4"/>
  <c r="AK126" i="4"/>
  <c r="AH126" i="4"/>
  <c r="AE126" i="4"/>
  <c r="AB126" i="4"/>
  <c r="Y126" i="4"/>
  <c r="V126" i="4"/>
  <c r="S126" i="4"/>
  <c r="P126" i="4"/>
  <c r="M126" i="4"/>
  <c r="J126" i="4"/>
  <c r="G126" i="4"/>
  <c r="Z9" i="17"/>
  <c r="Y9" i="17"/>
  <c r="X9" i="17"/>
  <c r="R457" i="17" l="1"/>
  <c r="S457" i="17"/>
  <c r="T457" i="17"/>
  <c r="U457" i="17"/>
  <c r="V457" i="17"/>
  <c r="W457" i="17"/>
  <c r="X457" i="17"/>
  <c r="Y457" i="17"/>
  <c r="Z457" i="17"/>
  <c r="AA457" i="17"/>
  <c r="AB457" i="17"/>
  <c r="AC457" i="17"/>
  <c r="AD457" i="17"/>
  <c r="AE457" i="17"/>
  <c r="AF457" i="17"/>
  <c r="AG457" i="17"/>
  <c r="AH457" i="17"/>
  <c r="AI457" i="17"/>
  <c r="AJ457" i="17"/>
  <c r="AK457" i="17"/>
  <c r="AL457" i="17"/>
  <c r="AM457" i="17"/>
  <c r="AN457" i="17"/>
  <c r="AO457" i="17"/>
  <c r="AP457" i="17"/>
  <c r="AQ457" i="17"/>
  <c r="AR457" i="17"/>
  <c r="AS457" i="17"/>
  <c r="AT457" i="17"/>
  <c r="AU457" i="17"/>
  <c r="AV457" i="17"/>
  <c r="AW457" i="17"/>
  <c r="AX457" i="17"/>
  <c r="AY457" i="17"/>
  <c r="AZ457" i="17"/>
  <c r="BA457" i="17"/>
  <c r="BB457" i="17"/>
  <c r="BC457" i="17"/>
  <c r="BD457" i="17"/>
  <c r="BE457" i="17"/>
  <c r="BF457" i="17"/>
  <c r="BG457" i="17"/>
  <c r="BH457" i="17"/>
  <c r="BI457" i="17"/>
  <c r="BJ457" i="17"/>
  <c r="BK457" i="17"/>
  <c r="BL457" i="17"/>
  <c r="BM457" i="17"/>
  <c r="BN457" i="17"/>
  <c r="BO457" i="17"/>
  <c r="BP457" i="17"/>
  <c r="BQ457" i="17"/>
  <c r="BR457" i="17"/>
  <c r="BS457" i="17"/>
  <c r="BT457" i="17"/>
  <c r="BU457" i="17"/>
  <c r="BV457" i="17"/>
  <c r="BW457" i="17"/>
  <c r="BX457" i="17"/>
  <c r="BY457" i="17"/>
  <c r="BZ457" i="17"/>
  <c r="CA457" i="17"/>
  <c r="CB457" i="17"/>
  <c r="CC457" i="17"/>
  <c r="CD457" i="17"/>
  <c r="CE457" i="17"/>
  <c r="CF457" i="17"/>
  <c r="CG457" i="17"/>
  <c r="CH457" i="17"/>
  <c r="CI457" i="17"/>
  <c r="CJ457" i="17"/>
  <c r="CK457" i="17"/>
  <c r="CL457" i="17"/>
  <c r="CM457" i="17"/>
  <c r="CN457" i="17"/>
  <c r="R458" i="17"/>
  <c r="S458" i="17"/>
  <c r="T458" i="17"/>
  <c r="U458" i="17"/>
  <c r="V458" i="17"/>
  <c r="W458" i="17"/>
  <c r="X458" i="17"/>
  <c r="Y458" i="17"/>
  <c r="Z458" i="17"/>
  <c r="AA458" i="17"/>
  <c r="AB458" i="17"/>
  <c r="AC458" i="17"/>
  <c r="AD458" i="17"/>
  <c r="AE458" i="17"/>
  <c r="AF458" i="17"/>
  <c r="AG458" i="17"/>
  <c r="AH458" i="17"/>
  <c r="AI458" i="17"/>
  <c r="AJ458" i="17"/>
  <c r="AK458" i="17"/>
  <c r="AL458" i="17"/>
  <c r="AM458" i="17"/>
  <c r="AN458" i="17"/>
  <c r="AO458" i="17"/>
  <c r="AP458" i="17"/>
  <c r="AQ458" i="17"/>
  <c r="AR458" i="17"/>
  <c r="AS458" i="17"/>
  <c r="AT458" i="17"/>
  <c r="AU458" i="17"/>
  <c r="AV458" i="17"/>
  <c r="AW458" i="17"/>
  <c r="AX458" i="17"/>
  <c r="AY458" i="17"/>
  <c r="AZ458" i="17"/>
  <c r="BA458" i="17"/>
  <c r="BB458" i="17"/>
  <c r="BC458" i="17"/>
  <c r="BD458" i="17"/>
  <c r="BE458" i="17"/>
  <c r="BF458" i="17"/>
  <c r="BG458" i="17"/>
  <c r="BH458" i="17"/>
  <c r="BI458" i="17"/>
  <c r="BJ458" i="17"/>
  <c r="BK458" i="17"/>
  <c r="BL458" i="17"/>
  <c r="BM458" i="17"/>
  <c r="BN458" i="17"/>
  <c r="BO458" i="17"/>
  <c r="BP458" i="17"/>
  <c r="BQ458" i="17"/>
  <c r="BR458" i="17"/>
  <c r="BS458" i="17"/>
  <c r="BT458" i="17"/>
  <c r="BU458" i="17"/>
  <c r="BV458" i="17"/>
  <c r="BW458" i="17"/>
  <c r="BX458" i="17"/>
  <c r="BY458" i="17"/>
  <c r="BZ458" i="17"/>
  <c r="CA458" i="17"/>
  <c r="CB458" i="17"/>
  <c r="CC458" i="17"/>
  <c r="CD458" i="17"/>
  <c r="CE458" i="17"/>
  <c r="CF458" i="17"/>
  <c r="CG458" i="17"/>
  <c r="CH458" i="17"/>
  <c r="CI458" i="17"/>
  <c r="CJ458" i="17"/>
  <c r="CK458" i="17"/>
  <c r="CL458" i="17"/>
  <c r="CM458" i="17"/>
  <c r="CN458" i="17"/>
  <c r="R459" i="17"/>
  <c r="S459" i="17"/>
  <c r="T459" i="17"/>
  <c r="U459" i="17"/>
  <c r="V459" i="17"/>
  <c r="W459" i="17"/>
  <c r="X459" i="17"/>
  <c r="Y459" i="17"/>
  <c r="Z459" i="17"/>
  <c r="AA459" i="17"/>
  <c r="AB459" i="17"/>
  <c r="AC459" i="17"/>
  <c r="AD459" i="17"/>
  <c r="AE459" i="17"/>
  <c r="AF459" i="17"/>
  <c r="AG459" i="17"/>
  <c r="AH459" i="17"/>
  <c r="AI459" i="17"/>
  <c r="AJ459" i="17"/>
  <c r="AK459" i="17"/>
  <c r="AL459" i="17"/>
  <c r="AM459" i="17"/>
  <c r="AN459" i="17"/>
  <c r="AO459" i="17"/>
  <c r="AP459" i="17"/>
  <c r="AQ459" i="17"/>
  <c r="AR459" i="17"/>
  <c r="AS459" i="17"/>
  <c r="AT459" i="17"/>
  <c r="AU459" i="17"/>
  <c r="AV459" i="17"/>
  <c r="AW459" i="17"/>
  <c r="AX459" i="17"/>
  <c r="AY459" i="17"/>
  <c r="AZ459" i="17"/>
  <c r="BA459" i="17"/>
  <c r="BB459" i="17"/>
  <c r="BC459" i="17"/>
  <c r="BD459" i="17"/>
  <c r="BE459" i="17"/>
  <c r="BF459" i="17"/>
  <c r="BG459" i="17"/>
  <c r="BH459" i="17"/>
  <c r="BI459" i="17"/>
  <c r="BJ459" i="17"/>
  <c r="BK459" i="17"/>
  <c r="BL459" i="17"/>
  <c r="BM459" i="17"/>
  <c r="BN459" i="17"/>
  <c r="BO459" i="17"/>
  <c r="BP459" i="17"/>
  <c r="BQ459" i="17"/>
  <c r="BR459" i="17"/>
  <c r="BS459" i="17"/>
  <c r="BT459" i="17"/>
  <c r="BU459" i="17"/>
  <c r="BV459" i="17"/>
  <c r="BW459" i="17"/>
  <c r="BX459" i="17"/>
  <c r="BY459" i="17"/>
  <c r="BZ459" i="17"/>
  <c r="CA459" i="17"/>
  <c r="CB459" i="17"/>
  <c r="CC459" i="17"/>
  <c r="CD459" i="17"/>
  <c r="CE459" i="17"/>
  <c r="CF459" i="17"/>
  <c r="CG459" i="17"/>
  <c r="CH459" i="17"/>
  <c r="CI459" i="17"/>
  <c r="CJ459" i="17"/>
  <c r="CK459" i="17"/>
  <c r="CL459" i="17"/>
  <c r="CM459" i="17"/>
  <c r="CN459" i="17"/>
  <c r="R460" i="17"/>
  <c r="S460" i="17"/>
  <c r="T460" i="17"/>
  <c r="U460" i="17"/>
  <c r="V460" i="17"/>
  <c r="W460" i="17"/>
  <c r="X460" i="17"/>
  <c r="Y460" i="17"/>
  <c r="Z460" i="17"/>
  <c r="AA460" i="17"/>
  <c r="AB460" i="17"/>
  <c r="AC460" i="17"/>
  <c r="AD460" i="17"/>
  <c r="AE460" i="17"/>
  <c r="AF460" i="17"/>
  <c r="AG460" i="17"/>
  <c r="AH460" i="17"/>
  <c r="AI460" i="17"/>
  <c r="AJ460" i="17"/>
  <c r="AK460" i="17"/>
  <c r="AL460" i="17"/>
  <c r="AM460" i="17"/>
  <c r="AN460" i="17"/>
  <c r="AO460" i="17"/>
  <c r="AP460" i="17"/>
  <c r="AQ460" i="17"/>
  <c r="AR460" i="17"/>
  <c r="AS460" i="17"/>
  <c r="AT460" i="17"/>
  <c r="AU460" i="17"/>
  <c r="AV460" i="17"/>
  <c r="AW460" i="17"/>
  <c r="AX460" i="17"/>
  <c r="AY460" i="17"/>
  <c r="AZ460" i="17"/>
  <c r="BA460" i="17"/>
  <c r="BB460" i="17"/>
  <c r="BC460" i="17"/>
  <c r="BD460" i="17"/>
  <c r="BE460" i="17"/>
  <c r="BF460" i="17"/>
  <c r="BG460" i="17"/>
  <c r="BH460" i="17"/>
  <c r="BI460" i="17"/>
  <c r="BJ460" i="17"/>
  <c r="BK460" i="17"/>
  <c r="BL460" i="17"/>
  <c r="BM460" i="17"/>
  <c r="BN460" i="17"/>
  <c r="BO460" i="17"/>
  <c r="BP460" i="17"/>
  <c r="BQ460" i="17"/>
  <c r="BR460" i="17"/>
  <c r="BS460" i="17"/>
  <c r="BT460" i="17"/>
  <c r="BU460" i="17"/>
  <c r="BV460" i="17"/>
  <c r="BW460" i="17"/>
  <c r="BX460" i="17"/>
  <c r="BY460" i="17"/>
  <c r="BZ460" i="17"/>
  <c r="CA460" i="17"/>
  <c r="CB460" i="17"/>
  <c r="CC460" i="17"/>
  <c r="CD460" i="17"/>
  <c r="CE460" i="17"/>
  <c r="CF460" i="17"/>
  <c r="CG460" i="17"/>
  <c r="CH460" i="17"/>
  <c r="CI460" i="17"/>
  <c r="CJ460" i="17"/>
  <c r="CK460" i="17"/>
  <c r="CL460" i="17"/>
  <c r="CM460" i="17"/>
  <c r="CN460" i="17"/>
  <c r="R461" i="17"/>
  <c r="S461" i="17"/>
  <c r="T461" i="17"/>
  <c r="U461" i="17"/>
  <c r="V461" i="17"/>
  <c r="W461" i="17"/>
  <c r="X461" i="17"/>
  <c r="Y461" i="17"/>
  <c r="Z461" i="17"/>
  <c r="AA461" i="17"/>
  <c r="AB461" i="17"/>
  <c r="AC461" i="17"/>
  <c r="AD461" i="17"/>
  <c r="AE461" i="17"/>
  <c r="AF461" i="17"/>
  <c r="AG461" i="17"/>
  <c r="AH461" i="17"/>
  <c r="AI461" i="17"/>
  <c r="AJ461" i="17"/>
  <c r="AK461" i="17"/>
  <c r="AL461" i="17"/>
  <c r="AM461" i="17"/>
  <c r="AN461" i="17"/>
  <c r="AO461" i="17"/>
  <c r="AP461" i="17"/>
  <c r="AQ461" i="17"/>
  <c r="AR461" i="17"/>
  <c r="AS461" i="17"/>
  <c r="AT461" i="17"/>
  <c r="AU461" i="17"/>
  <c r="AV461" i="17"/>
  <c r="AW461" i="17"/>
  <c r="AX461" i="17"/>
  <c r="AY461" i="17"/>
  <c r="AZ461" i="17"/>
  <c r="BA461" i="17"/>
  <c r="BB461" i="17"/>
  <c r="BC461" i="17"/>
  <c r="BD461" i="17"/>
  <c r="BE461" i="17"/>
  <c r="BF461" i="17"/>
  <c r="BG461" i="17"/>
  <c r="BH461" i="17"/>
  <c r="BI461" i="17"/>
  <c r="BJ461" i="17"/>
  <c r="BK461" i="17"/>
  <c r="BL461" i="17"/>
  <c r="BM461" i="17"/>
  <c r="BN461" i="17"/>
  <c r="BO461" i="17"/>
  <c r="BP461" i="17"/>
  <c r="BQ461" i="17"/>
  <c r="BR461" i="17"/>
  <c r="BS461" i="17"/>
  <c r="BT461" i="17"/>
  <c r="BU461" i="17"/>
  <c r="BV461" i="17"/>
  <c r="BW461" i="17"/>
  <c r="BX461" i="17"/>
  <c r="BY461" i="17"/>
  <c r="BZ461" i="17"/>
  <c r="CA461" i="17"/>
  <c r="CB461" i="17"/>
  <c r="CC461" i="17"/>
  <c r="CD461" i="17"/>
  <c r="CE461" i="17"/>
  <c r="CF461" i="17"/>
  <c r="CG461" i="17"/>
  <c r="CH461" i="17"/>
  <c r="CI461" i="17"/>
  <c r="CJ461" i="17"/>
  <c r="CK461" i="17"/>
  <c r="CL461" i="17"/>
  <c r="CM461" i="17"/>
  <c r="CN461" i="17"/>
  <c r="R462" i="17"/>
  <c r="S462" i="17"/>
  <c r="T462" i="17"/>
  <c r="U462" i="17"/>
  <c r="V462" i="17"/>
  <c r="W462" i="17"/>
  <c r="X462" i="17"/>
  <c r="Y462" i="17"/>
  <c r="Z462" i="17"/>
  <c r="AA462" i="17"/>
  <c r="AB462" i="17"/>
  <c r="AC462" i="17"/>
  <c r="AD462" i="17"/>
  <c r="AE462" i="17"/>
  <c r="AF462" i="17"/>
  <c r="AG462" i="17"/>
  <c r="AH462" i="17"/>
  <c r="AI462" i="17"/>
  <c r="AJ462" i="17"/>
  <c r="AK462" i="17"/>
  <c r="AL462" i="17"/>
  <c r="AM462" i="17"/>
  <c r="AN462" i="17"/>
  <c r="AO462" i="17"/>
  <c r="AP462" i="17"/>
  <c r="AQ462" i="17"/>
  <c r="AR462" i="17"/>
  <c r="AS462" i="17"/>
  <c r="AT462" i="17"/>
  <c r="AU462" i="17"/>
  <c r="AV462" i="17"/>
  <c r="AW462" i="17"/>
  <c r="AX462" i="17"/>
  <c r="AY462" i="17"/>
  <c r="AZ462" i="17"/>
  <c r="BA462" i="17"/>
  <c r="BB462" i="17"/>
  <c r="BC462" i="17"/>
  <c r="BD462" i="17"/>
  <c r="BE462" i="17"/>
  <c r="BF462" i="17"/>
  <c r="BG462" i="17"/>
  <c r="BH462" i="17"/>
  <c r="BI462" i="17"/>
  <c r="BJ462" i="17"/>
  <c r="BK462" i="17"/>
  <c r="BL462" i="17"/>
  <c r="BM462" i="17"/>
  <c r="BN462" i="17"/>
  <c r="BO462" i="17"/>
  <c r="BP462" i="17"/>
  <c r="BQ462" i="17"/>
  <c r="BR462" i="17"/>
  <c r="BS462" i="17"/>
  <c r="BT462" i="17"/>
  <c r="BU462" i="17"/>
  <c r="BV462" i="17"/>
  <c r="BW462" i="17"/>
  <c r="BX462" i="17"/>
  <c r="BY462" i="17"/>
  <c r="BZ462" i="17"/>
  <c r="CA462" i="17"/>
  <c r="CB462" i="17"/>
  <c r="CC462" i="17"/>
  <c r="CD462" i="17"/>
  <c r="CE462" i="17"/>
  <c r="CF462" i="17"/>
  <c r="CG462" i="17"/>
  <c r="CH462" i="17"/>
  <c r="CI462" i="17"/>
  <c r="CJ462" i="17"/>
  <c r="CK462" i="17"/>
  <c r="CL462" i="17"/>
  <c r="CM462" i="17"/>
  <c r="CN462" i="17"/>
  <c r="R463" i="17"/>
  <c r="S463" i="17"/>
  <c r="T463" i="17"/>
  <c r="U463" i="17"/>
  <c r="V463" i="17"/>
  <c r="W463" i="17"/>
  <c r="X463" i="17"/>
  <c r="Y463" i="17"/>
  <c r="Z463" i="17"/>
  <c r="AA463" i="17"/>
  <c r="AB463" i="17"/>
  <c r="AC463" i="17"/>
  <c r="AD463" i="17"/>
  <c r="AE463" i="17"/>
  <c r="AF463" i="17"/>
  <c r="AG463" i="17"/>
  <c r="AH463" i="17"/>
  <c r="AI463" i="17"/>
  <c r="AJ463" i="17"/>
  <c r="AK463" i="17"/>
  <c r="AL463" i="17"/>
  <c r="AM463" i="17"/>
  <c r="AN463" i="17"/>
  <c r="AO463" i="17"/>
  <c r="AP463" i="17"/>
  <c r="AQ463" i="17"/>
  <c r="AR463" i="17"/>
  <c r="AS463" i="17"/>
  <c r="AT463" i="17"/>
  <c r="AU463" i="17"/>
  <c r="AV463" i="17"/>
  <c r="AW463" i="17"/>
  <c r="AX463" i="17"/>
  <c r="AY463" i="17"/>
  <c r="AZ463" i="17"/>
  <c r="BA463" i="17"/>
  <c r="BB463" i="17"/>
  <c r="BC463" i="17"/>
  <c r="BD463" i="17"/>
  <c r="BE463" i="17"/>
  <c r="BF463" i="17"/>
  <c r="BG463" i="17"/>
  <c r="BH463" i="17"/>
  <c r="BI463" i="17"/>
  <c r="BJ463" i="17"/>
  <c r="BK463" i="17"/>
  <c r="BL463" i="17"/>
  <c r="BM463" i="17"/>
  <c r="BN463" i="17"/>
  <c r="BO463" i="17"/>
  <c r="BP463" i="17"/>
  <c r="BQ463" i="17"/>
  <c r="BR463" i="17"/>
  <c r="BS463" i="17"/>
  <c r="BT463" i="17"/>
  <c r="BU463" i="17"/>
  <c r="BV463" i="17"/>
  <c r="BW463" i="17"/>
  <c r="BX463" i="17"/>
  <c r="BY463" i="17"/>
  <c r="BZ463" i="17"/>
  <c r="CA463" i="17"/>
  <c r="CB463" i="17"/>
  <c r="CC463" i="17"/>
  <c r="CD463" i="17"/>
  <c r="CE463" i="17"/>
  <c r="CF463" i="17"/>
  <c r="CG463" i="17"/>
  <c r="CH463" i="17"/>
  <c r="CI463" i="17"/>
  <c r="CJ463" i="17"/>
  <c r="CK463" i="17"/>
  <c r="CL463" i="17"/>
  <c r="CM463" i="17"/>
  <c r="CN463" i="17"/>
  <c r="R464" i="17"/>
  <c r="S464" i="17"/>
  <c r="T464" i="17"/>
  <c r="U464" i="17"/>
  <c r="V464" i="17"/>
  <c r="W464" i="17"/>
  <c r="X464" i="17"/>
  <c r="Y464" i="17"/>
  <c r="Z464" i="17"/>
  <c r="AA464" i="17"/>
  <c r="AB464" i="17"/>
  <c r="AC464" i="17"/>
  <c r="AD464" i="17"/>
  <c r="AE464" i="17"/>
  <c r="AF464" i="17"/>
  <c r="AG464" i="17"/>
  <c r="AH464" i="17"/>
  <c r="AI464" i="17"/>
  <c r="AJ464" i="17"/>
  <c r="AK464" i="17"/>
  <c r="AL464" i="17"/>
  <c r="AM464" i="17"/>
  <c r="AN464" i="17"/>
  <c r="AO464" i="17"/>
  <c r="AP464" i="17"/>
  <c r="AQ464" i="17"/>
  <c r="AR464" i="17"/>
  <c r="AS464" i="17"/>
  <c r="AT464" i="17"/>
  <c r="AU464" i="17"/>
  <c r="AV464" i="17"/>
  <c r="AW464" i="17"/>
  <c r="AX464" i="17"/>
  <c r="AY464" i="17"/>
  <c r="AZ464" i="17"/>
  <c r="BA464" i="17"/>
  <c r="BB464" i="17"/>
  <c r="BC464" i="17"/>
  <c r="BD464" i="17"/>
  <c r="BE464" i="17"/>
  <c r="BF464" i="17"/>
  <c r="BG464" i="17"/>
  <c r="BH464" i="17"/>
  <c r="BI464" i="17"/>
  <c r="BJ464" i="17"/>
  <c r="BK464" i="17"/>
  <c r="BL464" i="17"/>
  <c r="BM464" i="17"/>
  <c r="BN464" i="17"/>
  <c r="BO464" i="17"/>
  <c r="BP464" i="17"/>
  <c r="BQ464" i="17"/>
  <c r="BR464" i="17"/>
  <c r="BS464" i="17"/>
  <c r="BT464" i="17"/>
  <c r="BU464" i="17"/>
  <c r="BV464" i="17"/>
  <c r="BW464" i="17"/>
  <c r="BX464" i="17"/>
  <c r="BY464" i="17"/>
  <c r="BZ464" i="17"/>
  <c r="CA464" i="17"/>
  <c r="CB464" i="17"/>
  <c r="CC464" i="17"/>
  <c r="CD464" i="17"/>
  <c r="CE464" i="17"/>
  <c r="CF464" i="17"/>
  <c r="CG464" i="17"/>
  <c r="CH464" i="17"/>
  <c r="CI464" i="17"/>
  <c r="CJ464" i="17"/>
  <c r="CK464" i="17"/>
  <c r="CL464" i="17"/>
  <c r="CM464" i="17"/>
  <c r="CN464" i="17"/>
  <c r="R465" i="17"/>
  <c r="S465" i="17"/>
  <c r="T465" i="17"/>
  <c r="U465" i="17"/>
  <c r="V465" i="17"/>
  <c r="W465" i="17"/>
  <c r="X465" i="17"/>
  <c r="Y465" i="17"/>
  <c r="Z465" i="17"/>
  <c r="AA465" i="17"/>
  <c r="AB465" i="17"/>
  <c r="AC465" i="17"/>
  <c r="AD465" i="17"/>
  <c r="AE465" i="17"/>
  <c r="AF465" i="17"/>
  <c r="AG465" i="17"/>
  <c r="AH465" i="17"/>
  <c r="AI465" i="17"/>
  <c r="AJ465" i="17"/>
  <c r="AK465" i="17"/>
  <c r="AL465" i="17"/>
  <c r="AM465" i="17"/>
  <c r="AN465" i="17"/>
  <c r="AO465" i="17"/>
  <c r="AP465" i="17"/>
  <c r="AQ465" i="17"/>
  <c r="AR465" i="17"/>
  <c r="AS465" i="17"/>
  <c r="AT465" i="17"/>
  <c r="AU465" i="17"/>
  <c r="AV465" i="17"/>
  <c r="AW465" i="17"/>
  <c r="AX465" i="17"/>
  <c r="AY465" i="17"/>
  <c r="AZ465" i="17"/>
  <c r="BA465" i="17"/>
  <c r="BB465" i="17"/>
  <c r="BC465" i="17"/>
  <c r="BD465" i="17"/>
  <c r="BE465" i="17"/>
  <c r="BF465" i="17"/>
  <c r="BG465" i="17"/>
  <c r="BH465" i="17"/>
  <c r="BI465" i="17"/>
  <c r="BJ465" i="17"/>
  <c r="BK465" i="17"/>
  <c r="BL465" i="17"/>
  <c r="BM465" i="17"/>
  <c r="BN465" i="17"/>
  <c r="BO465" i="17"/>
  <c r="BP465" i="17"/>
  <c r="BQ465" i="17"/>
  <c r="BR465" i="17"/>
  <c r="BS465" i="17"/>
  <c r="BT465" i="17"/>
  <c r="BU465" i="17"/>
  <c r="BV465" i="17"/>
  <c r="BW465" i="17"/>
  <c r="BX465" i="17"/>
  <c r="BY465" i="17"/>
  <c r="BZ465" i="17"/>
  <c r="CA465" i="17"/>
  <c r="CB465" i="17"/>
  <c r="CC465" i="17"/>
  <c r="CD465" i="17"/>
  <c r="CE465" i="17"/>
  <c r="CF465" i="17"/>
  <c r="CG465" i="17"/>
  <c r="CH465" i="17"/>
  <c r="CI465" i="17"/>
  <c r="CJ465" i="17"/>
  <c r="CK465" i="17"/>
  <c r="CL465" i="17"/>
  <c r="CM465" i="17"/>
  <c r="CN465" i="17"/>
  <c r="R466" i="17"/>
  <c r="S466" i="17"/>
  <c r="T466" i="17"/>
  <c r="U466" i="17"/>
  <c r="V466" i="17"/>
  <c r="W466" i="17"/>
  <c r="X466" i="17"/>
  <c r="Y466" i="17"/>
  <c r="Z466" i="17"/>
  <c r="AA466" i="17"/>
  <c r="AB466" i="17"/>
  <c r="AC466" i="17"/>
  <c r="AD466" i="17"/>
  <c r="AE466" i="17"/>
  <c r="AF466" i="17"/>
  <c r="AG466" i="17"/>
  <c r="AH466" i="17"/>
  <c r="AI466" i="17"/>
  <c r="AJ466" i="17"/>
  <c r="AK466" i="17"/>
  <c r="AL466" i="17"/>
  <c r="AM466" i="17"/>
  <c r="AN466" i="17"/>
  <c r="AO466" i="17"/>
  <c r="AP466" i="17"/>
  <c r="AQ466" i="17"/>
  <c r="AR466" i="17"/>
  <c r="AS466" i="17"/>
  <c r="AT466" i="17"/>
  <c r="AU466" i="17"/>
  <c r="AV466" i="17"/>
  <c r="AW466" i="17"/>
  <c r="AX466" i="17"/>
  <c r="AY466" i="17"/>
  <c r="AZ466" i="17"/>
  <c r="BA466" i="17"/>
  <c r="BB466" i="17"/>
  <c r="BC466" i="17"/>
  <c r="BD466" i="17"/>
  <c r="BE466" i="17"/>
  <c r="BF466" i="17"/>
  <c r="BG466" i="17"/>
  <c r="BH466" i="17"/>
  <c r="BI466" i="17"/>
  <c r="BJ466" i="17"/>
  <c r="BK466" i="17"/>
  <c r="BL466" i="17"/>
  <c r="BM466" i="17"/>
  <c r="BN466" i="17"/>
  <c r="BO466" i="17"/>
  <c r="BP466" i="17"/>
  <c r="BQ466" i="17"/>
  <c r="BR466" i="17"/>
  <c r="BS466" i="17"/>
  <c r="BT466" i="17"/>
  <c r="BU466" i="17"/>
  <c r="BV466" i="17"/>
  <c r="BW466" i="17"/>
  <c r="BX466" i="17"/>
  <c r="BY466" i="17"/>
  <c r="BZ466" i="17"/>
  <c r="CA466" i="17"/>
  <c r="CB466" i="17"/>
  <c r="CC466" i="17"/>
  <c r="CD466" i="17"/>
  <c r="CE466" i="17"/>
  <c r="CF466" i="17"/>
  <c r="CG466" i="17"/>
  <c r="CH466" i="17"/>
  <c r="CI466" i="17"/>
  <c r="CJ466" i="17"/>
  <c r="CK466" i="17"/>
  <c r="CL466" i="17"/>
  <c r="CM466" i="17"/>
  <c r="CN466" i="17"/>
  <c r="R467" i="17"/>
  <c r="S467" i="17"/>
  <c r="T467" i="17"/>
  <c r="U467" i="17"/>
  <c r="V467" i="17"/>
  <c r="W467" i="17"/>
  <c r="X467" i="17"/>
  <c r="Y467" i="17"/>
  <c r="Z467" i="17"/>
  <c r="AA467" i="17"/>
  <c r="AB467" i="17"/>
  <c r="AC467" i="17"/>
  <c r="AD467" i="17"/>
  <c r="AE467" i="17"/>
  <c r="AF467" i="17"/>
  <c r="AG467" i="17"/>
  <c r="AH467" i="17"/>
  <c r="AI467" i="17"/>
  <c r="AJ467" i="17"/>
  <c r="AK467" i="17"/>
  <c r="AL467" i="17"/>
  <c r="AM467" i="17"/>
  <c r="AN467" i="17"/>
  <c r="AO467" i="17"/>
  <c r="AP467" i="17"/>
  <c r="AQ467" i="17"/>
  <c r="AR467" i="17"/>
  <c r="AS467" i="17"/>
  <c r="AT467" i="17"/>
  <c r="AU467" i="17"/>
  <c r="AV467" i="17"/>
  <c r="AW467" i="17"/>
  <c r="AX467" i="17"/>
  <c r="AY467" i="17"/>
  <c r="AZ467" i="17"/>
  <c r="BA467" i="17"/>
  <c r="BB467" i="17"/>
  <c r="BC467" i="17"/>
  <c r="BD467" i="17"/>
  <c r="BE467" i="17"/>
  <c r="BF467" i="17"/>
  <c r="BG467" i="17"/>
  <c r="BH467" i="17"/>
  <c r="BI467" i="17"/>
  <c r="BJ467" i="17"/>
  <c r="BK467" i="17"/>
  <c r="BL467" i="17"/>
  <c r="BM467" i="17"/>
  <c r="BN467" i="17"/>
  <c r="BO467" i="17"/>
  <c r="BP467" i="17"/>
  <c r="BQ467" i="17"/>
  <c r="BR467" i="17"/>
  <c r="BS467" i="17"/>
  <c r="BT467" i="17"/>
  <c r="BU467" i="17"/>
  <c r="BV467" i="17"/>
  <c r="BW467" i="17"/>
  <c r="BX467" i="17"/>
  <c r="BY467" i="17"/>
  <c r="BZ467" i="17"/>
  <c r="CA467" i="17"/>
  <c r="CB467" i="17"/>
  <c r="CC467" i="17"/>
  <c r="CD467" i="17"/>
  <c r="CE467" i="17"/>
  <c r="CF467" i="17"/>
  <c r="CG467" i="17"/>
  <c r="CH467" i="17"/>
  <c r="CI467" i="17"/>
  <c r="CJ467" i="17"/>
  <c r="CK467" i="17"/>
  <c r="CL467" i="17"/>
  <c r="CM467" i="17"/>
  <c r="CN467" i="17"/>
  <c r="R468" i="17"/>
  <c r="S468" i="17"/>
  <c r="T468" i="17"/>
  <c r="U468" i="17"/>
  <c r="V468" i="17"/>
  <c r="W468" i="17"/>
  <c r="X468" i="17"/>
  <c r="Y468" i="17"/>
  <c r="Z468" i="17"/>
  <c r="AA468" i="17"/>
  <c r="AB468" i="17"/>
  <c r="AC468" i="17"/>
  <c r="AD468" i="17"/>
  <c r="AE468" i="17"/>
  <c r="AF468" i="17"/>
  <c r="AG468" i="17"/>
  <c r="AH468" i="17"/>
  <c r="AI468" i="17"/>
  <c r="AJ468" i="17"/>
  <c r="AK468" i="17"/>
  <c r="AL468" i="17"/>
  <c r="AM468" i="17"/>
  <c r="AN468" i="17"/>
  <c r="AO468" i="17"/>
  <c r="AP468" i="17"/>
  <c r="AQ468" i="17"/>
  <c r="AR468" i="17"/>
  <c r="AS468" i="17"/>
  <c r="AT468" i="17"/>
  <c r="AU468" i="17"/>
  <c r="AV468" i="17"/>
  <c r="AW468" i="17"/>
  <c r="AX468" i="17"/>
  <c r="AY468" i="17"/>
  <c r="AZ468" i="17"/>
  <c r="BA468" i="17"/>
  <c r="BB468" i="17"/>
  <c r="BC468" i="17"/>
  <c r="BD468" i="17"/>
  <c r="BE468" i="17"/>
  <c r="BF468" i="17"/>
  <c r="BG468" i="17"/>
  <c r="BH468" i="17"/>
  <c r="BI468" i="17"/>
  <c r="BJ468" i="17"/>
  <c r="BK468" i="17"/>
  <c r="BL468" i="17"/>
  <c r="BM468" i="17"/>
  <c r="BN468" i="17"/>
  <c r="BO468" i="17"/>
  <c r="BP468" i="17"/>
  <c r="BQ468" i="17"/>
  <c r="BR468" i="17"/>
  <c r="BS468" i="17"/>
  <c r="BT468" i="17"/>
  <c r="BU468" i="17"/>
  <c r="BV468" i="17"/>
  <c r="BW468" i="17"/>
  <c r="BX468" i="17"/>
  <c r="BY468" i="17"/>
  <c r="BZ468" i="17"/>
  <c r="CA468" i="17"/>
  <c r="CB468" i="17"/>
  <c r="CC468" i="17"/>
  <c r="CD468" i="17"/>
  <c r="CE468" i="17"/>
  <c r="CF468" i="17"/>
  <c r="CG468" i="17"/>
  <c r="CH468" i="17"/>
  <c r="CI468" i="17"/>
  <c r="CJ468" i="17"/>
  <c r="CK468" i="17"/>
  <c r="CL468" i="17"/>
  <c r="CM468" i="17"/>
  <c r="CN468" i="17"/>
  <c r="R469" i="17"/>
  <c r="S469" i="17"/>
  <c r="T469" i="17"/>
  <c r="U469" i="17"/>
  <c r="V469" i="17"/>
  <c r="W469" i="17"/>
  <c r="X469" i="17"/>
  <c r="Y469" i="17"/>
  <c r="Z469" i="17"/>
  <c r="AA469" i="17"/>
  <c r="AB469" i="17"/>
  <c r="AC469" i="17"/>
  <c r="AD469" i="17"/>
  <c r="AE469" i="17"/>
  <c r="AF469" i="17"/>
  <c r="AG469" i="17"/>
  <c r="AH469" i="17"/>
  <c r="AI469" i="17"/>
  <c r="AJ469" i="17"/>
  <c r="AK469" i="17"/>
  <c r="AL469" i="17"/>
  <c r="AM469" i="17"/>
  <c r="AN469" i="17"/>
  <c r="AO469" i="17"/>
  <c r="AP469" i="17"/>
  <c r="AQ469" i="17"/>
  <c r="AR469" i="17"/>
  <c r="AS469" i="17"/>
  <c r="AT469" i="17"/>
  <c r="AU469" i="17"/>
  <c r="AV469" i="17"/>
  <c r="AW469" i="17"/>
  <c r="AX469" i="17"/>
  <c r="AY469" i="17"/>
  <c r="AZ469" i="17"/>
  <c r="BA469" i="17"/>
  <c r="BB469" i="17"/>
  <c r="BC469" i="17"/>
  <c r="BD469" i="17"/>
  <c r="BE469" i="17"/>
  <c r="BF469" i="17"/>
  <c r="BG469" i="17"/>
  <c r="BH469" i="17"/>
  <c r="BI469" i="17"/>
  <c r="BJ469" i="17"/>
  <c r="BK469" i="17"/>
  <c r="BL469" i="17"/>
  <c r="BM469" i="17"/>
  <c r="BN469" i="17"/>
  <c r="BO469" i="17"/>
  <c r="BP469" i="17"/>
  <c r="BQ469" i="17"/>
  <c r="BR469" i="17"/>
  <c r="BS469" i="17"/>
  <c r="BT469" i="17"/>
  <c r="BU469" i="17"/>
  <c r="BV469" i="17"/>
  <c r="BW469" i="17"/>
  <c r="BX469" i="17"/>
  <c r="BY469" i="17"/>
  <c r="BZ469" i="17"/>
  <c r="CA469" i="17"/>
  <c r="CB469" i="17"/>
  <c r="CC469" i="17"/>
  <c r="CD469" i="17"/>
  <c r="CE469" i="17"/>
  <c r="CF469" i="17"/>
  <c r="CG469" i="17"/>
  <c r="CH469" i="17"/>
  <c r="CI469" i="17"/>
  <c r="CJ469" i="17"/>
  <c r="CK469" i="17"/>
  <c r="CL469" i="17"/>
  <c r="CM469" i="17"/>
  <c r="CN469" i="17"/>
  <c r="R470" i="17"/>
  <c r="S470" i="17"/>
  <c r="T470" i="17"/>
  <c r="U470" i="17"/>
  <c r="V470" i="17"/>
  <c r="W470" i="17"/>
  <c r="X470" i="17"/>
  <c r="Y470" i="17"/>
  <c r="Z470" i="17"/>
  <c r="AA470" i="17"/>
  <c r="AB470" i="17"/>
  <c r="AC470" i="17"/>
  <c r="AD470" i="17"/>
  <c r="AE470" i="17"/>
  <c r="AF470" i="17"/>
  <c r="AG470" i="17"/>
  <c r="AH470" i="17"/>
  <c r="AI470" i="17"/>
  <c r="AJ470" i="17"/>
  <c r="AK470" i="17"/>
  <c r="AL470" i="17"/>
  <c r="AM470" i="17"/>
  <c r="AN470" i="17"/>
  <c r="AO470" i="17"/>
  <c r="AP470" i="17"/>
  <c r="AQ470" i="17"/>
  <c r="AR470" i="17"/>
  <c r="AS470" i="17"/>
  <c r="AT470" i="17"/>
  <c r="AU470" i="17"/>
  <c r="AV470" i="17"/>
  <c r="AW470" i="17"/>
  <c r="AX470" i="17"/>
  <c r="AY470" i="17"/>
  <c r="AZ470" i="17"/>
  <c r="BA470" i="17"/>
  <c r="BB470" i="17"/>
  <c r="BC470" i="17"/>
  <c r="BD470" i="17"/>
  <c r="BE470" i="17"/>
  <c r="BF470" i="17"/>
  <c r="BG470" i="17"/>
  <c r="BH470" i="17"/>
  <c r="BI470" i="17"/>
  <c r="BJ470" i="17"/>
  <c r="BK470" i="17"/>
  <c r="BL470" i="17"/>
  <c r="BM470" i="17"/>
  <c r="BN470" i="17"/>
  <c r="BO470" i="17"/>
  <c r="BP470" i="17"/>
  <c r="BQ470" i="17"/>
  <c r="BR470" i="17"/>
  <c r="BS470" i="17"/>
  <c r="BT470" i="17"/>
  <c r="BU470" i="17"/>
  <c r="BV470" i="17"/>
  <c r="BW470" i="17"/>
  <c r="BX470" i="17"/>
  <c r="BY470" i="17"/>
  <c r="BZ470" i="17"/>
  <c r="CA470" i="17"/>
  <c r="CB470" i="17"/>
  <c r="CC470" i="17"/>
  <c r="CD470" i="17"/>
  <c r="CE470" i="17"/>
  <c r="CF470" i="17"/>
  <c r="CG470" i="17"/>
  <c r="CH470" i="17"/>
  <c r="CI470" i="17"/>
  <c r="CJ470" i="17"/>
  <c r="CK470" i="17"/>
  <c r="CL470" i="17"/>
  <c r="CM470" i="17"/>
  <c r="CN470" i="17"/>
  <c r="R471" i="17"/>
  <c r="S471" i="17"/>
  <c r="T471" i="17"/>
  <c r="U471" i="17"/>
  <c r="V471" i="17"/>
  <c r="W471" i="17"/>
  <c r="X471" i="17"/>
  <c r="Y471" i="17"/>
  <c r="Z471" i="17"/>
  <c r="AA471" i="17"/>
  <c r="AB471" i="17"/>
  <c r="AC471" i="17"/>
  <c r="AD471" i="17"/>
  <c r="AE471" i="17"/>
  <c r="AF471" i="17"/>
  <c r="AG471" i="17"/>
  <c r="AH471" i="17"/>
  <c r="AI471" i="17"/>
  <c r="AJ471" i="17"/>
  <c r="AK471" i="17"/>
  <c r="AL471" i="17"/>
  <c r="AM471" i="17"/>
  <c r="AN471" i="17"/>
  <c r="AO471" i="17"/>
  <c r="AP471" i="17"/>
  <c r="AQ471" i="17"/>
  <c r="AR471" i="17"/>
  <c r="AS471" i="17"/>
  <c r="AT471" i="17"/>
  <c r="AU471" i="17"/>
  <c r="AV471" i="17"/>
  <c r="AW471" i="17"/>
  <c r="AX471" i="17"/>
  <c r="AY471" i="17"/>
  <c r="AZ471" i="17"/>
  <c r="BA471" i="17"/>
  <c r="BB471" i="17"/>
  <c r="BC471" i="17"/>
  <c r="BD471" i="17"/>
  <c r="BE471" i="17"/>
  <c r="BF471" i="17"/>
  <c r="BG471" i="17"/>
  <c r="BH471" i="17"/>
  <c r="BI471" i="17"/>
  <c r="BJ471" i="17"/>
  <c r="BK471" i="17"/>
  <c r="BL471" i="17"/>
  <c r="BM471" i="17"/>
  <c r="BN471" i="17"/>
  <c r="BO471" i="17"/>
  <c r="BP471" i="17"/>
  <c r="BQ471" i="17"/>
  <c r="BR471" i="17"/>
  <c r="BS471" i="17"/>
  <c r="BT471" i="17"/>
  <c r="BU471" i="17"/>
  <c r="BV471" i="17"/>
  <c r="BW471" i="17"/>
  <c r="BX471" i="17"/>
  <c r="BY471" i="17"/>
  <c r="BZ471" i="17"/>
  <c r="CA471" i="17"/>
  <c r="CB471" i="17"/>
  <c r="CC471" i="17"/>
  <c r="CD471" i="17"/>
  <c r="CE471" i="17"/>
  <c r="CF471" i="17"/>
  <c r="CG471" i="17"/>
  <c r="CH471" i="17"/>
  <c r="CI471" i="17"/>
  <c r="CJ471" i="17"/>
  <c r="CK471" i="17"/>
  <c r="CL471" i="17"/>
  <c r="CM471" i="17"/>
  <c r="CN471" i="17"/>
  <c r="R472" i="17"/>
  <c r="S472" i="17"/>
  <c r="T472" i="17"/>
  <c r="U472" i="17"/>
  <c r="V472" i="17"/>
  <c r="W472" i="17"/>
  <c r="X472" i="17"/>
  <c r="Y472" i="17"/>
  <c r="Z472" i="17"/>
  <c r="AA472" i="17"/>
  <c r="AB472" i="17"/>
  <c r="AC472" i="17"/>
  <c r="AD472" i="17"/>
  <c r="AE472" i="17"/>
  <c r="AF472" i="17"/>
  <c r="AG472" i="17"/>
  <c r="AH472" i="17"/>
  <c r="AI472" i="17"/>
  <c r="AJ472" i="17"/>
  <c r="AK472" i="17"/>
  <c r="AL472" i="17"/>
  <c r="AM472" i="17"/>
  <c r="AN472" i="17"/>
  <c r="AO472" i="17"/>
  <c r="AP472" i="17"/>
  <c r="AQ472" i="17"/>
  <c r="AR472" i="17"/>
  <c r="AS472" i="17"/>
  <c r="AT472" i="17"/>
  <c r="AU472" i="17"/>
  <c r="AV472" i="17"/>
  <c r="AW472" i="17"/>
  <c r="AX472" i="17"/>
  <c r="AY472" i="17"/>
  <c r="AZ472" i="17"/>
  <c r="BA472" i="17"/>
  <c r="BB472" i="17"/>
  <c r="BC472" i="17"/>
  <c r="BD472" i="17"/>
  <c r="BE472" i="17"/>
  <c r="BF472" i="17"/>
  <c r="BG472" i="17"/>
  <c r="BH472" i="17"/>
  <c r="BI472" i="17"/>
  <c r="BJ472" i="17"/>
  <c r="BK472" i="17"/>
  <c r="BL472" i="17"/>
  <c r="BM472" i="17"/>
  <c r="BN472" i="17"/>
  <c r="BO472" i="17"/>
  <c r="BP472" i="17"/>
  <c r="BQ472" i="17"/>
  <c r="BR472" i="17"/>
  <c r="BS472" i="17"/>
  <c r="BT472" i="17"/>
  <c r="BU472" i="17"/>
  <c r="BV472" i="17"/>
  <c r="BW472" i="17"/>
  <c r="BX472" i="17"/>
  <c r="BY472" i="17"/>
  <c r="BZ472" i="17"/>
  <c r="CA472" i="17"/>
  <c r="CB472" i="17"/>
  <c r="CC472" i="17"/>
  <c r="CD472" i="17"/>
  <c r="CE472" i="17"/>
  <c r="CF472" i="17"/>
  <c r="CG472" i="17"/>
  <c r="CH472" i="17"/>
  <c r="CI472" i="17"/>
  <c r="CJ472" i="17"/>
  <c r="CK472" i="17"/>
  <c r="CL472" i="17"/>
  <c r="CM472" i="17"/>
  <c r="CN472" i="17"/>
  <c r="R473" i="17"/>
  <c r="S473" i="17"/>
  <c r="T473" i="17"/>
  <c r="U473" i="17"/>
  <c r="V473" i="17"/>
  <c r="W473" i="17"/>
  <c r="X473" i="17"/>
  <c r="Y473" i="17"/>
  <c r="Z473" i="17"/>
  <c r="AA473" i="17"/>
  <c r="AB473" i="17"/>
  <c r="AC473" i="17"/>
  <c r="AD473" i="17"/>
  <c r="AE473" i="17"/>
  <c r="AF473" i="17"/>
  <c r="AG473" i="17"/>
  <c r="AH473" i="17"/>
  <c r="AI473" i="17"/>
  <c r="AJ473" i="17"/>
  <c r="AK473" i="17"/>
  <c r="AL473" i="17"/>
  <c r="AM473" i="17"/>
  <c r="AN473" i="17"/>
  <c r="AO473" i="17"/>
  <c r="AP473" i="17"/>
  <c r="AQ473" i="17"/>
  <c r="AR473" i="17"/>
  <c r="AS473" i="17"/>
  <c r="AT473" i="17"/>
  <c r="AU473" i="17"/>
  <c r="AV473" i="17"/>
  <c r="AW473" i="17"/>
  <c r="AX473" i="17"/>
  <c r="AY473" i="17"/>
  <c r="AZ473" i="17"/>
  <c r="BA473" i="17"/>
  <c r="BB473" i="17"/>
  <c r="BC473" i="17"/>
  <c r="BD473" i="17"/>
  <c r="BE473" i="17"/>
  <c r="BF473" i="17"/>
  <c r="BG473" i="17"/>
  <c r="BH473" i="17"/>
  <c r="BI473" i="17"/>
  <c r="BJ473" i="17"/>
  <c r="BK473" i="17"/>
  <c r="BL473" i="17"/>
  <c r="BM473" i="17"/>
  <c r="BN473" i="17"/>
  <c r="BO473" i="17"/>
  <c r="BP473" i="17"/>
  <c r="BQ473" i="17"/>
  <c r="BR473" i="17"/>
  <c r="BS473" i="17"/>
  <c r="BT473" i="17"/>
  <c r="BU473" i="17"/>
  <c r="BV473" i="17"/>
  <c r="BW473" i="17"/>
  <c r="BX473" i="17"/>
  <c r="BY473" i="17"/>
  <c r="BZ473" i="17"/>
  <c r="CA473" i="17"/>
  <c r="CB473" i="17"/>
  <c r="CC473" i="17"/>
  <c r="CD473" i="17"/>
  <c r="CE473" i="17"/>
  <c r="CF473" i="17"/>
  <c r="CG473" i="17"/>
  <c r="CH473" i="17"/>
  <c r="CI473" i="17"/>
  <c r="CJ473" i="17"/>
  <c r="CK473" i="17"/>
  <c r="CL473" i="17"/>
  <c r="CM473" i="17"/>
  <c r="CN473" i="17"/>
  <c r="R474" i="17"/>
  <c r="S474" i="17"/>
  <c r="T474" i="17"/>
  <c r="U474" i="17"/>
  <c r="V474" i="17"/>
  <c r="W474" i="17"/>
  <c r="X474" i="17"/>
  <c r="Y474" i="17"/>
  <c r="Z474" i="17"/>
  <c r="AA474" i="17"/>
  <c r="AB474" i="17"/>
  <c r="AC474" i="17"/>
  <c r="AD474" i="17"/>
  <c r="AE474" i="17"/>
  <c r="AF474" i="17"/>
  <c r="AG474" i="17"/>
  <c r="AH474" i="17"/>
  <c r="AI474" i="17"/>
  <c r="AJ474" i="17"/>
  <c r="AK474" i="17"/>
  <c r="AL474" i="17"/>
  <c r="AM474" i="17"/>
  <c r="AN474" i="17"/>
  <c r="AO474" i="17"/>
  <c r="AP474" i="17"/>
  <c r="AQ474" i="17"/>
  <c r="AR474" i="17"/>
  <c r="AS474" i="17"/>
  <c r="AT474" i="17"/>
  <c r="AU474" i="17"/>
  <c r="AV474" i="17"/>
  <c r="AW474" i="17"/>
  <c r="AX474" i="17"/>
  <c r="AY474" i="17"/>
  <c r="AZ474" i="17"/>
  <c r="BA474" i="17"/>
  <c r="BB474" i="17"/>
  <c r="BC474" i="17"/>
  <c r="BD474" i="17"/>
  <c r="BE474" i="17"/>
  <c r="BF474" i="17"/>
  <c r="BG474" i="17"/>
  <c r="BH474" i="17"/>
  <c r="BI474" i="17"/>
  <c r="BJ474" i="17"/>
  <c r="BK474" i="17"/>
  <c r="BL474" i="17"/>
  <c r="BM474" i="17"/>
  <c r="BN474" i="17"/>
  <c r="BO474" i="17"/>
  <c r="BP474" i="17"/>
  <c r="BQ474" i="17"/>
  <c r="BR474" i="17"/>
  <c r="BS474" i="17"/>
  <c r="BT474" i="17"/>
  <c r="BU474" i="17"/>
  <c r="BV474" i="17"/>
  <c r="BW474" i="17"/>
  <c r="BX474" i="17"/>
  <c r="BY474" i="17"/>
  <c r="BZ474" i="17"/>
  <c r="CA474" i="17"/>
  <c r="CB474" i="17"/>
  <c r="CC474" i="17"/>
  <c r="CD474" i="17"/>
  <c r="CE474" i="17"/>
  <c r="CF474" i="17"/>
  <c r="CG474" i="17"/>
  <c r="CH474" i="17"/>
  <c r="CI474" i="17"/>
  <c r="CJ474" i="17"/>
  <c r="CK474" i="17"/>
  <c r="CL474" i="17"/>
  <c r="CM474" i="17"/>
  <c r="CN474" i="17"/>
  <c r="R475" i="17"/>
  <c r="S475" i="17"/>
  <c r="T475" i="17"/>
  <c r="U475" i="17"/>
  <c r="V475" i="17"/>
  <c r="W475" i="17"/>
  <c r="X475" i="17"/>
  <c r="Y475" i="17"/>
  <c r="Z475" i="17"/>
  <c r="AA475" i="17"/>
  <c r="AB475" i="17"/>
  <c r="AC475" i="17"/>
  <c r="AD475" i="17"/>
  <c r="AE475" i="17"/>
  <c r="AF475" i="17"/>
  <c r="AG475" i="17"/>
  <c r="AH475" i="17"/>
  <c r="AI475" i="17"/>
  <c r="AJ475" i="17"/>
  <c r="AK475" i="17"/>
  <c r="AL475" i="17"/>
  <c r="AM475" i="17"/>
  <c r="AN475" i="17"/>
  <c r="AO475" i="17"/>
  <c r="AP475" i="17"/>
  <c r="AQ475" i="17"/>
  <c r="AR475" i="17"/>
  <c r="AS475" i="17"/>
  <c r="AT475" i="17"/>
  <c r="AU475" i="17"/>
  <c r="AV475" i="17"/>
  <c r="AW475" i="17"/>
  <c r="AX475" i="17"/>
  <c r="AY475" i="17"/>
  <c r="AZ475" i="17"/>
  <c r="BA475" i="17"/>
  <c r="BB475" i="17"/>
  <c r="BC475" i="17"/>
  <c r="BD475" i="17"/>
  <c r="BE475" i="17"/>
  <c r="BF475" i="17"/>
  <c r="BG475" i="17"/>
  <c r="BH475" i="17"/>
  <c r="BI475" i="17"/>
  <c r="BJ475" i="17"/>
  <c r="BK475" i="17"/>
  <c r="BL475" i="17"/>
  <c r="BM475" i="17"/>
  <c r="BN475" i="17"/>
  <c r="BO475" i="17"/>
  <c r="BP475" i="17"/>
  <c r="BQ475" i="17"/>
  <c r="BR475" i="17"/>
  <c r="BS475" i="17"/>
  <c r="BT475" i="17"/>
  <c r="BU475" i="17"/>
  <c r="BV475" i="17"/>
  <c r="BW475" i="17"/>
  <c r="BX475" i="17"/>
  <c r="BY475" i="17"/>
  <c r="BZ475" i="17"/>
  <c r="CA475" i="17"/>
  <c r="CB475" i="17"/>
  <c r="CC475" i="17"/>
  <c r="CD475" i="17"/>
  <c r="CE475" i="17"/>
  <c r="CF475" i="17"/>
  <c r="CG475" i="17"/>
  <c r="CH475" i="17"/>
  <c r="CI475" i="17"/>
  <c r="CJ475" i="17"/>
  <c r="CK475" i="17"/>
  <c r="CL475" i="17"/>
  <c r="CM475" i="17"/>
  <c r="CN475" i="17"/>
  <c r="R476" i="17"/>
  <c r="S476" i="17"/>
  <c r="T476" i="17"/>
  <c r="U476" i="17"/>
  <c r="V476" i="17"/>
  <c r="W476" i="17"/>
  <c r="X476" i="17"/>
  <c r="Y476" i="17"/>
  <c r="Z476" i="17"/>
  <c r="AA476" i="17"/>
  <c r="AB476" i="17"/>
  <c r="AC476" i="17"/>
  <c r="AD476" i="17"/>
  <c r="AE476" i="17"/>
  <c r="AF476" i="17"/>
  <c r="AG476" i="17"/>
  <c r="AH476" i="17"/>
  <c r="AI476" i="17"/>
  <c r="AJ476" i="17"/>
  <c r="AK476" i="17"/>
  <c r="AL476" i="17"/>
  <c r="AM476" i="17"/>
  <c r="AN476" i="17"/>
  <c r="AO476" i="17"/>
  <c r="AP476" i="17"/>
  <c r="AQ476" i="17"/>
  <c r="AR476" i="17"/>
  <c r="AS476" i="17"/>
  <c r="AT476" i="17"/>
  <c r="AU476" i="17"/>
  <c r="AV476" i="17"/>
  <c r="AW476" i="17"/>
  <c r="AX476" i="17"/>
  <c r="AY476" i="17"/>
  <c r="AZ476" i="17"/>
  <c r="BA476" i="17"/>
  <c r="BB476" i="17"/>
  <c r="BC476" i="17"/>
  <c r="BD476" i="17"/>
  <c r="BE476" i="17"/>
  <c r="BF476" i="17"/>
  <c r="BG476" i="17"/>
  <c r="BH476" i="17"/>
  <c r="BI476" i="17"/>
  <c r="BJ476" i="17"/>
  <c r="BK476" i="17"/>
  <c r="BL476" i="17"/>
  <c r="BM476" i="17"/>
  <c r="BN476" i="17"/>
  <c r="BO476" i="17"/>
  <c r="BP476" i="17"/>
  <c r="BQ476" i="17"/>
  <c r="BR476" i="17"/>
  <c r="BS476" i="17"/>
  <c r="BT476" i="17"/>
  <c r="BU476" i="17"/>
  <c r="BV476" i="17"/>
  <c r="BW476" i="17"/>
  <c r="BX476" i="17"/>
  <c r="BY476" i="17"/>
  <c r="BZ476" i="17"/>
  <c r="CA476" i="17"/>
  <c r="CB476" i="17"/>
  <c r="CC476" i="17"/>
  <c r="CD476" i="17"/>
  <c r="CE476" i="17"/>
  <c r="CF476" i="17"/>
  <c r="CG476" i="17"/>
  <c r="CH476" i="17"/>
  <c r="CI476" i="17"/>
  <c r="CJ476" i="17"/>
  <c r="CK476" i="17"/>
  <c r="CL476" i="17"/>
  <c r="CM476" i="17"/>
  <c r="CN476" i="17"/>
  <c r="R477" i="17"/>
  <c r="S477" i="17"/>
  <c r="T477" i="17"/>
  <c r="U477" i="17"/>
  <c r="V477" i="17"/>
  <c r="W477" i="17"/>
  <c r="X477" i="17"/>
  <c r="Y477" i="17"/>
  <c r="Z477" i="17"/>
  <c r="AA477" i="17"/>
  <c r="AB477" i="17"/>
  <c r="AC477" i="17"/>
  <c r="AD477" i="17"/>
  <c r="AE477" i="17"/>
  <c r="AF477" i="17"/>
  <c r="AG477" i="17"/>
  <c r="AH477" i="17"/>
  <c r="AI477" i="17"/>
  <c r="AJ477" i="17"/>
  <c r="AK477" i="17"/>
  <c r="AL477" i="17"/>
  <c r="AM477" i="17"/>
  <c r="AN477" i="17"/>
  <c r="AO477" i="17"/>
  <c r="AP477" i="17"/>
  <c r="AQ477" i="17"/>
  <c r="AR477" i="17"/>
  <c r="AS477" i="17"/>
  <c r="AT477" i="17"/>
  <c r="AU477" i="17"/>
  <c r="AV477" i="17"/>
  <c r="AW477" i="17"/>
  <c r="AX477" i="17"/>
  <c r="AY477" i="17"/>
  <c r="AZ477" i="17"/>
  <c r="BA477" i="17"/>
  <c r="BB477" i="17"/>
  <c r="BC477" i="17"/>
  <c r="BD477" i="17"/>
  <c r="BE477" i="17"/>
  <c r="BF477" i="17"/>
  <c r="BG477" i="17"/>
  <c r="BH477" i="17"/>
  <c r="BI477" i="17"/>
  <c r="BJ477" i="17"/>
  <c r="BK477" i="17"/>
  <c r="BL477" i="17"/>
  <c r="BM477" i="17"/>
  <c r="BN477" i="17"/>
  <c r="BO477" i="17"/>
  <c r="BP477" i="17"/>
  <c r="BQ477" i="17"/>
  <c r="BR477" i="17"/>
  <c r="BS477" i="17"/>
  <c r="BT477" i="17"/>
  <c r="BU477" i="17"/>
  <c r="BV477" i="17"/>
  <c r="BW477" i="17"/>
  <c r="BX477" i="17"/>
  <c r="BY477" i="17"/>
  <c r="BZ477" i="17"/>
  <c r="CA477" i="17"/>
  <c r="CB477" i="17"/>
  <c r="CC477" i="17"/>
  <c r="CD477" i="17"/>
  <c r="CE477" i="17"/>
  <c r="CF477" i="17"/>
  <c r="CG477" i="17"/>
  <c r="CH477" i="17"/>
  <c r="CI477" i="17"/>
  <c r="CJ477" i="17"/>
  <c r="CK477" i="17"/>
  <c r="CL477" i="17"/>
  <c r="CM477" i="17"/>
  <c r="CN477" i="17"/>
  <c r="R478" i="17"/>
  <c r="S478" i="17"/>
  <c r="T478" i="17"/>
  <c r="U478" i="17"/>
  <c r="V478" i="17"/>
  <c r="W478" i="17"/>
  <c r="X478" i="17"/>
  <c r="Y478" i="17"/>
  <c r="Z478" i="17"/>
  <c r="AA478" i="17"/>
  <c r="AB478" i="17"/>
  <c r="AC478" i="17"/>
  <c r="AD478" i="17"/>
  <c r="AE478" i="17"/>
  <c r="AF478" i="17"/>
  <c r="AG478" i="17"/>
  <c r="AH478" i="17"/>
  <c r="AI478" i="17"/>
  <c r="AJ478" i="17"/>
  <c r="AK478" i="17"/>
  <c r="AL478" i="17"/>
  <c r="AM478" i="17"/>
  <c r="AN478" i="17"/>
  <c r="AO478" i="17"/>
  <c r="AP478" i="17"/>
  <c r="AQ478" i="17"/>
  <c r="AR478" i="17"/>
  <c r="AS478" i="17"/>
  <c r="AT478" i="17"/>
  <c r="AU478" i="17"/>
  <c r="AV478" i="17"/>
  <c r="AW478" i="17"/>
  <c r="AX478" i="17"/>
  <c r="AY478" i="17"/>
  <c r="AZ478" i="17"/>
  <c r="BA478" i="17"/>
  <c r="BB478" i="17"/>
  <c r="BC478" i="17"/>
  <c r="BD478" i="17"/>
  <c r="BE478" i="17"/>
  <c r="BF478" i="17"/>
  <c r="BG478" i="17"/>
  <c r="BH478" i="17"/>
  <c r="BI478" i="17"/>
  <c r="BJ478" i="17"/>
  <c r="BK478" i="17"/>
  <c r="BL478" i="17"/>
  <c r="BM478" i="17"/>
  <c r="BN478" i="17"/>
  <c r="BO478" i="17"/>
  <c r="BP478" i="17"/>
  <c r="BQ478" i="17"/>
  <c r="BR478" i="17"/>
  <c r="BS478" i="17"/>
  <c r="BT478" i="17"/>
  <c r="BU478" i="17"/>
  <c r="BV478" i="17"/>
  <c r="BW478" i="17"/>
  <c r="BX478" i="17"/>
  <c r="BY478" i="17"/>
  <c r="BZ478" i="17"/>
  <c r="CA478" i="17"/>
  <c r="CB478" i="17"/>
  <c r="CC478" i="17"/>
  <c r="CD478" i="17"/>
  <c r="CE478" i="17"/>
  <c r="CF478" i="17"/>
  <c r="CG478" i="17"/>
  <c r="CH478" i="17"/>
  <c r="CI478" i="17"/>
  <c r="CJ478" i="17"/>
  <c r="CK478" i="17"/>
  <c r="CL478" i="17"/>
  <c r="CM478" i="17"/>
  <c r="CN478" i="17"/>
  <c r="R479" i="17"/>
  <c r="S479" i="17"/>
  <c r="T479" i="17"/>
  <c r="U479" i="17"/>
  <c r="V479" i="17"/>
  <c r="W479" i="17"/>
  <c r="X479" i="17"/>
  <c r="Y479" i="17"/>
  <c r="Z479" i="17"/>
  <c r="AA479" i="17"/>
  <c r="AB479" i="17"/>
  <c r="AC479" i="17"/>
  <c r="AD479" i="17"/>
  <c r="AE479" i="17"/>
  <c r="AF479" i="17"/>
  <c r="AG479" i="17"/>
  <c r="AH479" i="17"/>
  <c r="AI479" i="17"/>
  <c r="AJ479" i="17"/>
  <c r="AK479" i="17"/>
  <c r="AL479" i="17"/>
  <c r="AM479" i="17"/>
  <c r="AN479" i="17"/>
  <c r="AO479" i="17"/>
  <c r="AP479" i="17"/>
  <c r="AQ479" i="17"/>
  <c r="AR479" i="17"/>
  <c r="AS479" i="17"/>
  <c r="AT479" i="17"/>
  <c r="AU479" i="17"/>
  <c r="AV479" i="17"/>
  <c r="AW479" i="17"/>
  <c r="AX479" i="17"/>
  <c r="AY479" i="17"/>
  <c r="AZ479" i="17"/>
  <c r="BA479" i="17"/>
  <c r="BB479" i="17"/>
  <c r="BC479" i="17"/>
  <c r="BD479" i="17"/>
  <c r="BE479" i="17"/>
  <c r="BF479" i="17"/>
  <c r="BG479" i="17"/>
  <c r="BH479" i="17"/>
  <c r="BI479" i="17"/>
  <c r="BJ479" i="17"/>
  <c r="BK479" i="17"/>
  <c r="BL479" i="17"/>
  <c r="BM479" i="17"/>
  <c r="BN479" i="17"/>
  <c r="BO479" i="17"/>
  <c r="BP479" i="17"/>
  <c r="BQ479" i="17"/>
  <c r="BR479" i="17"/>
  <c r="BS479" i="17"/>
  <c r="BT479" i="17"/>
  <c r="BU479" i="17"/>
  <c r="BV479" i="17"/>
  <c r="BW479" i="17"/>
  <c r="BX479" i="17"/>
  <c r="BY479" i="17"/>
  <c r="BZ479" i="17"/>
  <c r="CA479" i="17"/>
  <c r="CB479" i="17"/>
  <c r="CC479" i="17"/>
  <c r="CD479" i="17"/>
  <c r="CE479" i="17"/>
  <c r="CF479" i="17"/>
  <c r="CG479" i="17"/>
  <c r="CH479" i="17"/>
  <c r="CI479" i="17"/>
  <c r="CJ479" i="17"/>
  <c r="CK479" i="17"/>
  <c r="CL479" i="17"/>
  <c r="CM479" i="17"/>
  <c r="CN479" i="17"/>
  <c r="R480" i="17"/>
  <c r="S480" i="17"/>
  <c r="T480" i="17"/>
  <c r="U480" i="17"/>
  <c r="V480" i="17"/>
  <c r="W480" i="17"/>
  <c r="X480" i="17"/>
  <c r="Y480" i="17"/>
  <c r="Z480" i="17"/>
  <c r="AA480" i="17"/>
  <c r="AB480" i="17"/>
  <c r="AC480" i="17"/>
  <c r="AD480" i="17"/>
  <c r="AE480" i="17"/>
  <c r="AF480" i="17"/>
  <c r="AG480" i="17"/>
  <c r="AH480" i="17"/>
  <c r="AI480" i="17"/>
  <c r="AJ480" i="17"/>
  <c r="AK480" i="17"/>
  <c r="AL480" i="17"/>
  <c r="AM480" i="17"/>
  <c r="AN480" i="17"/>
  <c r="AO480" i="17"/>
  <c r="AP480" i="17"/>
  <c r="AQ480" i="17"/>
  <c r="AR480" i="17"/>
  <c r="AS480" i="17"/>
  <c r="AT480" i="17"/>
  <c r="AU480" i="17"/>
  <c r="AV480" i="17"/>
  <c r="AW480" i="17"/>
  <c r="AX480" i="17"/>
  <c r="AY480" i="17"/>
  <c r="AZ480" i="17"/>
  <c r="BA480" i="17"/>
  <c r="BB480" i="17"/>
  <c r="BC480" i="17"/>
  <c r="BD480" i="17"/>
  <c r="BE480" i="17"/>
  <c r="BF480" i="17"/>
  <c r="BG480" i="17"/>
  <c r="BH480" i="17"/>
  <c r="BI480" i="17"/>
  <c r="BJ480" i="17"/>
  <c r="BK480" i="17"/>
  <c r="BL480" i="17"/>
  <c r="BM480" i="17"/>
  <c r="BN480" i="17"/>
  <c r="BO480" i="17"/>
  <c r="BP480" i="17"/>
  <c r="BQ480" i="17"/>
  <c r="BR480" i="17"/>
  <c r="BS480" i="17"/>
  <c r="BT480" i="17"/>
  <c r="BU480" i="17"/>
  <c r="BV480" i="17"/>
  <c r="BW480" i="17"/>
  <c r="BX480" i="17"/>
  <c r="BY480" i="17"/>
  <c r="BZ480" i="17"/>
  <c r="CA480" i="17"/>
  <c r="CB480" i="17"/>
  <c r="CC480" i="17"/>
  <c r="CD480" i="17"/>
  <c r="CE480" i="17"/>
  <c r="CF480" i="17"/>
  <c r="CG480" i="17"/>
  <c r="CH480" i="17"/>
  <c r="CI480" i="17"/>
  <c r="CJ480" i="17"/>
  <c r="CK480" i="17"/>
  <c r="CL480" i="17"/>
  <c r="CM480" i="17"/>
  <c r="CN480" i="17"/>
  <c r="R481" i="17"/>
  <c r="S481" i="17"/>
  <c r="T481" i="17"/>
  <c r="U481" i="17"/>
  <c r="V481" i="17"/>
  <c r="W481" i="17"/>
  <c r="X481" i="17"/>
  <c r="Y481" i="17"/>
  <c r="Z481" i="17"/>
  <c r="AA481" i="17"/>
  <c r="AB481" i="17"/>
  <c r="AC481" i="17"/>
  <c r="AD481" i="17"/>
  <c r="AE481" i="17"/>
  <c r="AF481" i="17"/>
  <c r="AG481" i="17"/>
  <c r="AH481" i="17"/>
  <c r="AI481" i="17"/>
  <c r="AJ481" i="17"/>
  <c r="AK481" i="17"/>
  <c r="AL481" i="17"/>
  <c r="AM481" i="17"/>
  <c r="AN481" i="17"/>
  <c r="AO481" i="17"/>
  <c r="AP481" i="17"/>
  <c r="AQ481" i="17"/>
  <c r="AR481" i="17"/>
  <c r="AS481" i="17"/>
  <c r="AT481" i="17"/>
  <c r="AU481" i="17"/>
  <c r="AV481" i="17"/>
  <c r="AW481" i="17"/>
  <c r="AX481" i="17"/>
  <c r="AY481" i="17"/>
  <c r="AZ481" i="17"/>
  <c r="BA481" i="17"/>
  <c r="BB481" i="17"/>
  <c r="BC481" i="17"/>
  <c r="BD481" i="17"/>
  <c r="BE481" i="17"/>
  <c r="BF481" i="17"/>
  <c r="BG481" i="17"/>
  <c r="BH481" i="17"/>
  <c r="BI481" i="17"/>
  <c r="BJ481" i="17"/>
  <c r="BK481" i="17"/>
  <c r="BL481" i="17"/>
  <c r="BM481" i="17"/>
  <c r="BN481" i="17"/>
  <c r="BO481" i="17"/>
  <c r="BP481" i="17"/>
  <c r="BQ481" i="17"/>
  <c r="BR481" i="17"/>
  <c r="BS481" i="17"/>
  <c r="BT481" i="17"/>
  <c r="BU481" i="17"/>
  <c r="BV481" i="17"/>
  <c r="BW481" i="17"/>
  <c r="BX481" i="17"/>
  <c r="BY481" i="17"/>
  <c r="BZ481" i="17"/>
  <c r="CA481" i="17"/>
  <c r="CB481" i="17"/>
  <c r="CC481" i="17"/>
  <c r="CD481" i="17"/>
  <c r="CE481" i="17"/>
  <c r="CF481" i="17"/>
  <c r="CG481" i="17"/>
  <c r="CH481" i="17"/>
  <c r="CI481" i="17"/>
  <c r="CJ481" i="17"/>
  <c r="CK481" i="17"/>
  <c r="CL481" i="17"/>
  <c r="CM481" i="17"/>
  <c r="CN481" i="17"/>
  <c r="R482" i="17"/>
  <c r="S482" i="17"/>
  <c r="T482" i="17"/>
  <c r="U482" i="17"/>
  <c r="V482" i="17"/>
  <c r="W482" i="17"/>
  <c r="X482" i="17"/>
  <c r="Y482" i="17"/>
  <c r="Z482" i="17"/>
  <c r="AA482" i="17"/>
  <c r="AB482" i="17"/>
  <c r="AC482" i="17"/>
  <c r="AD482" i="17"/>
  <c r="AE482" i="17"/>
  <c r="AF482" i="17"/>
  <c r="AG482" i="17"/>
  <c r="AH482" i="17"/>
  <c r="AI482" i="17"/>
  <c r="AJ482" i="17"/>
  <c r="AK482" i="17"/>
  <c r="AL482" i="17"/>
  <c r="AM482" i="17"/>
  <c r="AN482" i="17"/>
  <c r="AO482" i="17"/>
  <c r="AP482" i="17"/>
  <c r="AQ482" i="17"/>
  <c r="AR482" i="17"/>
  <c r="AS482" i="17"/>
  <c r="AT482" i="17"/>
  <c r="AU482" i="17"/>
  <c r="AV482" i="17"/>
  <c r="AW482" i="17"/>
  <c r="AX482" i="17"/>
  <c r="AY482" i="17"/>
  <c r="AZ482" i="17"/>
  <c r="BA482" i="17"/>
  <c r="BB482" i="17"/>
  <c r="BC482" i="17"/>
  <c r="BD482" i="17"/>
  <c r="BE482" i="17"/>
  <c r="BF482" i="17"/>
  <c r="BG482" i="17"/>
  <c r="BH482" i="17"/>
  <c r="BI482" i="17"/>
  <c r="BJ482" i="17"/>
  <c r="BK482" i="17"/>
  <c r="BL482" i="17"/>
  <c r="BM482" i="17"/>
  <c r="BN482" i="17"/>
  <c r="BO482" i="17"/>
  <c r="BP482" i="17"/>
  <c r="BQ482" i="17"/>
  <c r="BR482" i="17"/>
  <c r="BS482" i="17"/>
  <c r="BT482" i="17"/>
  <c r="BU482" i="17"/>
  <c r="BV482" i="17"/>
  <c r="BW482" i="17"/>
  <c r="BX482" i="17"/>
  <c r="BY482" i="17"/>
  <c r="BZ482" i="17"/>
  <c r="CA482" i="17"/>
  <c r="CB482" i="17"/>
  <c r="CC482" i="17"/>
  <c r="CD482" i="17"/>
  <c r="CE482" i="17"/>
  <c r="CF482" i="17"/>
  <c r="CG482" i="17"/>
  <c r="CH482" i="17"/>
  <c r="CI482" i="17"/>
  <c r="CJ482" i="17"/>
  <c r="CK482" i="17"/>
  <c r="CL482" i="17"/>
  <c r="CM482" i="17"/>
  <c r="CN482" i="17"/>
  <c r="R483" i="17"/>
  <c r="S483" i="17"/>
  <c r="T483" i="17"/>
  <c r="U483" i="17"/>
  <c r="V483" i="17"/>
  <c r="W483" i="17"/>
  <c r="X483" i="17"/>
  <c r="Y483" i="17"/>
  <c r="Z483" i="17"/>
  <c r="AA483" i="17"/>
  <c r="AB483" i="17"/>
  <c r="AC483" i="17"/>
  <c r="AD483" i="17"/>
  <c r="AE483" i="17"/>
  <c r="AF483" i="17"/>
  <c r="AG483" i="17"/>
  <c r="AH483" i="17"/>
  <c r="AI483" i="17"/>
  <c r="AJ483" i="17"/>
  <c r="AK483" i="17"/>
  <c r="AL483" i="17"/>
  <c r="AM483" i="17"/>
  <c r="AN483" i="17"/>
  <c r="AO483" i="17"/>
  <c r="AP483" i="17"/>
  <c r="AQ483" i="17"/>
  <c r="AR483" i="17"/>
  <c r="AS483" i="17"/>
  <c r="AT483" i="17"/>
  <c r="AU483" i="17"/>
  <c r="AV483" i="17"/>
  <c r="AW483" i="17"/>
  <c r="AX483" i="17"/>
  <c r="AY483" i="17"/>
  <c r="AZ483" i="17"/>
  <c r="BA483" i="17"/>
  <c r="BB483" i="17"/>
  <c r="BC483" i="17"/>
  <c r="BD483" i="17"/>
  <c r="BE483" i="17"/>
  <c r="BF483" i="17"/>
  <c r="BG483" i="17"/>
  <c r="BH483" i="17"/>
  <c r="BI483" i="17"/>
  <c r="BJ483" i="17"/>
  <c r="BK483" i="17"/>
  <c r="BL483" i="17"/>
  <c r="BM483" i="17"/>
  <c r="BN483" i="17"/>
  <c r="BO483" i="17"/>
  <c r="BP483" i="17"/>
  <c r="BQ483" i="17"/>
  <c r="BR483" i="17"/>
  <c r="BS483" i="17"/>
  <c r="BT483" i="17"/>
  <c r="BU483" i="17"/>
  <c r="BV483" i="17"/>
  <c r="BW483" i="17"/>
  <c r="BX483" i="17"/>
  <c r="BY483" i="17"/>
  <c r="BZ483" i="17"/>
  <c r="CA483" i="17"/>
  <c r="CB483" i="17"/>
  <c r="CC483" i="17"/>
  <c r="CD483" i="17"/>
  <c r="CE483" i="17"/>
  <c r="CF483" i="17"/>
  <c r="CG483" i="17"/>
  <c r="CH483" i="17"/>
  <c r="CI483" i="17"/>
  <c r="CJ483" i="17"/>
  <c r="CK483" i="17"/>
  <c r="CL483" i="17"/>
  <c r="CM483" i="17"/>
  <c r="CN483" i="17"/>
  <c r="R413" i="17"/>
  <c r="S413" i="17"/>
  <c r="T413" i="17"/>
  <c r="U413" i="17"/>
  <c r="V413" i="17"/>
  <c r="W413" i="17"/>
  <c r="X413" i="17"/>
  <c r="Y413" i="17"/>
  <c r="Z413" i="17"/>
  <c r="AA413" i="17"/>
  <c r="AB413" i="17"/>
  <c r="AC413" i="17"/>
  <c r="AD413" i="17"/>
  <c r="AE413" i="17"/>
  <c r="AF413" i="17"/>
  <c r="AG413" i="17"/>
  <c r="AH413" i="17"/>
  <c r="AI413" i="17"/>
  <c r="AJ413" i="17"/>
  <c r="AK413" i="17"/>
  <c r="AL413" i="17"/>
  <c r="AM413" i="17"/>
  <c r="AN413" i="17"/>
  <c r="AO413" i="17"/>
  <c r="AP413" i="17"/>
  <c r="AQ413" i="17"/>
  <c r="AR413" i="17"/>
  <c r="AS413" i="17"/>
  <c r="AT413" i="17"/>
  <c r="AU413" i="17"/>
  <c r="AV413" i="17"/>
  <c r="AW413" i="17"/>
  <c r="AX413" i="17"/>
  <c r="AY413" i="17"/>
  <c r="AZ413" i="17"/>
  <c r="BA413" i="17"/>
  <c r="BB413" i="17"/>
  <c r="BC413" i="17"/>
  <c r="BD413" i="17"/>
  <c r="BE413" i="17"/>
  <c r="BF413" i="17"/>
  <c r="BG413" i="17"/>
  <c r="BH413" i="17"/>
  <c r="BI413" i="17"/>
  <c r="BJ413" i="17"/>
  <c r="BK413" i="17"/>
  <c r="BL413" i="17"/>
  <c r="BM413" i="17"/>
  <c r="BN413" i="17"/>
  <c r="BO413" i="17"/>
  <c r="BP413" i="17"/>
  <c r="BQ413" i="17"/>
  <c r="BR413" i="17"/>
  <c r="BS413" i="17"/>
  <c r="BT413" i="17"/>
  <c r="BU413" i="17"/>
  <c r="BV413" i="17"/>
  <c r="BW413" i="17"/>
  <c r="BX413" i="17"/>
  <c r="BY413" i="17"/>
  <c r="BZ413" i="17"/>
  <c r="CA413" i="17"/>
  <c r="CB413" i="17"/>
  <c r="CC413" i="17"/>
  <c r="CD413" i="17"/>
  <c r="CE413" i="17"/>
  <c r="CF413" i="17"/>
  <c r="CG413" i="17"/>
  <c r="CH413" i="17"/>
  <c r="CI413" i="17"/>
  <c r="CJ413" i="17"/>
  <c r="CK413" i="17"/>
  <c r="CL413" i="17"/>
  <c r="CM413" i="17"/>
  <c r="CN413" i="17"/>
  <c r="R414" i="17"/>
  <c r="S414" i="17"/>
  <c r="T414" i="17"/>
  <c r="U414" i="17"/>
  <c r="V414" i="17"/>
  <c r="W414" i="17"/>
  <c r="X414" i="17"/>
  <c r="Y414" i="17"/>
  <c r="Z414" i="17"/>
  <c r="AA414" i="17"/>
  <c r="AB414" i="17"/>
  <c r="AC414" i="17"/>
  <c r="AD414" i="17"/>
  <c r="AE414" i="17"/>
  <c r="AF414" i="17"/>
  <c r="AG414" i="17"/>
  <c r="AH414" i="17"/>
  <c r="AI414" i="17"/>
  <c r="AJ414" i="17"/>
  <c r="AK414" i="17"/>
  <c r="AL414" i="17"/>
  <c r="AM414" i="17"/>
  <c r="AN414" i="17"/>
  <c r="AO414" i="17"/>
  <c r="AP414" i="17"/>
  <c r="AQ414" i="17"/>
  <c r="AR414" i="17"/>
  <c r="AS414" i="17"/>
  <c r="AT414" i="17"/>
  <c r="AU414" i="17"/>
  <c r="AV414" i="17"/>
  <c r="AW414" i="17"/>
  <c r="AX414" i="17"/>
  <c r="AY414" i="17"/>
  <c r="AZ414" i="17"/>
  <c r="BA414" i="17"/>
  <c r="BB414" i="17"/>
  <c r="BC414" i="17"/>
  <c r="BD414" i="17"/>
  <c r="BE414" i="17"/>
  <c r="BF414" i="17"/>
  <c r="BG414" i="17"/>
  <c r="BH414" i="17"/>
  <c r="BI414" i="17"/>
  <c r="BJ414" i="17"/>
  <c r="BK414" i="17"/>
  <c r="BL414" i="17"/>
  <c r="BM414" i="17"/>
  <c r="BN414" i="17"/>
  <c r="BO414" i="17"/>
  <c r="BP414" i="17"/>
  <c r="BQ414" i="17"/>
  <c r="BR414" i="17"/>
  <c r="BS414" i="17"/>
  <c r="BT414" i="17"/>
  <c r="BU414" i="17"/>
  <c r="BV414" i="17"/>
  <c r="BW414" i="17"/>
  <c r="BX414" i="17"/>
  <c r="BY414" i="17"/>
  <c r="BZ414" i="17"/>
  <c r="CA414" i="17"/>
  <c r="CB414" i="17"/>
  <c r="CC414" i="17"/>
  <c r="CD414" i="17"/>
  <c r="CE414" i="17"/>
  <c r="CF414" i="17"/>
  <c r="CG414" i="17"/>
  <c r="CH414" i="17"/>
  <c r="CI414" i="17"/>
  <c r="CJ414" i="17"/>
  <c r="CK414" i="17"/>
  <c r="CL414" i="17"/>
  <c r="CM414" i="17"/>
  <c r="CN414" i="17"/>
  <c r="R415" i="17"/>
  <c r="S415" i="17"/>
  <c r="T415" i="17"/>
  <c r="U415" i="17"/>
  <c r="V415" i="17"/>
  <c r="W415" i="17"/>
  <c r="X415" i="17"/>
  <c r="Y415" i="17"/>
  <c r="Z415" i="17"/>
  <c r="AA415" i="17"/>
  <c r="AB415" i="17"/>
  <c r="AC415" i="17"/>
  <c r="AD415" i="17"/>
  <c r="AE415" i="17"/>
  <c r="AF415" i="17"/>
  <c r="AG415" i="17"/>
  <c r="AH415" i="17"/>
  <c r="AI415" i="17"/>
  <c r="AJ415" i="17"/>
  <c r="AK415" i="17"/>
  <c r="AL415" i="17"/>
  <c r="AM415" i="17"/>
  <c r="AN415" i="17"/>
  <c r="AO415" i="17"/>
  <c r="AP415" i="17"/>
  <c r="AQ415" i="17"/>
  <c r="AR415" i="17"/>
  <c r="AS415" i="17"/>
  <c r="AT415" i="17"/>
  <c r="AU415" i="17"/>
  <c r="AV415" i="17"/>
  <c r="AW415" i="17"/>
  <c r="AX415" i="17"/>
  <c r="AY415" i="17"/>
  <c r="AZ415" i="17"/>
  <c r="BA415" i="17"/>
  <c r="BB415" i="17"/>
  <c r="BC415" i="17"/>
  <c r="BD415" i="17"/>
  <c r="BE415" i="17"/>
  <c r="BF415" i="17"/>
  <c r="BG415" i="17"/>
  <c r="BH415" i="17"/>
  <c r="BI415" i="17"/>
  <c r="BJ415" i="17"/>
  <c r="BK415" i="17"/>
  <c r="BL415" i="17"/>
  <c r="BM415" i="17"/>
  <c r="BN415" i="17"/>
  <c r="BO415" i="17"/>
  <c r="BP415" i="17"/>
  <c r="BQ415" i="17"/>
  <c r="BR415" i="17"/>
  <c r="BS415" i="17"/>
  <c r="BT415" i="17"/>
  <c r="BU415" i="17"/>
  <c r="BV415" i="17"/>
  <c r="BW415" i="17"/>
  <c r="BX415" i="17"/>
  <c r="BY415" i="17"/>
  <c r="BZ415" i="17"/>
  <c r="CA415" i="17"/>
  <c r="CB415" i="17"/>
  <c r="CC415" i="17"/>
  <c r="CD415" i="17"/>
  <c r="CE415" i="17"/>
  <c r="CF415" i="17"/>
  <c r="CG415" i="17"/>
  <c r="CH415" i="17"/>
  <c r="CI415" i="17"/>
  <c r="CJ415" i="17"/>
  <c r="CK415" i="17"/>
  <c r="CL415" i="17"/>
  <c r="CM415" i="17"/>
  <c r="CN415" i="17"/>
  <c r="R416" i="17"/>
  <c r="S416" i="17"/>
  <c r="T416" i="17"/>
  <c r="U416" i="17"/>
  <c r="V416" i="17"/>
  <c r="W416" i="17"/>
  <c r="X416" i="17"/>
  <c r="Y416" i="17"/>
  <c r="Z416" i="17"/>
  <c r="AA416" i="17"/>
  <c r="AB416" i="17"/>
  <c r="AC416" i="17"/>
  <c r="AD416" i="17"/>
  <c r="AE416" i="17"/>
  <c r="AF416" i="17"/>
  <c r="AG416" i="17"/>
  <c r="AH416" i="17"/>
  <c r="AI416" i="17"/>
  <c r="AJ416" i="17"/>
  <c r="AK416" i="17"/>
  <c r="AL416" i="17"/>
  <c r="AM416" i="17"/>
  <c r="AN416" i="17"/>
  <c r="AO416" i="17"/>
  <c r="AP416" i="17"/>
  <c r="AQ416" i="17"/>
  <c r="AR416" i="17"/>
  <c r="AS416" i="17"/>
  <c r="AT416" i="17"/>
  <c r="AU416" i="17"/>
  <c r="AV416" i="17"/>
  <c r="AW416" i="17"/>
  <c r="AX416" i="17"/>
  <c r="AY416" i="17"/>
  <c r="AZ416" i="17"/>
  <c r="BA416" i="17"/>
  <c r="BB416" i="17"/>
  <c r="BC416" i="17"/>
  <c r="BD416" i="17"/>
  <c r="BE416" i="17"/>
  <c r="BF416" i="17"/>
  <c r="BG416" i="17"/>
  <c r="BH416" i="17"/>
  <c r="BI416" i="17"/>
  <c r="BJ416" i="17"/>
  <c r="BK416" i="17"/>
  <c r="BL416" i="17"/>
  <c r="BM416" i="17"/>
  <c r="BN416" i="17"/>
  <c r="BO416" i="17"/>
  <c r="BP416" i="17"/>
  <c r="BQ416" i="17"/>
  <c r="BR416" i="17"/>
  <c r="BS416" i="17"/>
  <c r="BT416" i="17"/>
  <c r="BU416" i="17"/>
  <c r="BV416" i="17"/>
  <c r="BW416" i="17"/>
  <c r="BX416" i="17"/>
  <c r="BY416" i="17"/>
  <c r="BZ416" i="17"/>
  <c r="CA416" i="17"/>
  <c r="CB416" i="17"/>
  <c r="CC416" i="17"/>
  <c r="CD416" i="17"/>
  <c r="CE416" i="17"/>
  <c r="CF416" i="17"/>
  <c r="CG416" i="17"/>
  <c r="CH416" i="17"/>
  <c r="CI416" i="17"/>
  <c r="CJ416" i="17"/>
  <c r="CK416" i="17"/>
  <c r="CL416" i="17"/>
  <c r="CM416" i="17"/>
  <c r="CN416" i="17"/>
  <c r="R417" i="17"/>
  <c r="S417" i="17"/>
  <c r="T417" i="17"/>
  <c r="U417" i="17"/>
  <c r="V417" i="17"/>
  <c r="W417" i="17"/>
  <c r="X417" i="17"/>
  <c r="Y417" i="17"/>
  <c r="Z417" i="17"/>
  <c r="AA417" i="17"/>
  <c r="AB417" i="17"/>
  <c r="AC417" i="17"/>
  <c r="AD417" i="17"/>
  <c r="AE417" i="17"/>
  <c r="AF417" i="17"/>
  <c r="AG417" i="17"/>
  <c r="AH417" i="17"/>
  <c r="AI417" i="17"/>
  <c r="AJ417" i="17"/>
  <c r="AK417" i="17"/>
  <c r="AL417" i="17"/>
  <c r="AM417" i="17"/>
  <c r="AN417" i="17"/>
  <c r="AO417" i="17"/>
  <c r="AP417" i="17"/>
  <c r="AQ417" i="17"/>
  <c r="AR417" i="17"/>
  <c r="AS417" i="17"/>
  <c r="AT417" i="17"/>
  <c r="AU417" i="17"/>
  <c r="AV417" i="17"/>
  <c r="AW417" i="17"/>
  <c r="AX417" i="17"/>
  <c r="AY417" i="17"/>
  <c r="AZ417" i="17"/>
  <c r="BA417" i="17"/>
  <c r="BB417" i="17"/>
  <c r="BC417" i="17"/>
  <c r="BD417" i="17"/>
  <c r="BE417" i="17"/>
  <c r="BF417" i="17"/>
  <c r="BG417" i="17"/>
  <c r="BH417" i="17"/>
  <c r="BI417" i="17"/>
  <c r="BJ417" i="17"/>
  <c r="BK417" i="17"/>
  <c r="BL417" i="17"/>
  <c r="BM417" i="17"/>
  <c r="BN417" i="17"/>
  <c r="BO417" i="17"/>
  <c r="BP417" i="17"/>
  <c r="BQ417" i="17"/>
  <c r="BR417" i="17"/>
  <c r="BS417" i="17"/>
  <c r="BT417" i="17"/>
  <c r="BU417" i="17"/>
  <c r="BV417" i="17"/>
  <c r="BW417" i="17"/>
  <c r="BX417" i="17"/>
  <c r="BY417" i="17"/>
  <c r="BZ417" i="17"/>
  <c r="CA417" i="17"/>
  <c r="CB417" i="17"/>
  <c r="CC417" i="17"/>
  <c r="CD417" i="17"/>
  <c r="CE417" i="17"/>
  <c r="CF417" i="17"/>
  <c r="CG417" i="17"/>
  <c r="CH417" i="17"/>
  <c r="CI417" i="17"/>
  <c r="CJ417" i="17"/>
  <c r="CK417" i="17"/>
  <c r="CL417" i="17"/>
  <c r="CM417" i="17"/>
  <c r="CN417" i="17"/>
  <c r="R418" i="17"/>
  <c r="S418" i="17"/>
  <c r="T418" i="17"/>
  <c r="U418" i="17"/>
  <c r="V418" i="17"/>
  <c r="W418" i="17"/>
  <c r="X418" i="17"/>
  <c r="Y418" i="17"/>
  <c r="Z418" i="17"/>
  <c r="AA418" i="17"/>
  <c r="AB418" i="17"/>
  <c r="AC418" i="17"/>
  <c r="AD418" i="17"/>
  <c r="AE418" i="17"/>
  <c r="AF418" i="17"/>
  <c r="AG418" i="17"/>
  <c r="AH418" i="17"/>
  <c r="AI418" i="17"/>
  <c r="AJ418" i="17"/>
  <c r="AK418" i="17"/>
  <c r="AL418" i="17"/>
  <c r="AM418" i="17"/>
  <c r="AN418" i="17"/>
  <c r="AO418" i="17"/>
  <c r="AP418" i="17"/>
  <c r="AQ418" i="17"/>
  <c r="AR418" i="17"/>
  <c r="AS418" i="17"/>
  <c r="AT418" i="17"/>
  <c r="AU418" i="17"/>
  <c r="AV418" i="17"/>
  <c r="AW418" i="17"/>
  <c r="AX418" i="17"/>
  <c r="AY418" i="17"/>
  <c r="AZ418" i="17"/>
  <c r="BA418" i="17"/>
  <c r="BB418" i="17"/>
  <c r="BC418" i="17"/>
  <c r="BD418" i="17"/>
  <c r="BE418" i="17"/>
  <c r="BF418" i="17"/>
  <c r="BG418" i="17"/>
  <c r="BH418" i="17"/>
  <c r="BI418" i="17"/>
  <c r="BJ418" i="17"/>
  <c r="BK418" i="17"/>
  <c r="BL418" i="17"/>
  <c r="BM418" i="17"/>
  <c r="BN418" i="17"/>
  <c r="BO418" i="17"/>
  <c r="BP418" i="17"/>
  <c r="BQ418" i="17"/>
  <c r="BR418" i="17"/>
  <c r="BS418" i="17"/>
  <c r="BT418" i="17"/>
  <c r="BU418" i="17"/>
  <c r="BV418" i="17"/>
  <c r="BW418" i="17"/>
  <c r="BX418" i="17"/>
  <c r="BY418" i="17"/>
  <c r="BZ418" i="17"/>
  <c r="CA418" i="17"/>
  <c r="CB418" i="17"/>
  <c r="CC418" i="17"/>
  <c r="CD418" i="17"/>
  <c r="CE418" i="17"/>
  <c r="CF418" i="17"/>
  <c r="CG418" i="17"/>
  <c r="CH418" i="17"/>
  <c r="CI418" i="17"/>
  <c r="CJ418" i="17"/>
  <c r="CK418" i="17"/>
  <c r="CL418" i="17"/>
  <c r="CM418" i="17"/>
  <c r="CN418" i="17"/>
  <c r="R419" i="17"/>
  <c r="S419" i="17"/>
  <c r="T419" i="17"/>
  <c r="U419" i="17"/>
  <c r="V419" i="17"/>
  <c r="W419" i="17"/>
  <c r="X419" i="17"/>
  <c r="Y419" i="17"/>
  <c r="Z419" i="17"/>
  <c r="AA419" i="17"/>
  <c r="AB419" i="17"/>
  <c r="AC419" i="17"/>
  <c r="AD419" i="17"/>
  <c r="AE419" i="17"/>
  <c r="AF419" i="17"/>
  <c r="AG419" i="17"/>
  <c r="AH419" i="17"/>
  <c r="AI419" i="17"/>
  <c r="AJ419" i="17"/>
  <c r="AK419" i="17"/>
  <c r="AL419" i="17"/>
  <c r="AM419" i="17"/>
  <c r="AN419" i="17"/>
  <c r="AO419" i="17"/>
  <c r="AP419" i="17"/>
  <c r="AQ419" i="17"/>
  <c r="AR419" i="17"/>
  <c r="AS419" i="17"/>
  <c r="AT419" i="17"/>
  <c r="AU419" i="17"/>
  <c r="AV419" i="17"/>
  <c r="AW419" i="17"/>
  <c r="AX419" i="17"/>
  <c r="AY419" i="17"/>
  <c r="AZ419" i="17"/>
  <c r="BA419" i="17"/>
  <c r="BB419" i="17"/>
  <c r="BC419" i="17"/>
  <c r="BD419" i="17"/>
  <c r="BE419" i="17"/>
  <c r="BF419" i="17"/>
  <c r="BG419" i="17"/>
  <c r="BH419" i="17"/>
  <c r="BI419" i="17"/>
  <c r="BJ419" i="17"/>
  <c r="BK419" i="17"/>
  <c r="BL419" i="17"/>
  <c r="BM419" i="17"/>
  <c r="BN419" i="17"/>
  <c r="BO419" i="17"/>
  <c r="BP419" i="17"/>
  <c r="BQ419" i="17"/>
  <c r="BR419" i="17"/>
  <c r="BS419" i="17"/>
  <c r="BT419" i="17"/>
  <c r="BU419" i="17"/>
  <c r="BV419" i="17"/>
  <c r="BW419" i="17"/>
  <c r="BX419" i="17"/>
  <c r="BY419" i="17"/>
  <c r="BZ419" i="17"/>
  <c r="CA419" i="17"/>
  <c r="CB419" i="17"/>
  <c r="CC419" i="17"/>
  <c r="CD419" i="17"/>
  <c r="CE419" i="17"/>
  <c r="CF419" i="17"/>
  <c r="CG419" i="17"/>
  <c r="CH419" i="17"/>
  <c r="CI419" i="17"/>
  <c r="CJ419" i="17"/>
  <c r="CK419" i="17"/>
  <c r="CL419" i="17"/>
  <c r="CM419" i="17"/>
  <c r="CN419" i="17"/>
  <c r="R420" i="17"/>
  <c r="S420" i="17"/>
  <c r="T420" i="17"/>
  <c r="U420" i="17"/>
  <c r="V420" i="17"/>
  <c r="W420" i="17"/>
  <c r="X420" i="17"/>
  <c r="Y420" i="17"/>
  <c r="Z420" i="17"/>
  <c r="AA420" i="17"/>
  <c r="AB420" i="17"/>
  <c r="AC420" i="17"/>
  <c r="AD420" i="17"/>
  <c r="AE420" i="17"/>
  <c r="AF420" i="17"/>
  <c r="AG420" i="17"/>
  <c r="AH420" i="17"/>
  <c r="AI420" i="17"/>
  <c r="AJ420" i="17"/>
  <c r="AK420" i="17"/>
  <c r="AL420" i="17"/>
  <c r="AM420" i="17"/>
  <c r="AN420" i="17"/>
  <c r="AO420" i="17"/>
  <c r="AP420" i="17"/>
  <c r="AQ420" i="17"/>
  <c r="AR420" i="17"/>
  <c r="AS420" i="17"/>
  <c r="AT420" i="17"/>
  <c r="AU420" i="17"/>
  <c r="AV420" i="17"/>
  <c r="AW420" i="17"/>
  <c r="AX420" i="17"/>
  <c r="AY420" i="17"/>
  <c r="AZ420" i="17"/>
  <c r="BA420" i="17"/>
  <c r="BB420" i="17"/>
  <c r="BC420" i="17"/>
  <c r="BD420" i="17"/>
  <c r="BE420" i="17"/>
  <c r="BF420" i="17"/>
  <c r="BG420" i="17"/>
  <c r="BH420" i="17"/>
  <c r="BI420" i="17"/>
  <c r="BJ420" i="17"/>
  <c r="BK420" i="17"/>
  <c r="BL420" i="17"/>
  <c r="BM420" i="17"/>
  <c r="BN420" i="17"/>
  <c r="BO420" i="17"/>
  <c r="BP420" i="17"/>
  <c r="BQ420" i="17"/>
  <c r="BR420" i="17"/>
  <c r="BS420" i="17"/>
  <c r="BT420" i="17"/>
  <c r="BU420" i="17"/>
  <c r="BV420" i="17"/>
  <c r="BW420" i="17"/>
  <c r="BX420" i="17"/>
  <c r="BY420" i="17"/>
  <c r="BZ420" i="17"/>
  <c r="CA420" i="17"/>
  <c r="CB420" i="17"/>
  <c r="CC420" i="17"/>
  <c r="CD420" i="17"/>
  <c r="CE420" i="17"/>
  <c r="CF420" i="17"/>
  <c r="CG420" i="17"/>
  <c r="CH420" i="17"/>
  <c r="CI420" i="17"/>
  <c r="CJ420" i="17"/>
  <c r="CK420" i="17"/>
  <c r="CL420" i="17"/>
  <c r="CM420" i="17"/>
  <c r="CN420" i="17"/>
  <c r="R421" i="17"/>
  <c r="S421" i="17"/>
  <c r="T421" i="17"/>
  <c r="U421" i="17"/>
  <c r="V421" i="17"/>
  <c r="W421" i="17"/>
  <c r="X421" i="17"/>
  <c r="Y421" i="17"/>
  <c r="Z421" i="17"/>
  <c r="AA421" i="17"/>
  <c r="AB421" i="17"/>
  <c r="AC421" i="17"/>
  <c r="AD421" i="17"/>
  <c r="AE421" i="17"/>
  <c r="AF421" i="17"/>
  <c r="AG421" i="17"/>
  <c r="AH421" i="17"/>
  <c r="AI421" i="17"/>
  <c r="AJ421" i="17"/>
  <c r="AK421" i="17"/>
  <c r="AL421" i="17"/>
  <c r="AM421" i="17"/>
  <c r="AN421" i="17"/>
  <c r="AO421" i="17"/>
  <c r="AP421" i="17"/>
  <c r="AQ421" i="17"/>
  <c r="AR421" i="17"/>
  <c r="AS421" i="17"/>
  <c r="AT421" i="17"/>
  <c r="AU421" i="17"/>
  <c r="AV421" i="17"/>
  <c r="AW421" i="17"/>
  <c r="AX421" i="17"/>
  <c r="AY421" i="17"/>
  <c r="AZ421" i="17"/>
  <c r="BA421" i="17"/>
  <c r="BB421" i="17"/>
  <c r="BC421" i="17"/>
  <c r="BD421" i="17"/>
  <c r="BE421" i="17"/>
  <c r="BF421" i="17"/>
  <c r="BG421" i="17"/>
  <c r="BH421" i="17"/>
  <c r="BI421" i="17"/>
  <c r="BJ421" i="17"/>
  <c r="BK421" i="17"/>
  <c r="BL421" i="17"/>
  <c r="BM421" i="17"/>
  <c r="BN421" i="17"/>
  <c r="BO421" i="17"/>
  <c r="BP421" i="17"/>
  <c r="BQ421" i="17"/>
  <c r="BR421" i="17"/>
  <c r="BS421" i="17"/>
  <c r="BT421" i="17"/>
  <c r="BU421" i="17"/>
  <c r="BV421" i="17"/>
  <c r="BW421" i="17"/>
  <c r="BX421" i="17"/>
  <c r="BY421" i="17"/>
  <c r="BZ421" i="17"/>
  <c r="CA421" i="17"/>
  <c r="CB421" i="17"/>
  <c r="CC421" i="17"/>
  <c r="CD421" i="17"/>
  <c r="CE421" i="17"/>
  <c r="CF421" i="17"/>
  <c r="CG421" i="17"/>
  <c r="CH421" i="17"/>
  <c r="CI421" i="17"/>
  <c r="CJ421" i="17"/>
  <c r="CK421" i="17"/>
  <c r="CL421" i="17"/>
  <c r="CM421" i="17"/>
  <c r="CN421" i="17"/>
  <c r="R422" i="17"/>
  <c r="S422" i="17"/>
  <c r="T422" i="17"/>
  <c r="U422" i="17"/>
  <c r="V422" i="17"/>
  <c r="W422" i="17"/>
  <c r="X422" i="17"/>
  <c r="Y422" i="17"/>
  <c r="Z422" i="17"/>
  <c r="AA422" i="17"/>
  <c r="AB422" i="17"/>
  <c r="AC422" i="17"/>
  <c r="AD422" i="17"/>
  <c r="AE422" i="17"/>
  <c r="AF422" i="17"/>
  <c r="AG422" i="17"/>
  <c r="AH422" i="17"/>
  <c r="AI422" i="17"/>
  <c r="AJ422" i="17"/>
  <c r="AK422" i="17"/>
  <c r="AL422" i="17"/>
  <c r="AM422" i="17"/>
  <c r="AN422" i="17"/>
  <c r="AO422" i="17"/>
  <c r="AP422" i="17"/>
  <c r="AQ422" i="17"/>
  <c r="AR422" i="17"/>
  <c r="AS422" i="17"/>
  <c r="AT422" i="17"/>
  <c r="AU422" i="17"/>
  <c r="AV422" i="17"/>
  <c r="AW422" i="17"/>
  <c r="AX422" i="17"/>
  <c r="AY422" i="17"/>
  <c r="AZ422" i="17"/>
  <c r="BA422" i="17"/>
  <c r="BB422" i="17"/>
  <c r="BC422" i="17"/>
  <c r="BD422" i="17"/>
  <c r="BE422" i="17"/>
  <c r="BF422" i="17"/>
  <c r="BG422" i="17"/>
  <c r="BH422" i="17"/>
  <c r="BI422" i="17"/>
  <c r="BJ422" i="17"/>
  <c r="BK422" i="17"/>
  <c r="BL422" i="17"/>
  <c r="BM422" i="17"/>
  <c r="BN422" i="17"/>
  <c r="BO422" i="17"/>
  <c r="BP422" i="17"/>
  <c r="BQ422" i="17"/>
  <c r="BR422" i="17"/>
  <c r="BS422" i="17"/>
  <c r="BT422" i="17"/>
  <c r="BU422" i="17"/>
  <c r="BV422" i="17"/>
  <c r="BW422" i="17"/>
  <c r="BX422" i="17"/>
  <c r="BY422" i="17"/>
  <c r="BZ422" i="17"/>
  <c r="CA422" i="17"/>
  <c r="CB422" i="17"/>
  <c r="CC422" i="17"/>
  <c r="CD422" i="17"/>
  <c r="CE422" i="17"/>
  <c r="CF422" i="17"/>
  <c r="CG422" i="17"/>
  <c r="CH422" i="17"/>
  <c r="CI422" i="17"/>
  <c r="CJ422" i="17"/>
  <c r="CK422" i="17"/>
  <c r="CL422" i="17"/>
  <c r="CM422" i="17"/>
  <c r="CN422" i="17"/>
  <c r="R423" i="17"/>
  <c r="S423" i="17"/>
  <c r="T423" i="17"/>
  <c r="U423" i="17"/>
  <c r="V423" i="17"/>
  <c r="W423" i="17"/>
  <c r="X423" i="17"/>
  <c r="Y423" i="17"/>
  <c r="Z423" i="17"/>
  <c r="AA423" i="17"/>
  <c r="AB423" i="17"/>
  <c r="AC423" i="17"/>
  <c r="AD423" i="17"/>
  <c r="AE423" i="17"/>
  <c r="AF423" i="17"/>
  <c r="AG423" i="17"/>
  <c r="AH423" i="17"/>
  <c r="AI423" i="17"/>
  <c r="AJ423" i="17"/>
  <c r="AK423" i="17"/>
  <c r="AL423" i="17"/>
  <c r="AM423" i="17"/>
  <c r="AN423" i="17"/>
  <c r="AO423" i="17"/>
  <c r="AP423" i="17"/>
  <c r="AQ423" i="17"/>
  <c r="AR423" i="17"/>
  <c r="AS423" i="17"/>
  <c r="AT423" i="17"/>
  <c r="AU423" i="17"/>
  <c r="AV423" i="17"/>
  <c r="AW423" i="17"/>
  <c r="AX423" i="17"/>
  <c r="AY423" i="17"/>
  <c r="AZ423" i="17"/>
  <c r="BA423" i="17"/>
  <c r="BB423" i="17"/>
  <c r="BC423" i="17"/>
  <c r="BD423" i="17"/>
  <c r="BE423" i="17"/>
  <c r="BF423" i="17"/>
  <c r="BG423" i="17"/>
  <c r="BH423" i="17"/>
  <c r="BI423" i="17"/>
  <c r="BJ423" i="17"/>
  <c r="BK423" i="17"/>
  <c r="BL423" i="17"/>
  <c r="BM423" i="17"/>
  <c r="BN423" i="17"/>
  <c r="BO423" i="17"/>
  <c r="BP423" i="17"/>
  <c r="BQ423" i="17"/>
  <c r="BR423" i="17"/>
  <c r="BS423" i="17"/>
  <c r="BT423" i="17"/>
  <c r="BU423" i="17"/>
  <c r="BV423" i="17"/>
  <c r="BW423" i="17"/>
  <c r="BX423" i="17"/>
  <c r="BY423" i="17"/>
  <c r="BZ423" i="17"/>
  <c r="CA423" i="17"/>
  <c r="CB423" i="17"/>
  <c r="CC423" i="17"/>
  <c r="CD423" i="17"/>
  <c r="CE423" i="17"/>
  <c r="CF423" i="17"/>
  <c r="CG423" i="17"/>
  <c r="CH423" i="17"/>
  <c r="CI423" i="17"/>
  <c r="CJ423" i="17"/>
  <c r="CK423" i="17"/>
  <c r="CL423" i="17"/>
  <c r="CM423" i="17"/>
  <c r="CN423" i="17"/>
  <c r="R424" i="17"/>
  <c r="S424" i="17"/>
  <c r="T424" i="17"/>
  <c r="U424" i="17"/>
  <c r="V424" i="17"/>
  <c r="W424" i="17"/>
  <c r="X424" i="17"/>
  <c r="Y424" i="17"/>
  <c r="Z424" i="17"/>
  <c r="AA424" i="17"/>
  <c r="AB424" i="17"/>
  <c r="AC424" i="17"/>
  <c r="AD424" i="17"/>
  <c r="AE424" i="17"/>
  <c r="AF424" i="17"/>
  <c r="AG424" i="17"/>
  <c r="AH424" i="17"/>
  <c r="AI424" i="17"/>
  <c r="AJ424" i="17"/>
  <c r="AK424" i="17"/>
  <c r="AL424" i="17"/>
  <c r="AM424" i="17"/>
  <c r="AN424" i="17"/>
  <c r="AO424" i="17"/>
  <c r="AP424" i="17"/>
  <c r="AQ424" i="17"/>
  <c r="AR424" i="17"/>
  <c r="AS424" i="17"/>
  <c r="AT424" i="17"/>
  <c r="AU424" i="17"/>
  <c r="AV424" i="17"/>
  <c r="AW424" i="17"/>
  <c r="AX424" i="17"/>
  <c r="AY424" i="17"/>
  <c r="AZ424" i="17"/>
  <c r="BA424" i="17"/>
  <c r="BB424" i="17"/>
  <c r="BC424" i="17"/>
  <c r="BD424" i="17"/>
  <c r="BE424" i="17"/>
  <c r="BF424" i="17"/>
  <c r="BG424" i="17"/>
  <c r="BH424" i="17"/>
  <c r="BI424" i="17"/>
  <c r="BJ424" i="17"/>
  <c r="BK424" i="17"/>
  <c r="BL424" i="17"/>
  <c r="BM424" i="17"/>
  <c r="BN424" i="17"/>
  <c r="BO424" i="17"/>
  <c r="BP424" i="17"/>
  <c r="BQ424" i="17"/>
  <c r="BR424" i="17"/>
  <c r="BS424" i="17"/>
  <c r="BT424" i="17"/>
  <c r="BU424" i="17"/>
  <c r="BV424" i="17"/>
  <c r="BW424" i="17"/>
  <c r="BX424" i="17"/>
  <c r="BY424" i="17"/>
  <c r="BZ424" i="17"/>
  <c r="CA424" i="17"/>
  <c r="CB424" i="17"/>
  <c r="CC424" i="17"/>
  <c r="CD424" i="17"/>
  <c r="CE424" i="17"/>
  <c r="CF424" i="17"/>
  <c r="CG424" i="17"/>
  <c r="CH424" i="17"/>
  <c r="CI424" i="17"/>
  <c r="CJ424" i="17"/>
  <c r="CK424" i="17"/>
  <c r="CL424" i="17"/>
  <c r="CM424" i="17"/>
  <c r="CN424" i="17"/>
  <c r="R425" i="17"/>
  <c r="S425" i="17"/>
  <c r="T425" i="17"/>
  <c r="U425" i="17"/>
  <c r="V425" i="17"/>
  <c r="W425" i="17"/>
  <c r="X425" i="17"/>
  <c r="Y425" i="17"/>
  <c r="Z425" i="17"/>
  <c r="AA425" i="17"/>
  <c r="AB425" i="17"/>
  <c r="AC425" i="17"/>
  <c r="AD425" i="17"/>
  <c r="AE425" i="17"/>
  <c r="AF425" i="17"/>
  <c r="AG425" i="17"/>
  <c r="AH425" i="17"/>
  <c r="AI425" i="17"/>
  <c r="AJ425" i="17"/>
  <c r="AK425" i="17"/>
  <c r="AL425" i="17"/>
  <c r="AM425" i="17"/>
  <c r="AN425" i="17"/>
  <c r="AO425" i="17"/>
  <c r="AP425" i="17"/>
  <c r="AQ425" i="17"/>
  <c r="AR425" i="17"/>
  <c r="AS425" i="17"/>
  <c r="AT425" i="17"/>
  <c r="AU425" i="17"/>
  <c r="AV425" i="17"/>
  <c r="AW425" i="17"/>
  <c r="AX425" i="17"/>
  <c r="AY425" i="17"/>
  <c r="AZ425" i="17"/>
  <c r="BA425" i="17"/>
  <c r="BB425" i="17"/>
  <c r="BC425" i="17"/>
  <c r="BD425" i="17"/>
  <c r="BE425" i="17"/>
  <c r="BF425" i="17"/>
  <c r="BG425" i="17"/>
  <c r="BH425" i="17"/>
  <c r="BI425" i="17"/>
  <c r="BJ425" i="17"/>
  <c r="BK425" i="17"/>
  <c r="BL425" i="17"/>
  <c r="BM425" i="17"/>
  <c r="BN425" i="17"/>
  <c r="BO425" i="17"/>
  <c r="BP425" i="17"/>
  <c r="BQ425" i="17"/>
  <c r="BR425" i="17"/>
  <c r="BS425" i="17"/>
  <c r="BT425" i="17"/>
  <c r="BU425" i="17"/>
  <c r="BV425" i="17"/>
  <c r="BW425" i="17"/>
  <c r="BX425" i="17"/>
  <c r="BY425" i="17"/>
  <c r="BZ425" i="17"/>
  <c r="CA425" i="17"/>
  <c r="CB425" i="17"/>
  <c r="CC425" i="17"/>
  <c r="CD425" i="17"/>
  <c r="CE425" i="17"/>
  <c r="CF425" i="17"/>
  <c r="CG425" i="17"/>
  <c r="CH425" i="17"/>
  <c r="CI425" i="17"/>
  <c r="CJ425" i="17"/>
  <c r="CK425" i="17"/>
  <c r="CL425" i="17"/>
  <c r="CM425" i="17"/>
  <c r="CN425" i="17"/>
  <c r="R426" i="17"/>
  <c r="S426" i="17"/>
  <c r="T426" i="17"/>
  <c r="U426" i="17"/>
  <c r="V426" i="17"/>
  <c r="W426" i="17"/>
  <c r="X426" i="17"/>
  <c r="Y426" i="17"/>
  <c r="Z426" i="17"/>
  <c r="AA426" i="17"/>
  <c r="AB426" i="17"/>
  <c r="AC426" i="17"/>
  <c r="AD426" i="17"/>
  <c r="AE426" i="17"/>
  <c r="AF426" i="17"/>
  <c r="AG426" i="17"/>
  <c r="AH426" i="17"/>
  <c r="AI426" i="17"/>
  <c r="AJ426" i="17"/>
  <c r="AK426" i="17"/>
  <c r="AL426" i="17"/>
  <c r="AM426" i="17"/>
  <c r="AN426" i="17"/>
  <c r="AO426" i="17"/>
  <c r="AP426" i="17"/>
  <c r="AQ426" i="17"/>
  <c r="AR426" i="17"/>
  <c r="AS426" i="17"/>
  <c r="AT426" i="17"/>
  <c r="AU426" i="17"/>
  <c r="AV426" i="17"/>
  <c r="AW426" i="17"/>
  <c r="AX426" i="17"/>
  <c r="AY426" i="17"/>
  <c r="AZ426" i="17"/>
  <c r="BA426" i="17"/>
  <c r="BB426" i="17"/>
  <c r="BC426" i="17"/>
  <c r="BD426" i="17"/>
  <c r="BE426" i="17"/>
  <c r="BF426" i="17"/>
  <c r="BG426" i="17"/>
  <c r="BH426" i="17"/>
  <c r="BI426" i="17"/>
  <c r="BJ426" i="17"/>
  <c r="BK426" i="17"/>
  <c r="BL426" i="17"/>
  <c r="BM426" i="17"/>
  <c r="BN426" i="17"/>
  <c r="BO426" i="17"/>
  <c r="BP426" i="17"/>
  <c r="BQ426" i="17"/>
  <c r="BR426" i="17"/>
  <c r="BS426" i="17"/>
  <c r="BT426" i="17"/>
  <c r="BU426" i="17"/>
  <c r="BV426" i="17"/>
  <c r="BW426" i="17"/>
  <c r="BX426" i="17"/>
  <c r="BY426" i="17"/>
  <c r="BZ426" i="17"/>
  <c r="CA426" i="17"/>
  <c r="CB426" i="17"/>
  <c r="CC426" i="17"/>
  <c r="CD426" i="17"/>
  <c r="CE426" i="17"/>
  <c r="CF426" i="17"/>
  <c r="CG426" i="17"/>
  <c r="CH426" i="17"/>
  <c r="CI426" i="17"/>
  <c r="CJ426" i="17"/>
  <c r="CK426" i="17"/>
  <c r="CL426" i="17"/>
  <c r="CM426" i="17"/>
  <c r="CN426" i="17"/>
  <c r="R427" i="17"/>
  <c r="S427" i="17"/>
  <c r="T427" i="17"/>
  <c r="U427" i="17"/>
  <c r="V427" i="17"/>
  <c r="W427" i="17"/>
  <c r="X427" i="17"/>
  <c r="Y427" i="17"/>
  <c r="Z427" i="17"/>
  <c r="AA427" i="17"/>
  <c r="AB427" i="17"/>
  <c r="AC427" i="17"/>
  <c r="AD427" i="17"/>
  <c r="AE427" i="17"/>
  <c r="AF427" i="17"/>
  <c r="AG427" i="17"/>
  <c r="AH427" i="17"/>
  <c r="AI427" i="17"/>
  <c r="AJ427" i="17"/>
  <c r="AK427" i="17"/>
  <c r="AL427" i="17"/>
  <c r="AM427" i="17"/>
  <c r="AN427" i="17"/>
  <c r="AO427" i="17"/>
  <c r="AP427" i="17"/>
  <c r="AQ427" i="17"/>
  <c r="AR427" i="17"/>
  <c r="AS427" i="17"/>
  <c r="AT427" i="17"/>
  <c r="AU427" i="17"/>
  <c r="AV427" i="17"/>
  <c r="AW427" i="17"/>
  <c r="AX427" i="17"/>
  <c r="AY427" i="17"/>
  <c r="AZ427" i="17"/>
  <c r="BA427" i="17"/>
  <c r="BB427" i="17"/>
  <c r="BC427" i="17"/>
  <c r="BD427" i="17"/>
  <c r="BE427" i="17"/>
  <c r="BF427" i="17"/>
  <c r="BG427" i="17"/>
  <c r="BH427" i="17"/>
  <c r="BI427" i="17"/>
  <c r="BJ427" i="17"/>
  <c r="BK427" i="17"/>
  <c r="BL427" i="17"/>
  <c r="BM427" i="17"/>
  <c r="BN427" i="17"/>
  <c r="BO427" i="17"/>
  <c r="BP427" i="17"/>
  <c r="BQ427" i="17"/>
  <c r="BR427" i="17"/>
  <c r="BS427" i="17"/>
  <c r="BT427" i="17"/>
  <c r="BU427" i="17"/>
  <c r="BV427" i="17"/>
  <c r="BW427" i="17"/>
  <c r="BX427" i="17"/>
  <c r="BY427" i="17"/>
  <c r="BZ427" i="17"/>
  <c r="CA427" i="17"/>
  <c r="CB427" i="17"/>
  <c r="CC427" i="17"/>
  <c r="CD427" i="17"/>
  <c r="CE427" i="17"/>
  <c r="CF427" i="17"/>
  <c r="CG427" i="17"/>
  <c r="CH427" i="17"/>
  <c r="CI427" i="17"/>
  <c r="CJ427" i="17"/>
  <c r="CK427" i="17"/>
  <c r="CL427" i="17"/>
  <c r="CM427" i="17"/>
  <c r="CN427" i="17"/>
  <c r="R428" i="17"/>
  <c r="S428" i="17"/>
  <c r="T428" i="17"/>
  <c r="U428" i="17"/>
  <c r="V428" i="17"/>
  <c r="W428" i="17"/>
  <c r="X428" i="17"/>
  <c r="Y428" i="17"/>
  <c r="Z428" i="17"/>
  <c r="AA428" i="17"/>
  <c r="AB428" i="17"/>
  <c r="AC428" i="17"/>
  <c r="AD428" i="17"/>
  <c r="AE428" i="17"/>
  <c r="AF428" i="17"/>
  <c r="AG428" i="17"/>
  <c r="AH428" i="17"/>
  <c r="AI428" i="17"/>
  <c r="AJ428" i="17"/>
  <c r="AK428" i="17"/>
  <c r="AL428" i="17"/>
  <c r="AM428" i="17"/>
  <c r="AN428" i="17"/>
  <c r="AO428" i="17"/>
  <c r="AP428" i="17"/>
  <c r="AQ428" i="17"/>
  <c r="AR428" i="17"/>
  <c r="AS428" i="17"/>
  <c r="AT428" i="17"/>
  <c r="AU428" i="17"/>
  <c r="AV428" i="17"/>
  <c r="AW428" i="17"/>
  <c r="AX428" i="17"/>
  <c r="AY428" i="17"/>
  <c r="AZ428" i="17"/>
  <c r="BA428" i="17"/>
  <c r="BB428" i="17"/>
  <c r="BC428" i="17"/>
  <c r="BD428" i="17"/>
  <c r="BE428" i="17"/>
  <c r="BF428" i="17"/>
  <c r="BG428" i="17"/>
  <c r="BH428" i="17"/>
  <c r="BI428" i="17"/>
  <c r="BJ428" i="17"/>
  <c r="BK428" i="17"/>
  <c r="BL428" i="17"/>
  <c r="BM428" i="17"/>
  <c r="BN428" i="17"/>
  <c r="BO428" i="17"/>
  <c r="BP428" i="17"/>
  <c r="BQ428" i="17"/>
  <c r="BR428" i="17"/>
  <c r="BS428" i="17"/>
  <c r="BT428" i="17"/>
  <c r="BU428" i="17"/>
  <c r="BV428" i="17"/>
  <c r="BW428" i="17"/>
  <c r="BX428" i="17"/>
  <c r="BY428" i="17"/>
  <c r="BZ428" i="17"/>
  <c r="CA428" i="17"/>
  <c r="CB428" i="17"/>
  <c r="CC428" i="17"/>
  <c r="CD428" i="17"/>
  <c r="CE428" i="17"/>
  <c r="CF428" i="17"/>
  <c r="CG428" i="17"/>
  <c r="CH428" i="17"/>
  <c r="CI428" i="17"/>
  <c r="CJ428" i="17"/>
  <c r="CK428" i="17"/>
  <c r="CL428" i="17"/>
  <c r="CM428" i="17"/>
  <c r="CN428" i="17"/>
  <c r="R429" i="17"/>
  <c r="S429" i="17"/>
  <c r="T429" i="17"/>
  <c r="U429" i="17"/>
  <c r="V429" i="17"/>
  <c r="W429" i="17"/>
  <c r="X429" i="17"/>
  <c r="Y429" i="17"/>
  <c r="Z429" i="17"/>
  <c r="AA429" i="17"/>
  <c r="AB429" i="17"/>
  <c r="AC429" i="17"/>
  <c r="AD429" i="17"/>
  <c r="AE429" i="17"/>
  <c r="AF429" i="17"/>
  <c r="AG429" i="17"/>
  <c r="AH429" i="17"/>
  <c r="AI429" i="17"/>
  <c r="AJ429" i="17"/>
  <c r="AK429" i="17"/>
  <c r="AL429" i="17"/>
  <c r="AM429" i="17"/>
  <c r="AN429" i="17"/>
  <c r="AO429" i="17"/>
  <c r="AP429" i="17"/>
  <c r="AQ429" i="17"/>
  <c r="AR429" i="17"/>
  <c r="AS429" i="17"/>
  <c r="AT429" i="17"/>
  <c r="AU429" i="17"/>
  <c r="AV429" i="17"/>
  <c r="AW429" i="17"/>
  <c r="AX429" i="17"/>
  <c r="AY429" i="17"/>
  <c r="AZ429" i="17"/>
  <c r="BA429" i="17"/>
  <c r="BB429" i="17"/>
  <c r="BC429" i="17"/>
  <c r="BD429" i="17"/>
  <c r="BE429" i="17"/>
  <c r="BF429" i="17"/>
  <c r="BG429" i="17"/>
  <c r="BH429" i="17"/>
  <c r="BI429" i="17"/>
  <c r="BJ429" i="17"/>
  <c r="BK429" i="17"/>
  <c r="BL429" i="17"/>
  <c r="BM429" i="17"/>
  <c r="BN429" i="17"/>
  <c r="BO429" i="17"/>
  <c r="BP429" i="17"/>
  <c r="BQ429" i="17"/>
  <c r="BR429" i="17"/>
  <c r="BS429" i="17"/>
  <c r="BT429" i="17"/>
  <c r="BU429" i="17"/>
  <c r="BV429" i="17"/>
  <c r="BW429" i="17"/>
  <c r="BX429" i="17"/>
  <c r="BY429" i="17"/>
  <c r="BZ429" i="17"/>
  <c r="CA429" i="17"/>
  <c r="CB429" i="17"/>
  <c r="CC429" i="17"/>
  <c r="CD429" i="17"/>
  <c r="CE429" i="17"/>
  <c r="CF429" i="17"/>
  <c r="CG429" i="17"/>
  <c r="CH429" i="17"/>
  <c r="CI429" i="17"/>
  <c r="CJ429" i="17"/>
  <c r="CK429" i="17"/>
  <c r="CL429" i="17"/>
  <c r="CM429" i="17"/>
  <c r="CN429" i="17"/>
  <c r="R430" i="17"/>
  <c r="S430" i="17"/>
  <c r="T430" i="17"/>
  <c r="U430" i="17"/>
  <c r="V430" i="17"/>
  <c r="W430" i="17"/>
  <c r="X430" i="17"/>
  <c r="Y430" i="17"/>
  <c r="Z430" i="17"/>
  <c r="AA430" i="17"/>
  <c r="AB430" i="17"/>
  <c r="AC430" i="17"/>
  <c r="AD430" i="17"/>
  <c r="AE430" i="17"/>
  <c r="AF430" i="17"/>
  <c r="AG430" i="17"/>
  <c r="AH430" i="17"/>
  <c r="AI430" i="17"/>
  <c r="AJ430" i="17"/>
  <c r="AK430" i="17"/>
  <c r="AL430" i="17"/>
  <c r="AM430" i="17"/>
  <c r="AN430" i="17"/>
  <c r="AO430" i="17"/>
  <c r="AP430" i="17"/>
  <c r="AQ430" i="17"/>
  <c r="AR430" i="17"/>
  <c r="AS430" i="17"/>
  <c r="AT430" i="17"/>
  <c r="AU430" i="17"/>
  <c r="AV430" i="17"/>
  <c r="AW430" i="17"/>
  <c r="AX430" i="17"/>
  <c r="AY430" i="17"/>
  <c r="AZ430" i="17"/>
  <c r="BA430" i="17"/>
  <c r="BB430" i="17"/>
  <c r="BC430" i="17"/>
  <c r="BD430" i="17"/>
  <c r="BE430" i="17"/>
  <c r="BF430" i="17"/>
  <c r="BG430" i="17"/>
  <c r="BH430" i="17"/>
  <c r="BI430" i="17"/>
  <c r="BJ430" i="17"/>
  <c r="BK430" i="17"/>
  <c r="BL430" i="17"/>
  <c r="BM430" i="17"/>
  <c r="BN430" i="17"/>
  <c r="BO430" i="17"/>
  <c r="BP430" i="17"/>
  <c r="BQ430" i="17"/>
  <c r="BR430" i="17"/>
  <c r="BS430" i="17"/>
  <c r="BT430" i="17"/>
  <c r="BU430" i="17"/>
  <c r="BV430" i="17"/>
  <c r="BW430" i="17"/>
  <c r="BX430" i="17"/>
  <c r="BY430" i="17"/>
  <c r="BZ430" i="17"/>
  <c r="CA430" i="17"/>
  <c r="CB430" i="17"/>
  <c r="CC430" i="17"/>
  <c r="CD430" i="17"/>
  <c r="CE430" i="17"/>
  <c r="CF430" i="17"/>
  <c r="CG430" i="17"/>
  <c r="CH430" i="17"/>
  <c r="CI430" i="17"/>
  <c r="CJ430" i="17"/>
  <c r="CK430" i="17"/>
  <c r="CL430" i="17"/>
  <c r="CM430" i="17"/>
  <c r="CN430" i="17"/>
  <c r="R431" i="17"/>
  <c r="S431" i="17"/>
  <c r="T431" i="17"/>
  <c r="U431" i="17"/>
  <c r="V431" i="17"/>
  <c r="W431" i="17"/>
  <c r="X431" i="17"/>
  <c r="Y431" i="17"/>
  <c r="Z431" i="17"/>
  <c r="AA431" i="17"/>
  <c r="AB431" i="17"/>
  <c r="AC431" i="17"/>
  <c r="AD431" i="17"/>
  <c r="AE431" i="17"/>
  <c r="AF431" i="17"/>
  <c r="AG431" i="17"/>
  <c r="AH431" i="17"/>
  <c r="AI431" i="17"/>
  <c r="AJ431" i="17"/>
  <c r="AK431" i="17"/>
  <c r="AL431" i="17"/>
  <c r="AM431" i="17"/>
  <c r="AN431" i="17"/>
  <c r="AO431" i="17"/>
  <c r="AP431" i="17"/>
  <c r="AQ431" i="17"/>
  <c r="AR431" i="17"/>
  <c r="AS431" i="17"/>
  <c r="AT431" i="17"/>
  <c r="AU431" i="17"/>
  <c r="AV431" i="17"/>
  <c r="AW431" i="17"/>
  <c r="AX431" i="17"/>
  <c r="AY431" i="17"/>
  <c r="AZ431" i="17"/>
  <c r="BA431" i="17"/>
  <c r="BB431" i="17"/>
  <c r="BC431" i="17"/>
  <c r="BD431" i="17"/>
  <c r="BE431" i="17"/>
  <c r="BF431" i="17"/>
  <c r="BG431" i="17"/>
  <c r="BH431" i="17"/>
  <c r="BI431" i="17"/>
  <c r="BJ431" i="17"/>
  <c r="BK431" i="17"/>
  <c r="BL431" i="17"/>
  <c r="BM431" i="17"/>
  <c r="BN431" i="17"/>
  <c r="BO431" i="17"/>
  <c r="BP431" i="17"/>
  <c r="BQ431" i="17"/>
  <c r="BR431" i="17"/>
  <c r="BS431" i="17"/>
  <c r="BT431" i="17"/>
  <c r="BU431" i="17"/>
  <c r="BV431" i="17"/>
  <c r="BW431" i="17"/>
  <c r="BX431" i="17"/>
  <c r="BY431" i="17"/>
  <c r="BZ431" i="17"/>
  <c r="CA431" i="17"/>
  <c r="CB431" i="17"/>
  <c r="CC431" i="17"/>
  <c r="CD431" i="17"/>
  <c r="CE431" i="17"/>
  <c r="CF431" i="17"/>
  <c r="CG431" i="17"/>
  <c r="CH431" i="17"/>
  <c r="CI431" i="17"/>
  <c r="CJ431" i="17"/>
  <c r="CK431" i="17"/>
  <c r="CL431" i="17"/>
  <c r="CM431" i="17"/>
  <c r="CN431" i="17"/>
  <c r="R432" i="17"/>
  <c r="S432" i="17"/>
  <c r="T432" i="17"/>
  <c r="U432" i="17"/>
  <c r="V432" i="17"/>
  <c r="W432" i="17"/>
  <c r="X432" i="17"/>
  <c r="Y432" i="17"/>
  <c r="Z432" i="17"/>
  <c r="AA432" i="17"/>
  <c r="AB432" i="17"/>
  <c r="AC432" i="17"/>
  <c r="AD432" i="17"/>
  <c r="AE432" i="17"/>
  <c r="AF432" i="17"/>
  <c r="AG432" i="17"/>
  <c r="AH432" i="17"/>
  <c r="AI432" i="17"/>
  <c r="AJ432" i="17"/>
  <c r="AK432" i="17"/>
  <c r="AL432" i="17"/>
  <c r="AM432" i="17"/>
  <c r="AN432" i="17"/>
  <c r="AO432" i="17"/>
  <c r="AP432" i="17"/>
  <c r="AQ432" i="17"/>
  <c r="AR432" i="17"/>
  <c r="AS432" i="17"/>
  <c r="AT432" i="17"/>
  <c r="AU432" i="17"/>
  <c r="AV432" i="17"/>
  <c r="AW432" i="17"/>
  <c r="AX432" i="17"/>
  <c r="AY432" i="17"/>
  <c r="AZ432" i="17"/>
  <c r="BA432" i="17"/>
  <c r="BB432" i="17"/>
  <c r="BC432" i="17"/>
  <c r="BD432" i="17"/>
  <c r="BE432" i="17"/>
  <c r="BF432" i="17"/>
  <c r="BG432" i="17"/>
  <c r="BH432" i="17"/>
  <c r="BI432" i="17"/>
  <c r="BJ432" i="17"/>
  <c r="BK432" i="17"/>
  <c r="BL432" i="17"/>
  <c r="BM432" i="17"/>
  <c r="BN432" i="17"/>
  <c r="BO432" i="17"/>
  <c r="BP432" i="17"/>
  <c r="BQ432" i="17"/>
  <c r="BR432" i="17"/>
  <c r="BS432" i="17"/>
  <c r="BT432" i="17"/>
  <c r="BU432" i="17"/>
  <c r="BV432" i="17"/>
  <c r="BW432" i="17"/>
  <c r="BX432" i="17"/>
  <c r="BY432" i="17"/>
  <c r="BZ432" i="17"/>
  <c r="CA432" i="17"/>
  <c r="CB432" i="17"/>
  <c r="CC432" i="17"/>
  <c r="CD432" i="17"/>
  <c r="CE432" i="17"/>
  <c r="CF432" i="17"/>
  <c r="CG432" i="17"/>
  <c r="CH432" i="17"/>
  <c r="CI432" i="17"/>
  <c r="CJ432" i="17"/>
  <c r="CK432" i="17"/>
  <c r="CL432" i="17"/>
  <c r="CM432" i="17"/>
  <c r="CN432" i="17"/>
  <c r="R433" i="17"/>
  <c r="S433" i="17"/>
  <c r="T433" i="17"/>
  <c r="U433" i="17"/>
  <c r="V433" i="17"/>
  <c r="W433" i="17"/>
  <c r="X433" i="17"/>
  <c r="Y433" i="17"/>
  <c r="Z433" i="17"/>
  <c r="AA433" i="17"/>
  <c r="AB433" i="17"/>
  <c r="AC433" i="17"/>
  <c r="AD433" i="17"/>
  <c r="AE433" i="17"/>
  <c r="AF433" i="17"/>
  <c r="AG433" i="17"/>
  <c r="AH433" i="17"/>
  <c r="AI433" i="17"/>
  <c r="AJ433" i="17"/>
  <c r="AK433" i="17"/>
  <c r="AL433" i="17"/>
  <c r="AM433" i="17"/>
  <c r="AN433" i="17"/>
  <c r="AO433" i="17"/>
  <c r="AP433" i="17"/>
  <c r="AQ433" i="17"/>
  <c r="AR433" i="17"/>
  <c r="AS433" i="17"/>
  <c r="AT433" i="17"/>
  <c r="AU433" i="17"/>
  <c r="AV433" i="17"/>
  <c r="AW433" i="17"/>
  <c r="AX433" i="17"/>
  <c r="AY433" i="17"/>
  <c r="AZ433" i="17"/>
  <c r="BA433" i="17"/>
  <c r="BB433" i="17"/>
  <c r="BC433" i="17"/>
  <c r="BD433" i="17"/>
  <c r="BE433" i="17"/>
  <c r="BF433" i="17"/>
  <c r="BG433" i="17"/>
  <c r="BH433" i="17"/>
  <c r="BI433" i="17"/>
  <c r="BJ433" i="17"/>
  <c r="BK433" i="17"/>
  <c r="BL433" i="17"/>
  <c r="BM433" i="17"/>
  <c r="BN433" i="17"/>
  <c r="BO433" i="17"/>
  <c r="BP433" i="17"/>
  <c r="BQ433" i="17"/>
  <c r="BR433" i="17"/>
  <c r="BS433" i="17"/>
  <c r="BT433" i="17"/>
  <c r="BU433" i="17"/>
  <c r="BV433" i="17"/>
  <c r="BW433" i="17"/>
  <c r="BX433" i="17"/>
  <c r="BY433" i="17"/>
  <c r="BZ433" i="17"/>
  <c r="CA433" i="17"/>
  <c r="CB433" i="17"/>
  <c r="CC433" i="17"/>
  <c r="CD433" i="17"/>
  <c r="CE433" i="17"/>
  <c r="CF433" i="17"/>
  <c r="CG433" i="17"/>
  <c r="CH433" i="17"/>
  <c r="CI433" i="17"/>
  <c r="CJ433" i="17"/>
  <c r="CK433" i="17"/>
  <c r="CL433" i="17"/>
  <c r="CM433" i="17"/>
  <c r="CN433" i="17"/>
  <c r="R434" i="17"/>
  <c r="S434" i="17"/>
  <c r="T434" i="17"/>
  <c r="U434" i="17"/>
  <c r="V434" i="17"/>
  <c r="W434" i="17"/>
  <c r="X434" i="17"/>
  <c r="Y434" i="17"/>
  <c r="Z434" i="17"/>
  <c r="AA434" i="17"/>
  <c r="AB434" i="17"/>
  <c r="AC434" i="17"/>
  <c r="AD434" i="17"/>
  <c r="AE434" i="17"/>
  <c r="AF434" i="17"/>
  <c r="AG434" i="17"/>
  <c r="AH434" i="17"/>
  <c r="AI434" i="17"/>
  <c r="AJ434" i="17"/>
  <c r="AK434" i="17"/>
  <c r="AL434" i="17"/>
  <c r="AM434" i="17"/>
  <c r="AN434" i="17"/>
  <c r="AO434" i="17"/>
  <c r="AP434" i="17"/>
  <c r="AQ434" i="17"/>
  <c r="AR434" i="17"/>
  <c r="AS434" i="17"/>
  <c r="AT434" i="17"/>
  <c r="AU434" i="17"/>
  <c r="AV434" i="17"/>
  <c r="AW434" i="17"/>
  <c r="AX434" i="17"/>
  <c r="AY434" i="17"/>
  <c r="AZ434" i="17"/>
  <c r="BA434" i="17"/>
  <c r="BB434" i="17"/>
  <c r="BC434" i="17"/>
  <c r="BD434" i="17"/>
  <c r="BE434" i="17"/>
  <c r="BF434" i="17"/>
  <c r="BG434" i="17"/>
  <c r="BH434" i="17"/>
  <c r="BI434" i="17"/>
  <c r="BJ434" i="17"/>
  <c r="BK434" i="17"/>
  <c r="BL434" i="17"/>
  <c r="BM434" i="17"/>
  <c r="BN434" i="17"/>
  <c r="BO434" i="17"/>
  <c r="BP434" i="17"/>
  <c r="BQ434" i="17"/>
  <c r="BR434" i="17"/>
  <c r="BS434" i="17"/>
  <c r="BT434" i="17"/>
  <c r="BU434" i="17"/>
  <c r="BV434" i="17"/>
  <c r="BW434" i="17"/>
  <c r="BX434" i="17"/>
  <c r="BY434" i="17"/>
  <c r="BZ434" i="17"/>
  <c r="CA434" i="17"/>
  <c r="CB434" i="17"/>
  <c r="CC434" i="17"/>
  <c r="CD434" i="17"/>
  <c r="CE434" i="17"/>
  <c r="CF434" i="17"/>
  <c r="CG434" i="17"/>
  <c r="CH434" i="17"/>
  <c r="CI434" i="17"/>
  <c r="CJ434" i="17"/>
  <c r="CK434" i="17"/>
  <c r="CL434" i="17"/>
  <c r="CM434" i="17"/>
  <c r="CN434" i="17"/>
  <c r="R435" i="17"/>
  <c r="S435" i="17"/>
  <c r="T435" i="17"/>
  <c r="U435" i="17"/>
  <c r="V435" i="17"/>
  <c r="W435" i="17"/>
  <c r="X435" i="17"/>
  <c r="Y435" i="17"/>
  <c r="Z435" i="17"/>
  <c r="AA435" i="17"/>
  <c r="AB435" i="17"/>
  <c r="AC435" i="17"/>
  <c r="AD435" i="17"/>
  <c r="AE435" i="17"/>
  <c r="AF435" i="17"/>
  <c r="AG435" i="17"/>
  <c r="AH435" i="17"/>
  <c r="AI435" i="17"/>
  <c r="AJ435" i="17"/>
  <c r="AK435" i="17"/>
  <c r="AL435" i="17"/>
  <c r="AM435" i="17"/>
  <c r="AN435" i="17"/>
  <c r="AO435" i="17"/>
  <c r="AP435" i="17"/>
  <c r="AQ435" i="17"/>
  <c r="AR435" i="17"/>
  <c r="AS435" i="17"/>
  <c r="AT435" i="17"/>
  <c r="AU435" i="17"/>
  <c r="AV435" i="17"/>
  <c r="AW435" i="17"/>
  <c r="AX435" i="17"/>
  <c r="AY435" i="17"/>
  <c r="AZ435" i="17"/>
  <c r="BA435" i="17"/>
  <c r="BB435" i="17"/>
  <c r="BC435" i="17"/>
  <c r="BD435" i="17"/>
  <c r="BE435" i="17"/>
  <c r="BF435" i="17"/>
  <c r="BG435" i="17"/>
  <c r="BH435" i="17"/>
  <c r="BI435" i="17"/>
  <c r="BJ435" i="17"/>
  <c r="BK435" i="17"/>
  <c r="BL435" i="17"/>
  <c r="BM435" i="17"/>
  <c r="BN435" i="17"/>
  <c r="BO435" i="17"/>
  <c r="BP435" i="17"/>
  <c r="BQ435" i="17"/>
  <c r="BR435" i="17"/>
  <c r="BS435" i="17"/>
  <c r="BT435" i="17"/>
  <c r="BU435" i="17"/>
  <c r="BV435" i="17"/>
  <c r="BW435" i="17"/>
  <c r="BX435" i="17"/>
  <c r="BY435" i="17"/>
  <c r="BZ435" i="17"/>
  <c r="CA435" i="17"/>
  <c r="CB435" i="17"/>
  <c r="CC435" i="17"/>
  <c r="CD435" i="17"/>
  <c r="CE435" i="17"/>
  <c r="CF435" i="17"/>
  <c r="CG435" i="17"/>
  <c r="CH435" i="17"/>
  <c r="CI435" i="17"/>
  <c r="CJ435" i="17"/>
  <c r="CK435" i="17"/>
  <c r="CL435" i="17"/>
  <c r="CM435" i="17"/>
  <c r="CN435" i="17"/>
  <c r="R436" i="17"/>
  <c r="S436" i="17"/>
  <c r="T436" i="17"/>
  <c r="U436" i="17"/>
  <c r="V436" i="17"/>
  <c r="W436" i="17"/>
  <c r="X436" i="17"/>
  <c r="Y436" i="17"/>
  <c r="Z436" i="17"/>
  <c r="AA436" i="17"/>
  <c r="AB436" i="17"/>
  <c r="AC436" i="17"/>
  <c r="AD436" i="17"/>
  <c r="AE436" i="17"/>
  <c r="AF436" i="17"/>
  <c r="AG436" i="17"/>
  <c r="AH436" i="17"/>
  <c r="AI436" i="17"/>
  <c r="AJ436" i="17"/>
  <c r="AK436" i="17"/>
  <c r="AL436" i="17"/>
  <c r="AM436" i="17"/>
  <c r="AN436" i="17"/>
  <c r="AO436" i="17"/>
  <c r="AP436" i="17"/>
  <c r="AQ436" i="17"/>
  <c r="AR436" i="17"/>
  <c r="AS436" i="17"/>
  <c r="AT436" i="17"/>
  <c r="AU436" i="17"/>
  <c r="AV436" i="17"/>
  <c r="AW436" i="17"/>
  <c r="AX436" i="17"/>
  <c r="AY436" i="17"/>
  <c r="AZ436" i="17"/>
  <c r="BA436" i="17"/>
  <c r="BB436" i="17"/>
  <c r="BC436" i="17"/>
  <c r="BD436" i="17"/>
  <c r="BE436" i="17"/>
  <c r="BF436" i="17"/>
  <c r="BG436" i="17"/>
  <c r="BH436" i="17"/>
  <c r="BI436" i="17"/>
  <c r="BJ436" i="17"/>
  <c r="BK436" i="17"/>
  <c r="BL436" i="17"/>
  <c r="BM436" i="17"/>
  <c r="BN436" i="17"/>
  <c r="BO436" i="17"/>
  <c r="BP436" i="17"/>
  <c r="BQ436" i="17"/>
  <c r="BR436" i="17"/>
  <c r="BS436" i="17"/>
  <c r="BT436" i="17"/>
  <c r="BU436" i="17"/>
  <c r="BV436" i="17"/>
  <c r="BW436" i="17"/>
  <c r="BX436" i="17"/>
  <c r="BY436" i="17"/>
  <c r="BZ436" i="17"/>
  <c r="CA436" i="17"/>
  <c r="CB436" i="17"/>
  <c r="CC436" i="17"/>
  <c r="CD436" i="17"/>
  <c r="CE436" i="17"/>
  <c r="CF436" i="17"/>
  <c r="CG436" i="17"/>
  <c r="CH436" i="17"/>
  <c r="CI436" i="17"/>
  <c r="CJ436" i="17"/>
  <c r="CK436" i="17"/>
  <c r="CL436" i="17"/>
  <c r="CM436" i="17"/>
  <c r="CN436" i="17"/>
  <c r="R437" i="17"/>
  <c r="S437" i="17"/>
  <c r="T437" i="17"/>
  <c r="U437" i="17"/>
  <c r="V437" i="17"/>
  <c r="W437" i="17"/>
  <c r="X437" i="17"/>
  <c r="Y437" i="17"/>
  <c r="Z437" i="17"/>
  <c r="AA437" i="17"/>
  <c r="AB437" i="17"/>
  <c r="AC437" i="17"/>
  <c r="AD437" i="17"/>
  <c r="AE437" i="17"/>
  <c r="AF437" i="17"/>
  <c r="AG437" i="17"/>
  <c r="AH437" i="17"/>
  <c r="AI437" i="17"/>
  <c r="AJ437" i="17"/>
  <c r="AK437" i="17"/>
  <c r="AL437" i="17"/>
  <c r="AM437" i="17"/>
  <c r="AN437" i="17"/>
  <c r="AO437" i="17"/>
  <c r="AP437" i="17"/>
  <c r="AQ437" i="17"/>
  <c r="AR437" i="17"/>
  <c r="AS437" i="17"/>
  <c r="AT437" i="17"/>
  <c r="AU437" i="17"/>
  <c r="AV437" i="17"/>
  <c r="AW437" i="17"/>
  <c r="AX437" i="17"/>
  <c r="AY437" i="17"/>
  <c r="AZ437" i="17"/>
  <c r="BA437" i="17"/>
  <c r="BB437" i="17"/>
  <c r="BC437" i="17"/>
  <c r="BD437" i="17"/>
  <c r="BE437" i="17"/>
  <c r="BF437" i="17"/>
  <c r="BG437" i="17"/>
  <c r="BH437" i="17"/>
  <c r="BI437" i="17"/>
  <c r="BJ437" i="17"/>
  <c r="BK437" i="17"/>
  <c r="BL437" i="17"/>
  <c r="BM437" i="17"/>
  <c r="BN437" i="17"/>
  <c r="BO437" i="17"/>
  <c r="BP437" i="17"/>
  <c r="BQ437" i="17"/>
  <c r="BR437" i="17"/>
  <c r="BS437" i="17"/>
  <c r="BT437" i="17"/>
  <c r="BU437" i="17"/>
  <c r="BV437" i="17"/>
  <c r="BW437" i="17"/>
  <c r="BX437" i="17"/>
  <c r="BY437" i="17"/>
  <c r="BZ437" i="17"/>
  <c r="CA437" i="17"/>
  <c r="CB437" i="17"/>
  <c r="CC437" i="17"/>
  <c r="CD437" i="17"/>
  <c r="CE437" i="17"/>
  <c r="CF437" i="17"/>
  <c r="CG437" i="17"/>
  <c r="CH437" i="17"/>
  <c r="CI437" i="17"/>
  <c r="CJ437" i="17"/>
  <c r="CK437" i="17"/>
  <c r="CL437" i="17"/>
  <c r="CM437" i="17"/>
  <c r="CN437" i="17"/>
  <c r="R438" i="17"/>
  <c r="S438" i="17"/>
  <c r="T438" i="17"/>
  <c r="U438" i="17"/>
  <c r="V438" i="17"/>
  <c r="W438" i="17"/>
  <c r="X438" i="17"/>
  <c r="Y438" i="17"/>
  <c r="Z438" i="17"/>
  <c r="AA438" i="17"/>
  <c r="AB438" i="17"/>
  <c r="AC438" i="17"/>
  <c r="AD438" i="17"/>
  <c r="AE438" i="17"/>
  <c r="AF438" i="17"/>
  <c r="AG438" i="17"/>
  <c r="AH438" i="17"/>
  <c r="AI438" i="17"/>
  <c r="AJ438" i="17"/>
  <c r="AK438" i="17"/>
  <c r="AL438" i="17"/>
  <c r="AM438" i="17"/>
  <c r="AN438" i="17"/>
  <c r="AO438" i="17"/>
  <c r="AP438" i="17"/>
  <c r="AQ438" i="17"/>
  <c r="AR438" i="17"/>
  <c r="AS438" i="17"/>
  <c r="AT438" i="17"/>
  <c r="AU438" i="17"/>
  <c r="AV438" i="17"/>
  <c r="AW438" i="17"/>
  <c r="AX438" i="17"/>
  <c r="AY438" i="17"/>
  <c r="AZ438" i="17"/>
  <c r="BA438" i="17"/>
  <c r="BB438" i="17"/>
  <c r="BC438" i="17"/>
  <c r="BD438" i="17"/>
  <c r="BE438" i="17"/>
  <c r="BF438" i="17"/>
  <c r="BG438" i="17"/>
  <c r="BH438" i="17"/>
  <c r="BI438" i="17"/>
  <c r="BJ438" i="17"/>
  <c r="BK438" i="17"/>
  <c r="BL438" i="17"/>
  <c r="BM438" i="17"/>
  <c r="BN438" i="17"/>
  <c r="BO438" i="17"/>
  <c r="BP438" i="17"/>
  <c r="BQ438" i="17"/>
  <c r="BR438" i="17"/>
  <c r="BS438" i="17"/>
  <c r="BT438" i="17"/>
  <c r="BU438" i="17"/>
  <c r="BV438" i="17"/>
  <c r="BW438" i="17"/>
  <c r="BX438" i="17"/>
  <c r="BY438" i="17"/>
  <c r="BZ438" i="17"/>
  <c r="CA438" i="17"/>
  <c r="CB438" i="17"/>
  <c r="CC438" i="17"/>
  <c r="CD438" i="17"/>
  <c r="CE438" i="17"/>
  <c r="CF438" i="17"/>
  <c r="CG438" i="17"/>
  <c r="CH438" i="17"/>
  <c r="CI438" i="17"/>
  <c r="CJ438" i="17"/>
  <c r="CK438" i="17"/>
  <c r="CL438" i="17"/>
  <c r="CM438" i="17"/>
  <c r="CN438" i="17"/>
  <c r="R439" i="17"/>
  <c r="S439" i="17"/>
  <c r="T439" i="17"/>
  <c r="U439" i="17"/>
  <c r="V439" i="17"/>
  <c r="W439" i="17"/>
  <c r="X439" i="17"/>
  <c r="Y439" i="17"/>
  <c r="Z439" i="17"/>
  <c r="AA439" i="17"/>
  <c r="AB439" i="17"/>
  <c r="AC439" i="17"/>
  <c r="AD439" i="17"/>
  <c r="AE439" i="17"/>
  <c r="AF439" i="17"/>
  <c r="AG439" i="17"/>
  <c r="AH439" i="17"/>
  <c r="AI439" i="17"/>
  <c r="AJ439" i="17"/>
  <c r="AK439" i="17"/>
  <c r="AL439" i="17"/>
  <c r="AM439" i="17"/>
  <c r="AN439" i="17"/>
  <c r="AO439" i="17"/>
  <c r="AP439" i="17"/>
  <c r="AQ439" i="17"/>
  <c r="AR439" i="17"/>
  <c r="AS439" i="17"/>
  <c r="AT439" i="17"/>
  <c r="AU439" i="17"/>
  <c r="AV439" i="17"/>
  <c r="AW439" i="17"/>
  <c r="AX439" i="17"/>
  <c r="AY439" i="17"/>
  <c r="AZ439" i="17"/>
  <c r="BA439" i="17"/>
  <c r="BB439" i="17"/>
  <c r="BC439" i="17"/>
  <c r="BD439" i="17"/>
  <c r="BE439" i="17"/>
  <c r="BF439" i="17"/>
  <c r="BG439" i="17"/>
  <c r="BH439" i="17"/>
  <c r="BI439" i="17"/>
  <c r="BJ439" i="17"/>
  <c r="BK439" i="17"/>
  <c r="BL439" i="17"/>
  <c r="BM439" i="17"/>
  <c r="BN439" i="17"/>
  <c r="BO439" i="17"/>
  <c r="BP439" i="17"/>
  <c r="BQ439" i="17"/>
  <c r="BR439" i="17"/>
  <c r="BS439" i="17"/>
  <c r="BT439" i="17"/>
  <c r="BU439" i="17"/>
  <c r="BV439" i="17"/>
  <c r="BW439" i="17"/>
  <c r="BX439" i="17"/>
  <c r="BY439" i="17"/>
  <c r="BZ439" i="17"/>
  <c r="CA439" i="17"/>
  <c r="CB439" i="17"/>
  <c r="CC439" i="17"/>
  <c r="CD439" i="17"/>
  <c r="CE439" i="17"/>
  <c r="CF439" i="17"/>
  <c r="CG439" i="17"/>
  <c r="CH439" i="17"/>
  <c r="CI439" i="17"/>
  <c r="CJ439" i="17"/>
  <c r="CK439" i="17"/>
  <c r="CL439" i="17"/>
  <c r="CM439" i="17"/>
  <c r="CN439" i="17"/>
  <c r="R440" i="17"/>
  <c r="S440" i="17"/>
  <c r="T440" i="17"/>
  <c r="U440" i="17"/>
  <c r="V440" i="17"/>
  <c r="W440" i="17"/>
  <c r="X440" i="17"/>
  <c r="Y440" i="17"/>
  <c r="Z440" i="17"/>
  <c r="AA440" i="17"/>
  <c r="AB440" i="17"/>
  <c r="AC440" i="17"/>
  <c r="AD440" i="17"/>
  <c r="AE440" i="17"/>
  <c r="AF440" i="17"/>
  <c r="AG440" i="17"/>
  <c r="AH440" i="17"/>
  <c r="AI440" i="17"/>
  <c r="AJ440" i="17"/>
  <c r="AK440" i="17"/>
  <c r="AL440" i="17"/>
  <c r="AM440" i="17"/>
  <c r="AN440" i="17"/>
  <c r="AO440" i="17"/>
  <c r="AP440" i="17"/>
  <c r="AQ440" i="17"/>
  <c r="AR440" i="17"/>
  <c r="AS440" i="17"/>
  <c r="AT440" i="17"/>
  <c r="AU440" i="17"/>
  <c r="AV440" i="17"/>
  <c r="AW440" i="17"/>
  <c r="AX440" i="17"/>
  <c r="AY440" i="17"/>
  <c r="AZ440" i="17"/>
  <c r="BA440" i="17"/>
  <c r="BB440" i="17"/>
  <c r="BC440" i="17"/>
  <c r="BD440" i="17"/>
  <c r="BE440" i="17"/>
  <c r="BF440" i="17"/>
  <c r="BG440" i="17"/>
  <c r="BH440" i="17"/>
  <c r="BI440" i="17"/>
  <c r="BJ440" i="17"/>
  <c r="BK440" i="17"/>
  <c r="BL440" i="17"/>
  <c r="BM440" i="17"/>
  <c r="BN440" i="17"/>
  <c r="BO440" i="17"/>
  <c r="BP440" i="17"/>
  <c r="BQ440" i="17"/>
  <c r="BR440" i="17"/>
  <c r="BS440" i="17"/>
  <c r="BT440" i="17"/>
  <c r="BU440" i="17"/>
  <c r="BV440" i="17"/>
  <c r="BW440" i="17"/>
  <c r="BX440" i="17"/>
  <c r="BY440" i="17"/>
  <c r="BZ440" i="17"/>
  <c r="CA440" i="17"/>
  <c r="CB440" i="17"/>
  <c r="CC440" i="17"/>
  <c r="CD440" i="17"/>
  <c r="CE440" i="17"/>
  <c r="CF440" i="17"/>
  <c r="CG440" i="17"/>
  <c r="CH440" i="17"/>
  <c r="CI440" i="17"/>
  <c r="CJ440" i="17"/>
  <c r="CK440" i="17"/>
  <c r="CL440" i="17"/>
  <c r="CM440" i="17"/>
  <c r="CN440" i="17"/>
  <c r="R441" i="17"/>
  <c r="S441" i="17"/>
  <c r="T441" i="17"/>
  <c r="U441" i="17"/>
  <c r="V441" i="17"/>
  <c r="W441" i="17"/>
  <c r="X441" i="17"/>
  <c r="Y441" i="17"/>
  <c r="Z441" i="17"/>
  <c r="AA441" i="17"/>
  <c r="AB441" i="17"/>
  <c r="AC441" i="17"/>
  <c r="AD441" i="17"/>
  <c r="AE441" i="17"/>
  <c r="AF441" i="17"/>
  <c r="AG441" i="17"/>
  <c r="AH441" i="17"/>
  <c r="AI441" i="17"/>
  <c r="AJ441" i="17"/>
  <c r="AK441" i="17"/>
  <c r="AL441" i="17"/>
  <c r="AM441" i="17"/>
  <c r="AN441" i="17"/>
  <c r="AO441" i="17"/>
  <c r="AP441" i="17"/>
  <c r="AQ441" i="17"/>
  <c r="AR441" i="17"/>
  <c r="AS441" i="17"/>
  <c r="AT441" i="17"/>
  <c r="AU441" i="17"/>
  <c r="AV441" i="17"/>
  <c r="AW441" i="17"/>
  <c r="AX441" i="17"/>
  <c r="AY441" i="17"/>
  <c r="AZ441" i="17"/>
  <c r="BA441" i="17"/>
  <c r="BB441" i="17"/>
  <c r="BC441" i="17"/>
  <c r="BD441" i="17"/>
  <c r="BE441" i="17"/>
  <c r="BF441" i="17"/>
  <c r="BG441" i="17"/>
  <c r="BH441" i="17"/>
  <c r="BI441" i="17"/>
  <c r="BJ441" i="17"/>
  <c r="BK441" i="17"/>
  <c r="BL441" i="17"/>
  <c r="BM441" i="17"/>
  <c r="BN441" i="17"/>
  <c r="BO441" i="17"/>
  <c r="BP441" i="17"/>
  <c r="BQ441" i="17"/>
  <c r="BR441" i="17"/>
  <c r="BS441" i="17"/>
  <c r="BT441" i="17"/>
  <c r="BU441" i="17"/>
  <c r="BV441" i="17"/>
  <c r="BW441" i="17"/>
  <c r="BX441" i="17"/>
  <c r="BY441" i="17"/>
  <c r="BZ441" i="17"/>
  <c r="CA441" i="17"/>
  <c r="CB441" i="17"/>
  <c r="CC441" i="17"/>
  <c r="CD441" i="17"/>
  <c r="CE441" i="17"/>
  <c r="CF441" i="17"/>
  <c r="CG441" i="17"/>
  <c r="CH441" i="17"/>
  <c r="CI441" i="17"/>
  <c r="CJ441" i="17"/>
  <c r="CK441" i="17"/>
  <c r="CL441" i="17"/>
  <c r="CM441" i="17"/>
  <c r="CN441" i="17"/>
  <c r="R442" i="17"/>
  <c r="S442" i="17"/>
  <c r="T442" i="17"/>
  <c r="U442" i="17"/>
  <c r="V442" i="17"/>
  <c r="W442" i="17"/>
  <c r="X442" i="17"/>
  <c r="Y442" i="17"/>
  <c r="Z442" i="17"/>
  <c r="AA442" i="17"/>
  <c r="AB442" i="17"/>
  <c r="AC442" i="17"/>
  <c r="AD442" i="17"/>
  <c r="AE442" i="17"/>
  <c r="AF442" i="17"/>
  <c r="AG442" i="17"/>
  <c r="AH442" i="17"/>
  <c r="AI442" i="17"/>
  <c r="AJ442" i="17"/>
  <c r="AK442" i="17"/>
  <c r="AL442" i="17"/>
  <c r="AM442" i="17"/>
  <c r="AN442" i="17"/>
  <c r="AO442" i="17"/>
  <c r="AP442" i="17"/>
  <c r="AQ442" i="17"/>
  <c r="AR442" i="17"/>
  <c r="AS442" i="17"/>
  <c r="AT442" i="17"/>
  <c r="AU442" i="17"/>
  <c r="AV442" i="17"/>
  <c r="AW442" i="17"/>
  <c r="AX442" i="17"/>
  <c r="AY442" i="17"/>
  <c r="AZ442" i="17"/>
  <c r="BA442" i="17"/>
  <c r="BB442" i="17"/>
  <c r="BC442" i="17"/>
  <c r="BD442" i="17"/>
  <c r="BE442" i="17"/>
  <c r="BF442" i="17"/>
  <c r="BG442" i="17"/>
  <c r="BH442" i="17"/>
  <c r="BI442" i="17"/>
  <c r="BJ442" i="17"/>
  <c r="BK442" i="17"/>
  <c r="BL442" i="17"/>
  <c r="BM442" i="17"/>
  <c r="BN442" i="17"/>
  <c r="BO442" i="17"/>
  <c r="BP442" i="17"/>
  <c r="BQ442" i="17"/>
  <c r="BR442" i="17"/>
  <c r="BS442" i="17"/>
  <c r="BT442" i="17"/>
  <c r="BU442" i="17"/>
  <c r="BV442" i="17"/>
  <c r="BW442" i="17"/>
  <c r="BX442" i="17"/>
  <c r="BY442" i="17"/>
  <c r="BZ442" i="17"/>
  <c r="CA442" i="17"/>
  <c r="CB442" i="17"/>
  <c r="CC442" i="17"/>
  <c r="CD442" i="17"/>
  <c r="CE442" i="17"/>
  <c r="CF442" i="17"/>
  <c r="CG442" i="17"/>
  <c r="CH442" i="17"/>
  <c r="CI442" i="17"/>
  <c r="CJ442" i="17"/>
  <c r="CK442" i="17"/>
  <c r="CL442" i="17"/>
  <c r="CM442" i="17"/>
  <c r="CN442" i="17"/>
  <c r="R443" i="17"/>
  <c r="S443" i="17"/>
  <c r="T443" i="17"/>
  <c r="U443" i="17"/>
  <c r="V443" i="17"/>
  <c r="W443" i="17"/>
  <c r="X443" i="17"/>
  <c r="Y443" i="17"/>
  <c r="Z443" i="17"/>
  <c r="AA443" i="17"/>
  <c r="AB443" i="17"/>
  <c r="AC443" i="17"/>
  <c r="AD443" i="17"/>
  <c r="AE443" i="17"/>
  <c r="AF443" i="17"/>
  <c r="AG443" i="17"/>
  <c r="AH443" i="17"/>
  <c r="AI443" i="17"/>
  <c r="AJ443" i="17"/>
  <c r="AK443" i="17"/>
  <c r="AL443" i="17"/>
  <c r="AM443" i="17"/>
  <c r="AN443" i="17"/>
  <c r="AO443" i="17"/>
  <c r="AP443" i="17"/>
  <c r="AQ443" i="17"/>
  <c r="AR443" i="17"/>
  <c r="AS443" i="17"/>
  <c r="AT443" i="17"/>
  <c r="AU443" i="17"/>
  <c r="AV443" i="17"/>
  <c r="AW443" i="17"/>
  <c r="AX443" i="17"/>
  <c r="AY443" i="17"/>
  <c r="AZ443" i="17"/>
  <c r="BA443" i="17"/>
  <c r="BB443" i="17"/>
  <c r="BC443" i="17"/>
  <c r="BD443" i="17"/>
  <c r="BE443" i="17"/>
  <c r="BF443" i="17"/>
  <c r="BG443" i="17"/>
  <c r="BH443" i="17"/>
  <c r="BI443" i="17"/>
  <c r="BJ443" i="17"/>
  <c r="BK443" i="17"/>
  <c r="BL443" i="17"/>
  <c r="BM443" i="17"/>
  <c r="BN443" i="17"/>
  <c r="BO443" i="17"/>
  <c r="BP443" i="17"/>
  <c r="BQ443" i="17"/>
  <c r="BR443" i="17"/>
  <c r="BS443" i="17"/>
  <c r="BT443" i="17"/>
  <c r="BU443" i="17"/>
  <c r="BV443" i="17"/>
  <c r="BW443" i="17"/>
  <c r="BX443" i="17"/>
  <c r="BY443" i="17"/>
  <c r="BZ443" i="17"/>
  <c r="CA443" i="17"/>
  <c r="CB443" i="17"/>
  <c r="CC443" i="17"/>
  <c r="CD443" i="17"/>
  <c r="CE443" i="17"/>
  <c r="CF443" i="17"/>
  <c r="CG443" i="17"/>
  <c r="CH443" i="17"/>
  <c r="CI443" i="17"/>
  <c r="CJ443" i="17"/>
  <c r="CK443" i="17"/>
  <c r="CL443" i="17"/>
  <c r="CM443" i="17"/>
  <c r="CN443" i="17"/>
  <c r="R444" i="17"/>
  <c r="S444" i="17"/>
  <c r="T444" i="17"/>
  <c r="U444" i="17"/>
  <c r="V444" i="17"/>
  <c r="W444" i="17"/>
  <c r="X444" i="17"/>
  <c r="Y444" i="17"/>
  <c r="Z444" i="17"/>
  <c r="AA444" i="17"/>
  <c r="AB444" i="17"/>
  <c r="AC444" i="17"/>
  <c r="AD444" i="17"/>
  <c r="AE444" i="17"/>
  <c r="AF444" i="17"/>
  <c r="AG444" i="17"/>
  <c r="AH444" i="17"/>
  <c r="AI444" i="17"/>
  <c r="AJ444" i="17"/>
  <c r="AK444" i="17"/>
  <c r="AL444" i="17"/>
  <c r="AM444" i="17"/>
  <c r="AN444" i="17"/>
  <c r="AO444" i="17"/>
  <c r="AP444" i="17"/>
  <c r="AQ444" i="17"/>
  <c r="AR444" i="17"/>
  <c r="AS444" i="17"/>
  <c r="AT444" i="17"/>
  <c r="AU444" i="17"/>
  <c r="AV444" i="17"/>
  <c r="AW444" i="17"/>
  <c r="AX444" i="17"/>
  <c r="AY444" i="17"/>
  <c r="AZ444" i="17"/>
  <c r="BA444" i="17"/>
  <c r="BB444" i="17"/>
  <c r="BC444" i="17"/>
  <c r="BD444" i="17"/>
  <c r="BE444" i="17"/>
  <c r="BF444" i="17"/>
  <c r="BG444" i="17"/>
  <c r="BH444" i="17"/>
  <c r="BI444" i="17"/>
  <c r="BJ444" i="17"/>
  <c r="BK444" i="17"/>
  <c r="BL444" i="17"/>
  <c r="BM444" i="17"/>
  <c r="BN444" i="17"/>
  <c r="BO444" i="17"/>
  <c r="BP444" i="17"/>
  <c r="BQ444" i="17"/>
  <c r="BR444" i="17"/>
  <c r="BS444" i="17"/>
  <c r="BT444" i="17"/>
  <c r="BU444" i="17"/>
  <c r="BV444" i="17"/>
  <c r="BW444" i="17"/>
  <c r="BX444" i="17"/>
  <c r="BY444" i="17"/>
  <c r="BZ444" i="17"/>
  <c r="CA444" i="17"/>
  <c r="CB444" i="17"/>
  <c r="CC444" i="17"/>
  <c r="CD444" i="17"/>
  <c r="CE444" i="17"/>
  <c r="CF444" i="17"/>
  <c r="CG444" i="17"/>
  <c r="CH444" i="17"/>
  <c r="CI444" i="17"/>
  <c r="CJ444" i="17"/>
  <c r="CK444" i="17"/>
  <c r="CL444" i="17"/>
  <c r="CM444" i="17"/>
  <c r="CN444" i="17"/>
  <c r="R445" i="17"/>
  <c r="S445" i="17"/>
  <c r="T445" i="17"/>
  <c r="U445" i="17"/>
  <c r="V445" i="17"/>
  <c r="W445" i="17"/>
  <c r="X445" i="17"/>
  <c r="Y445" i="17"/>
  <c r="Z445" i="17"/>
  <c r="AA445" i="17"/>
  <c r="AB445" i="17"/>
  <c r="AC445" i="17"/>
  <c r="AD445" i="17"/>
  <c r="AE445" i="17"/>
  <c r="AF445" i="17"/>
  <c r="AG445" i="17"/>
  <c r="AH445" i="17"/>
  <c r="AI445" i="17"/>
  <c r="AJ445" i="17"/>
  <c r="AK445" i="17"/>
  <c r="AL445" i="17"/>
  <c r="AM445" i="17"/>
  <c r="AN445" i="17"/>
  <c r="AO445" i="17"/>
  <c r="AP445" i="17"/>
  <c r="AQ445" i="17"/>
  <c r="AR445" i="17"/>
  <c r="AS445" i="17"/>
  <c r="AT445" i="17"/>
  <c r="AU445" i="17"/>
  <c r="AV445" i="17"/>
  <c r="AW445" i="17"/>
  <c r="AX445" i="17"/>
  <c r="AY445" i="17"/>
  <c r="AZ445" i="17"/>
  <c r="BA445" i="17"/>
  <c r="BB445" i="17"/>
  <c r="BC445" i="17"/>
  <c r="BD445" i="17"/>
  <c r="BE445" i="17"/>
  <c r="BF445" i="17"/>
  <c r="BG445" i="17"/>
  <c r="BH445" i="17"/>
  <c r="BI445" i="17"/>
  <c r="BJ445" i="17"/>
  <c r="BK445" i="17"/>
  <c r="BL445" i="17"/>
  <c r="BM445" i="17"/>
  <c r="BN445" i="17"/>
  <c r="BO445" i="17"/>
  <c r="BP445" i="17"/>
  <c r="BQ445" i="17"/>
  <c r="BR445" i="17"/>
  <c r="BS445" i="17"/>
  <c r="BT445" i="17"/>
  <c r="BU445" i="17"/>
  <c r="BV445" i="17"/>
  <c r="BW445" i="17"/>
  <c r="BX445" i="17"/>
  <c r="BY445" i="17"/>
  <c r="BZ445" i="17"/>
  <c r="CA445" i="17"/>
  <c r="CB445" i="17"/>
  <c r="CC445" i="17"/>
  <c r="CD445" i="17"/>
  <c r="CE445" i="17"/>
  <c r="CF445" i="17"/>
  <c r="CG445" i="17"/>
  <c r="CH445" i="17"/>
  <c r="CI445" i="17"/>
  <c r="CJ445" i="17"/>
  <c r="CK445" i="17"/>
  <c r="CL445" i="17"/>
  <c r="CM445" i="17"/>
  <c r="CN445" i="17"/>
  <c r="R446" i="17"/>
  <c r="S446" i="17"/>
  <c r="T446" i="17"/>
  <c r="U446" i="17"/>
  <c r="V446" i="17"/>
  <c r="W446" i="17"/>
  <c r="X446" i="17"/>
  <c r="Y446" i="17"/>
  <c r="Z446" i="17"/>
  <c r="AA446" i="17"/>
  <c r="AB446" i="17"/>
  <c r="AC446" i="17"/>
  <c r="AD446" i="17"/>
  <c r="AE446" i="17"/>
  <c r="AF446" i="17"/>
  <c r="AG446" i="17"/>
  <c r="AH446" i="17"/>
  <c r="AI446" i="17"/>
  <c r="AJ446" i="17"/>
  <c r="AK446" i="17"/>
  <c r="AL446" i="17"/>
  <c r="AM446" i="17"/>
  <c r="AN446" i="17"/>
  <c r="AO446" i="17"/>
  <c r="AP446" i="17"/>
  <c r="AQ446" i="17"/>
  <c r="AR446" i="17"/>
  <c r="AS446" i="17"/>
  <c r="AT446" i="17"/>
  <c r="AU446" i="17"/>
  <c r="AV446" i="17"/>
  <c r="AW446" i="17"/>
  <c r="AX446" i="17"/>
  <c r="AY446" i="17"/>
  <c r="AZ446" i="17"/>
  <c r="BA446" i="17"/>
  <c r="BB446" i="17"/>
  <c r="BC446" i="17"/>
  <c r="BD446" i="17"/>
  <c r="BE446" i="17"/>
  <c r="BF446" i="17"/>
  <c r="BG446" i="17"/>
  <c r="BH446" i="17"/>
  <c r="BI446" i="17"/>
  <c r="BJ446" i="17"/>
  <c r="BK446" i="17"/>
  <c r="BL446" i="17"/>
  <c r="BM446" i="17"/>
  <c r="BN446" i="17"/>
  <c r="BO446" i="17"/>
  <c r="BP446" i="17"/>
  <c r="BQ446" i="17"/>
  <c r="BR446" i="17"/>
  <c r="BS446" i="17"/>
  <c r="BT446" i="17"/>
  <c r="BU446" i="17"/>
  <c r="BV446" i="17"/>
  <c r="BW446" i="17"/>
  <c r="BX446" i="17"/>
  <c r="BY446" i="17"/>
  <c r="BZ446" i="17"/>
  <c r="CA446" i="17"/>
  <c r="CB446" i="17"/>
  <c r="CC446" i="17"/>
  <c r="CD446" i="17"/>
  <c r="CE446" i="17"/>
  <c r="CF446" i="17"/>
  <c r="CG446" i="17"/>
  <c r="CH446" i="17"/>
  <c r="CI446" i="17"/>
  <c r="CJ446" i="17"/>
  <c r="CK446" i="17"/>
  <c r="CL446" i="17"/>
  <c r="CM446" i="17"/>
  <c r="CN446" i="17"/>
  <c r="R447" i="17"/>
  <c r="S447" i="17"/>
  <c r="T447" i="17"/>
  <c r="U447" i="17"/>
  <c r="V447" i="17"/>
  <c r="W447" i="17"/>
  <c r="X447" i="17"/>
  <c r="Y447" i="17"/>
  <c r="Z447" i="17"/>
  <c r="AA447" i="17"/>
  <c r="AB447" i="17"/>
  <c r="AC447" i="17"/>
  <c r="AD447" i="17"/>
  <c r="AE447" i="17"/>
  <c r="AF447" i="17"/>
  <c r="AG447" i="17"/>
  <c r="AH447" i="17"/>
  <c r="AI447" i="17"/>
  <c r="AJ447" i="17"/>
  <c r="AK447" i="17"/>
  <c r="AL447" i="17"/>
  <c r="AM447" i="17"/>
  <c r="AN447" i="17"/>
  <c r="AO447" i="17"/>
  <c r="AP447" i="17"/>
  <c r="AQ447" i="17"/>
  <c r="AR447" i="17"/>
  <c r="AS447" i="17"/>
  <c r="AT447" i="17"/>
  <c r="AU447" i="17"/>
  <c r="AV447" i="17"/>
  <c r="AW447" i="17"/>
  <c r="AX447" i="17"/>
  <c r="AY447" i="17"/>
  <c r="AZ447" i="17"/>
  <c r="BA447" i="17"/>
  <c r="BB447" i="17"/>
  <c r="BC447" i="17"/>
  <c r="BD447" i="17"/>
  <c r="BE447" i="17"/>
  <c r="BF447" i="17"/>
  <c r="BG447" i="17"/>
  <c r="BH447" i="17"/>
  <c r="BI447" i="17"/>
  <c r="BJ447" i="17"/>
  <c r="BK447" i="17"/>
  <c r="BL447" i="17"/>
  <c r="BM447" i="17"/>
  <c r="BN447" i="17"/>
  <c r="BO447" i="17"/>
  <c r="BP447" i="17"/>
  <c r="BQ447" i="17"/>
  <c r="BR447" i="17"/>
  <c r="BS447" i="17"/>
  <c r="BT447" i="17"/>
  <c r="BU447" i="17"/>
  <c r="BV447" i="17"/>
  <c r="BW447" i="17"/>
  <c r="BX447" i="17"/>
  <c r="BY447" i="17"/>
  <c r="BZ447" i="17"/>
  <c r="CA447" i="17"/>
  <c r="CB447" i="17"/>
  <c r="CC447" i="17"/>
  <c r="CD447" i="17"/>
  <c r="CE447" i="17"/>
  <c r="CF447" i="17"/>
  <c r="CG447" i="17"/>
  <c r="CH447" i="17"/>
  <c r="CI447" i="17"/>
  <c r="CJ447" i="17"/>
  <c r="CK447" i="17"/>
  <c r="CL447" i="17"/>
  <c r="CM447" i="17"/>
  <c r="CN447" i="17"/>
  <c r="R448" i="17"/>
  <c r="S448" i="17"/>
  <c r="T448" i="17"/>
  <c r="U448" i="17"/>
  <c r="V448" i="17"/>
  <c r="W448" i="17"/>
  <c r="X448" i="17"/>
  <c r="Y448" i="17"/>
  <c r="Z448" i="17"/>
  <c r="AA448" i="17"/>
  <c r="AB448" i="17"/>
  <c r="AC448" i="17"/>
  <c r="AD448" i="17"/>
  <c r="AE448" i="17"/>
  <c r="AF448" i="17"/>
  <c r="AG448" i="17"/>
  <c r="AH448" i="17"/>
  <c r="AI448" i="17"/>
  <c r="AJ448" i="17"/>
  <c r="AK448" i="17"/>
  <c r="AL448" i="17"/>
  <c r="AM448" i="17"/>
  <c r="AN448" i="17"/>
  <c r="AO448" i="17"/>
  <c r="AP448" i="17"/>
  <c r="AQ448" i="17"/>
  <c r="AR448" i="17"/>
  <c r="AS448" i="17"/>
  <c r="AT448" i="17"/>
  <c r="AU448" i="17"/>
  <c r="AV448" i="17"/>
  <c r="AW448" i="17"/>
  <c r="AX448" i="17"/>
  <c r="AY448" i="17"/>
  <c r="AZ448" i="17"/>
  <c r="BA448" i="17"/>
  <c r="BB448" i="17"/>
  <c r="BC448" i="17"/>
  <c r="BD448" i="17"/>
  <c r="BE448" i="17"/>
  <c r="BF448" i="17"/>
  <c r="BG448" i="17"/>
  <c r="BH448" i="17"/>
  <c r="BI448" i="17"/>
  <c r="BJ448" i="17"/>
  <c r="BK448" i="17"/>
  <c r="BL448" i="17"/>
  <c r="BM448" i="17"/>
  <c r="BN448" i="17"/>
  <c r="BO448" i="17"/>
  <c r="BP448" i="17"/>
  <c r="BQ448" i="17"/>
  <c r="BR448" i="17"/>
  <c r="BS448" i="17"/>
  <c r="BT448" i="17"/>
  <c r="BU448" i="17"/>
  <c r="BV448" i="17"/>
  <c r="BW448" i="17"/>
  <c r="BX448" i="17"/>
  <c r="BY448" i="17"/>
  <c r="BZ448" i="17"/>
  <c r="CA448" i="17"/>
  <c r="CB448" i="17"/>
  <c r="CC448" i="17"/>
  <c r="CD448" i="17"/>
  <c r="CE448" i="17"/>
  <c r="CF448" i="17"/>
  <c r="CG448" i="17"/>
  <c r="CH448" i="17"/>
  <c r="CI448" i="17"/>
  <c r="CJ448" i="17"/>
  <c r="CK448" i="17"/>
  <c r="CL448" i="17"/>
  <c r="CM448" i="17"/>
  <c r="CN448" i="17"/>
  <c r="R449" i="17"/>
  <c r="S449" i="17"/>
  <c r="T449" i="17"/>
  <c r="U449" i="17"/>
  <c r="V449" i="17"/>
  <c r="W449" i="17"/>
  <c r="X449" i="17"/>
  <c r="Y449" i="17"/>
  <c r="Z449" i="17"/>
  <c r="AA449" i="17"/>
  <c r="AB449" i="17"/>
  <c r="AC449" i="17"/>
  <c r="AD449" i="17"/>
  <c r="AE449" i="17"/>
  <c r="AF449" i="17"/>
  <c r="AG449" i="17"/>
  <c r="AH449" i="17"/>
  <c r="AI449" i="17"/>
  <c r="AJ449" i="17"/>
  <c r="AK449" i="17"/>
  <c r="AL449" i="17"/>
  <c r="AM449" i="17"/>
  <c r="AN449" i="17"/>
  <c r="AO449" i="17"/>
  <c r="AP449" i="17"/>
  <c r="AQ449" i="17"/>
  <c r="AR449" i="17"/>
  <c r="AS449" i="17"/>
  <c r="AT449" i="17"/>
  <c r="AU449" i="17"/>
  <c r="AV449" i="17"/>
  <c r="AW449" i="17"/>
  <c r="AX449" i="17"/>
  <c r="AY449" i="17"/>
  <c r="AZ449" i="17"/>
  <c r="BA449" i="17"/>
  <c r="BB449" i="17"/>
  <c r="BC449" i="17"/>
  <c r="BD449" i="17"/>
  <c r="BE449" i="17"/>
  <c r="BF449" i="17"/>
  <c r="BG449" i="17"/>
  <c r="BH449" i="17"/>
  <c r="BI449" i="17"/>
  <c r="BJ449" i="17"/>
  <c r="BK449" i="17"/>
  <c r="BL449" i="17"/>
  <c r="BM449" i="17"/>
  <c r="BN449" i="17"/>
  <c r="BO449" i="17"/>
  <c r="BP449" i="17"/>
  <c r="BQ449" i="17"/>
  <c r="BR449" i="17"/>
  <c r="BS449" i="17"/>
  <c r="BT449" i="17"/>
  <c r="BU449" i="17"/>
  <c r="BV449" i="17"/>
  <c r="BW449" i="17"/>
  <c r="BX449" i="17"/>
  <c r="BY449" i="17"/>
  <c r="BZ449" i="17"/>
  <c r="CA449" i="17"/>
  <c r="CB449" i="17"/>
  <c r="CC449" i="17"/>
  <c r="CD449" i="17"/>
  <c r="CE449" i="17"/>
  <c r="CF449" i="17"/>
  <c r="CG449" i="17"/>
  <c r="CH449" i="17"/>
  <c r="CI449" i="17"/>
  <c r="CJ449" i="17"/>
  <c r="CK449" i="17"/>
  <c r="CL449" i="17"/>
  <c r="CM449" i="17"/>
  <c r="CN449" i="17"/>
  <c r="R450" i="17"/>
  <c r="S450" i="17"/>
  <c r="T450" i="17"/>
  <c r="U450" i="17"/>
  <c r="V450" i="17"/>
  <c r="W450" i="17"/>
  <c r="X450" i="17"/>
  <c r="Y450" i="17"/>
  <c r="Z450" i="17"/>
  <c r="AA450" i="17"/>
  <c r="AB450" i="17"/>
  <c r="AC450" i="17"/>
  <c r="AD450" i="17"/>
  <c r="AE450" i="17"/>
  <c r="AF450" i="17"/>
  <c r="AG450" i="17"/>
  <c r="AH450" i="17"/>
  <c r="AI450" i="17"/>
  <c r="AJ450" i="17"/>
  <c r="AK450" i="17"/>
  <c r="AL450" i="17"/>
  <c r="AM450" i="17"/>
  <c r="AN450" i="17"/>
  <c r="AO450" i="17"/>
  <c r="AP450" i="17"/>
  <c r="AQ450" i="17"/>
  <c r="AR450" i="17"/>
  <c r="AS450" i="17"/>
  <c r="AT450" i="17"/>
  <c r="AU450" i="17"/>
  <c r="AV450" i="17"/>
  <c r="AW450" i="17"/>
  <c r="AX450" i="17"/>
  <c r="AY450" i="17"/>
  <c r="AZ450" i="17"/>
  <c r="BA450" i="17"/>
  <c r="BB450" i="17"/>
  <c r="BC450" i="17"/>
  <c r="BD450" i="17"/>
  <c r="BE450" i="17"/>
  <c r="BF450" i="17"/>
  <c r="BG450" i="17"/>
  <c r="BH450" i="17"/>
  <c r="BI450" i="17"/>
  <c r="BJ450" i="17"/>
  <c r="BK450" i="17"/>
  <c r="BL450" i="17"/>
  <c r="BM450" i="17"/>
  <c r="BN450" i="17"/>
  <c r="BO450" i="17"/>
  <c r="BP450" i="17"/>
  <c r="BQ450" i="17"/>
  <c r="BR450" i="17"/>
  <c r="BS450" i="17"/>
  <c r="BT450" i="17"/>
  <c r="BU450" i="17"/>
  <c r="BV450" i="17"/>
  <c r="BW450" i="17"/>
  <c r="BX450" i="17"/>
  <c r="BY450" i="17"/>
  <c r="BZ450" i="17"/>
  <c r="CA450" i="17"/>
  <c r="CB450" i="17"/>
  <c r="CC450" i="17"/>
  <c r="CD450" i="17"/>
  <c r="CE450" i="17"/>
  <c r="CF450" i="17"/>
  <c r="CG450" i="17"/>
  <c r="CH450" i="17"/>
  <c r="CI450" i="17"/>
  <c r="CJ450" i="17"/>
  <c r="CK450" i="17"/>
  <c r="CL450" i="17"/>
  <c r="CM450" i="17"/>
  <c r="CN450" i="17"/>
  <c r="R451" i="17"/>
  <c r="S451" i="17"/>
  <c r="T451" i="17"/>
  <c r="U451" i="17"/>
  <c r="V451" i="17"/>
  <c r="W451" i="17"/>
  <c r="X451" i="17"/>
  <c r="Y451" i="17"/>
  <c r="Z451" i="17"/>
  <c r="AA451" i="17"/>
  <c r="AB451" i="17"/>
  <c r="AC451" i="17"/>
  <c r="AD451" i="17"/>
  <c r="AE451" i="17"/>
  <c r="AF451" i="17"/>
  <c r="AG451" i="17"/>
  <c r="AH451" i="17"/>
  <c r="AI451" i="17"/>
  <c r="AJ451" i="17"/>
  <c r="AK451" i="17"/>
  <c r="AL451" i="17"/>
  <c r="AM451" i="17"/>
  <c r="AN451" i="17"/>
  <c r="AO451" i="17"/>
  <c r="AP451" i="17"/>
  <c r="AQ451" i="17"/>
  <c r="AR451" i="17"/>
  <c r="AS451" i="17"/>
  <c r="AT451" i="17"/>
  <c r="AU451" i="17"/>
  <c r="AV451" i="17"/>
  <c r="AW451" i="17"/>
  <c r="AX451" i="17"/>
  <c r="AY451" i="17"/>
  <c r="AZ451" i="17"/>
  <c r="BA451" i="17"/>
  <c r="BB451" i="17"/>
  <c r="BC451" i="17"/>
  <c r="BD451" i="17"/>
  <c r="BE451" i="17"/>
  <c r="BF451" i="17"/>
  <c r="BG451" i="17"/>
  <c r="BH451" i="17"/>
  <c r="BI451" i="17"/>
  <c r="BJ451" i="17"/>
  <c r="BK451" i="17"/>
  <c r="BL451" i="17"/>
  <c r="BM451" i="17"/>
  <c r="BN451" i="17"/>
  <c r="BO451" i="17"/>
  <c r="BP451" i="17"/>
  <c r="BQ451" i="17"/>
  <c r="BR451" i="17"/>
  <c r="BS451" i="17"/>
  <c r="BT451" i="17"/>
  <c r="BU451" i="17"/>
  <c r="BV451" i="17"/>
  <c r="BW451" i="17"/>
  <c r="BX451" i="17"/>
  <c r="BY451" i="17"/>
  <c r="BZ451" i="17"/>
  <c r="CA451" i="17"/>
  <c r="CB451" i="17"/>
  <c r="CC451" i="17"/>
  <c r="CD451" i="17"/>
  <c r="CE451" i="17"/>
  <c r="CF451" i="17"/>
  <c r="CG451" i="17"/>
  <c r="CH451" i="17"/>
  <c r="CI451" i="17"/>
  <c r="CJ451" i="17"/>
  <c r="CK451" i="17"/>
  <c r="CL451" i="17"/>
  <c r="CM451" i="17"/>
  <c r="CN451" i="17"/>
  <c r="R452" i="17"/>
  <c r="S452" i="17"/>
  <c r="T452" i="17"/>
  <c r="U452" i="17"/>
  <c r="V452" i="17"/>
  <c r="W452" i="17"/>
  <c r="X452" i="17"/>
  <c r="Y452" i="17"/>
  <c r="Z452" i="17"/>
  <c r="AA452" i="17"/>
  <c r="AB452" i="17"/>
  <c r="AC452" i="17"/>
  <c r="AD452" i="17"/>
  <c r="AE452" i="17"/>
  <c r="AF452" i="17"/>
  <c r="AG452" i="17"/>
  <c r="AH452" i="17"/>
  <c r="AI452" i="17"/>
  <c r="AJ452" i="17"/>
  <c r="AK452" i="17"/>
  <c r="AL452" i="17"/>
  <c r="AM452" i="17"/>
  <c r="AN452" i="17"/>
  <c r="AO452" i="17"/>
  <c r="AP452" i="17"/>
  <c r="AQ452" i="17"/>
  <c r="AR452" i="17"/>
  <c r="AS452" i="17"/>
  <c r="AT452" i="17"/>
  <c r="AU452" i="17"/>
  <c r="AV452" i="17"/>
  <c r="AW452" i="17"/>
  <c r="AX452" i="17"/>
  <c r="AY452" i="17"/>
  <c r="AZ452" i="17"/>
  <c r="BA452" i="17"/>
  <c r="BB452" i="17"/>
  <c r="BC452" i="17"/>
  <c r="BD452" i="17"/>
  <c r="BE452" i="17"/>
  <c r="BF452" i="17"/>
  <c r="BG452" i="17"/>
  <c r="BH452" i="17"/>
  <c r="BI452" i="17"/>
  <c r="BJ452" i="17"/>
  <c r="BK452" i="17"/>
  <c r="BL452" i="17"/>
  <c r="BM452" i="17"/>
  <c r="BN452" i="17"/>
  <c r="BO452" i="17"/>
  <c r="BP452" i="17"/>
  <c r="BQ452" i="17"/>
  <c r="BR452" i="17"/>
  <c r="BS452" i="17"/>
  <c r="BT452" i="17"/>
  <c r="BU452" i="17"/>
  <c r="BV452" i="17"/>
  <c r="BW452" i="17"/>
  <c r="BX452" i="17"/>
  <c r="BY452" i="17"/>
  <c r="BZ452" i="17"/>
  <c r="CA452" i="17"/>
  <c r="CB452" i="17"/>
  <c r="CC452" i="17"/>
  <c r="CD452" i="17"/>
  <c r="CE452" i="17"/>
  <c r="CF452" i="17"/>
  <c r="CG452" i="17"/>
  <c r="CH452" i="17"/>
  <c r="CI452" i="17"/>
  <c r="CJ452" i="17"/>
  <c r="CK452" i="17"/>
  <c r="CL452" i="17"/>
  <c r="CM452" i="17"/>
  <c r="CN452" i="17"/>
  <c r="R453" i="17"/>
  <c r="S453" i="17"/>
  <c r="T453" i="17"/>
  <c r="U453" i="17"/>
  <c r="V453" i="17"/>
  <c r="W453" i="17"/>
  <c r="X453" i="17"/>
  <c r="Y453" i="17"/>
  <c r="Z453" i="17"/>
  <c r="AA453" i="17"/>
  <c r="AB453" i="17"/>
  <c r="AC453" i="17"/>
  <c r="AD453" i="17"/>
  <c r="AE453" i="17"/>
  <c r="AF453" i="17"/>
  <c r="AG453" i="17"/>
  <c r="AH453" i="17"/>
  <c r="AI453" i="17"/>
  <c r="AJ453" i="17"/>
  <c r="AK453" i="17"/>
  <c r="AL453" i="17"/>
  <c r="AM453" i="17"/>
  <c r="AN453" i="17"/>
  <c r="AO453" i="17"/>
  <c r="AP453" i="17"/>
  <c r="AQ453" i="17"/>
  <c r="AR453" i="17"/>
  <c r="AS453" i="17"/>
  <c r="AT453" i="17"/>
  <c r="AU453" i="17"/>
  <c r="AV453" i="17"/>
  <c r="AW453" i="17"/>
  <c r="AX453" i="17"/>
  <c r="AY453" i="17"/>
  <c r="AZ453" i="17"/>
  <c r="BA453" i="17"/>
  <c r="BB453" i="17"/>
  <c r="BC453" i="17"/>
  <c r="BD453" i="17"/>
  <c r="BE453" i="17"/>
  <c r="BF453" i="17"/>
  <c r="BG453" i="17"/>
  <c r="BH453" i="17"/>
  <c r="BI453" i="17"/>
  <c r="BJ453" i="17"/>
  <c r="BK453" i="17"/>
  <c r="BL453" i="17"/>
  <c r="BM453" i="17"/>
  <c r="BN453" i="17"/>
  <c r="BO453" i="17"/>
  <c r="BP453" i="17"/>
  <c r="BQ453" i="17"/>
  <c r="BR453" i="17"/>
  <c r="BS453" i="17"/>
  <c r="BT453" i="17"/>
  <c r="BU453" i="17"/>
  <c r="BV453" i="17"/>
  <c r="BW453" i="17"/>
  <c r="BX453" i="17"/>
  <c r="BY453" i="17"/>
  <c r="BZ453" i="17"/>
  <c r="CA453" i="17"/>
  <c r="CB453" i="17"/>
  <c r="CC453" i="17"/>
  <c r="CD453" i="17"/>
  <c r="CE453" i="17"/>
  <c r="CF453" i="17"/>
  <c r="CG453" i="17"/>
  <c r="CH453" i="17"/>
  <c r="CI453" i="17"/>
  <c r="CJ453" i="17"/>
  <c r="CK453" i="17"/>
  <c r="CL453" i="17"/>
  <c r="CM453" i="17"/>
  <c r="CN453" i="17"/>
  <c r="R454" i="17"/>
  <c r="S454" i="17"/>
  <c r="T454" i="17"/>
  <c r="U454" i="17"/>
  <c r="V454" i="17"/>
  <c r="W454" i="17"/>
  <c r="X454" i="17"/>
  <c r="Y454" i="17"/>
  <c r="Z454" i="17"/>
  <c r="AA454" i="17"/>
  <c r="AB454" i="17"/>
  <c r="AC454" i="17"/>
  <c r="AD454" i="17"/>
  <c r="AE454" i="17"/>
  <c r="AF454" i="17"/>
  <c r="AG454" i="17"/>
  <c r="AH454" i="17"/>
  <c r="AI454" i="17"/>
  <c r="AJ454" i="17"/>
  <c r="AK454" i="17"/>
  <c r="AL454" i="17"/>
  <c r="AM454" i="17"/>
  <c r="AN454" i="17"/>
  <c r="AO454" i="17"/>
  <c r="AP454" i="17"/>
  <c r="AQ454" i="17"/>
  <c r="AR454" i="17"/>
  <c r="AS454" i="17"/>
  <c r="AT454" i="17"/>
  <c r="AU454" i="17"/>
  <c r="AV454" i="17"/>
  <c r="AW454" i="17"/>
  <c r="AX454" i="17"/>
  <c r="AY454" i="17"/>
  <c r="AZ454" i="17"/>
  <c r="BA454" i="17"/>
  <c r="BB454" i="17"/>
  <c r="BC454" i="17"/>
  <c r="BD454" i="17"/>
  <c r="BE454" i="17"/>
  <c r="BF454" i="17"/>
  <c r="BG454" i="17"/>
  <c r="BH454" i="17"/>
  <c r="BI454" i="17"/>
  <c r="BJ454" i="17"/>
  <c r="BK454" i="17"/>
  <c r="BL454" i="17"/>
  <c r="BM454" i="17"/>
  <c r="BN454" i="17"/>
  <c r="BO454" i="17"/>
  <c r="BP454" i="17"/>
  <c r="BQ454" i="17"/>
  <c r="BR454" i="17"/>
  <c r="BS454" i="17"/>
  <c r="BT454" i="17"/>
  <c r="BU454" i="17"/>
  <c r="BV454" i="17"/>
  <c r="BW454" i="17"/>
  <c r="BX454" i="17"/>
  <c r="BY454" i="17"/>
  <c r="BZ454" i="17"/>
  <c r="CA454" i="17"/>
  <c r="CB454" i="17"/>
  <c r="CC454" i="17"/>
  <c r="CD454" i="17"/>
  <c r="CE454" i="17"/>
  <c r="CF454" i="17"/>
  <c r="CG454" i="17"/>
  <c r="CH454" i="17"/>
  <c r="CI454" i="17"/>
  <c r="CJ454" i="17"/>
  <c r="CK454" i="17"/>
  <c r="CL454" i="17"/>
  <c r="CM454" i="17"/>
  <c r="CN454" i="17"/>
  <c r="R455" i="17"/>
  <c r="S455" i="17"/>
  <c r="T455" i="17"/>
  <c r="U455" i="17"/>
  <c r="V455" i="17"/>
  <c r="W455" i="17"/>
  <c r="X455" i="17"/>
  <c r="Y455" i="17"/>
  <c r="Z455" i="17"/>
  <c r="AA455" i="17"/>
  <c r="AB455" i="17"/>
  <c r="AC455" i="17"/>
  <c r="AD455" i="17"/>
  <c r="AE455" i="17"/>
  <c r="AF455" i="17"/>
  <c r="AG455" i="17"/>
  <c r="AH455" i="17"/>
  <c r="AI455" i="17"/>
  <c r="AJ455" i="17"/>
  <c r="AK455" i="17"/>
  <c r="AL455" i="17"/>
  <c r="AM455" i="17"/>
  <c r="AN455" i="17"/>
  <c r="AO455" i="17"/>
  <c r="AP455" i="17"/>
  <c r="AQ455" i="17"/>
  <c r="AR455" i="17"/>
  <c r="AS455" i="17"/>
  <c r="AT455" i="17"/>
  <c r="AU455" i="17"/>
  <c r="AV455" i="17"/>
  <c r="AW455" i="17"/>
  <c r="AX455" i="17"/>
  <c r="AY455" i="17"/>
  <c r="AZ455" i="17"/>
  <c r="BA455" i="17"/>
  <c r="BB455" i="17"/>
  <c r="BC455" i="17"/>
  <c r="BD455" i="17"/>
  <c r="BE455" i="17"/>
  <c r="BF455" i="17"/>
  <c r="BG455" i="17"/>
  <c r="BH455" i="17"/>
  <c r="BI455" i="17"/>
  <c r="BJ455" i="17"/>
  <c r="BK455" i="17"/>
  <c r="BL455" i="17"/>
  <c r="BM455" i="17"/>
  <c r="BN455" i="17"/>
  <c r="BO455" i="17"/>
  <c r="BP455" i="17"/>
  <c r="BQ455" i="17"/>
  <c r="BR455" i="17"/>
  <c r="BS455" i="17"/>
  <c r="BT455" i="17"/>
  <c r="BU455" i="17"/>
  <c r="BV455" i="17"/>
  <c r="BW455" i="17"/>
  <c r="BX455" i="17"/>
  <c r="BY455" i="17"/>
  <c r="BZ455" i="17"/>
  <c r="CA455" i="17"/>
  <c r="CB455" i="17"/>
  <c r="CC455" i="17"/>
  <c r="CD455" i="17"/>
  <c r="CE455" i="17"/>
  <c r="CF455" i="17"/>
  <c r="CG455" i="17"/>
  <c r="CH455" i="17"/>
  <c r="CI455" i="17"/>
  <c r="CJ455" i="17"/>
  <c r="CK455" i="17"/>
  <c r="CL455" i="17"/>
  <c r="CM455" i="17"/>
  <c r="CN455" i="17"/>
  <c r="R456" i="17"/>
  <c r="S456" i="17"/>
  <c r="T456" i="17"/>
  <c r="U456" i="17"/>
  <c r="V456" i="17"/>
  <c r="W456" i="17"/>
  <c r="X456" i="17"/>
  <c r="Y456" i="17"/>
  <c r="Z456" i="17"/>
  <c r="AA456" i="17"/>
  <c r="AB456" i="17"/>
  <c r="AC456" i="17"/>
  <c r="AD456" i="17"/>
  <c r="AE456" i="17"/>
  <c r="AF456" i="17"/>
  <c r="AG456" i="17"/>
  <c r="AH456" i="17"/>
  <c r="AI456" i="17"/>
  <c r="AJ456" i="17"/>
  <c r="AK456" i="17"/>
  <c r="AL456" i="17"/>
  <c r="AM456" i="17"/>
  <c r="AN456" i="17"/>
  <c r="AO456" i="17"/>
  <c r="AP456" i="17"/>
  <c r="AQ456" i="17"/>
  <c r="AR456" i="17"/>
  <c r="AS456" i="17"/>
  <c r="AT456" i="17"/>
  <c r="AU456" i="17"/>
  <c r="AV456" i="17"/>
  <c r="AW456" i="17"/>
  <c r="AX456" i="17"/>
  <c r="AY456" i="17"/>
  <c r="AZ456" i="17"/>
  <c r="BA456" i="17"/>
  <c r="BB456" i="17"/>
  <c r="BC456" i="17"/>
  <c r="BD456" i="17"/>
  <c r="BE456" i="17"/>
  <c r="BF456" i="17"/>
  <c r="BG456" i="17"/>
  <c r="BH456" i="17"/>
  <c r="BI456" i="17"/>
  <c r="BJ456" i="17"/>
  <c r="BK456" i="17"/>
  <c r="BL456" i="17"/>
  <c r="BM456" i="17"/>
  <c r="BN456" i="17"/>
  <c r="BO456" i="17"/>
  <c r="BP456" i="17"/>
  <c r="BQ456" i="17"/>
  <c r="BR456" i="17"/>
  <c r="BS456" i="17"/>
  <c r="BT456" i="17"/>
  <c r="BU456" i="17"/>
  <c r="BV456" i="17"/>
  <c r="BW456" i="17"/>
  <c r="BX456" i="17"/>
  <c r="BY456" i="17"/>
  <c r="BZ456" i="17"/>
  <c r="CA456" i="17"/>
  <c r="CB456" i="17"/>
  <c r="CC456" i="17"/>
  <c r="CD456" i="17"/>
  <c r="CE456" i="17"/>
  <c r="CF456" i="17"/>
  <c r="CG456" i="17"/>
  <c r="CH456" i="17"/>
  <c r="CI456" i="17"/>
  <c r="CJ456" i="17"/>
  <c r="CK456" i="17"/>
  <c r="CL456" i="17"/>
  <c r="CM456" i="17"/>
  <c r="CN456" i="17"/>
  <c r="R6" i="17"/>
  <c r="S6" i="17"/>
  <c r="T6" i="17"/>
  <c r="U6" i="17"/>
  <c r="V6" i="17"/>
  <c r="W6" i="17"/>
  <c r="X6" i="17"/>
  <c r="Y6" i="17"/>
  <c r="Z6" i="17"/>
  <c r="AA6"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R9" i="17"/>
  <c r="S9" i="17"/>
  <c r="T9" i="17"/>
  <c r="U9" i="17"/>
  <c r="V9" i="17"/>
  <c r="W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R10" i="17"/>
  <c r="S10"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R11" i="17"/>
  <c r="S11"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R12" i="17"/>
  <c r="S12" i="17"/>
  <c r="T12" i="17"/>
  <c r="U12" i="17"/>
  <c r="V12" i="17"/>
  <c r="W12" i="17"/>
  <c r="X12" i="17"/>
  <c r="Y12" i="17"/>
  <c r="Z12" i="17"/>
  <c r="AA12" i="17"/>
  <c r="AB12" i="17"/>
  <c r="AC12"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CH12" i="17"/>
  <c r="CI12" i="17"/>
  <c r="CJ12" i="17"/>
  <c r="CK12" i="17"/>
  <c r="CL12" i="17"/>
  <c r="CM12" i="17"/>
  <c r="CN12" i="17"/>
  <c r="R13" i="17"/>
  <c r="S13" i="17"/>
  <c r="T13" i="17"/>
  <c r="U13" i="17"/>
  <c r="V13"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R14" i="17"/>
  <c r="S14" i="17"/>
  <c r="T14" i="17"/>
  <c r="U14" i="17"/>
  <c r="V14"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AU14" i="17"/>
  <c r="AV14" i="17"/>
  <c r="AW14" i="17"/>
  <c r="AX14" i="17"/>
  <c r="AY14" i="17"/>
  <c r="AZ14" i="17"/>
  <c r="BA14" i="17"/>
  <c r="BB14" i="17"/>
  <c r="BC14" i="17"/>
  <c r="BD14" i="17"/>
  <c r="BE14" i="17"/>
  <c r="BF14" i="17"/>
  <c r="BG14" i="17"/>
  <c r="BH14" i="17"/>
  <c r="BI14" i="17"/>
  <c r="BJ14" i="17"/>
  <c r="BK14" i="17"/>
  <c r="BL14" i="17"/>
  <c r="BM14" i="17"/>
  <c r="BN14" i="17"/>
  <c r="BO14" i="17"/>
  <c r="BP14" i="17"/>
  <c r="BQ14" i="17"/>
  <c r="BR14" i="17"/>
  <c r="BS14" i="17"/>
  <c r="BT14" i="17"/>
  <c r="BU14" i="17"/>
  <c r="BV14" i="17"/>
  <c r="BW14" i="17"/>
  <c r="BX14" i="17"/>
  <c r="BY14" i="17"/>
  <c r="BZ14" i="17"/>
  <c r="CA14" i="17"/>
  <c r="CB14" i="17"/>
  <c r="CC14" i="17"/>
  <c r="CD14" i="17"/>
  <c r="CE14" i="17"/>
  <c r="CF14" i="17"/>
  <c r="CG14" i="17"/>
  <c r="CH14" i="17"/>
  <c r="CI14" i="17"/>
  <c r="CJ14" i="17"/>
  <c r="CK14" i="17"/>
  <c r="CL14" i="17"/>
  <c r="CM14" i="17"/>
  <c r="CN14" i="17"/>
  <c r="R15" i="17"/>
  <c r="S15" i="17"/>
  <c r="T15" i="17"/>
  <c r="U15" i="17"/>
  <c r="V15"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AU15" i="17"/>
  <c r="AV15" i="17"/>
  <c r="AW15" i="17"/>
  <c r="AX15" i="17"/>
  <c r="AY15" i="17"/>
  <c r="AZ15" i="17"/>
  <c r="BA15" i="17"/>
  <c r="BB15" i="17"/>
  <c r="BC15" i="17"/>
  <c r="BD15" i="17"/>
  <c r="BE15" i="17"/>
  <c r="BF15" i="17"/>
  <c r="BG15" i="17"/>
  <c r="BH15" i="17"/>
  <c r="BI15" i="17"/>
  <c r="BJ15" i="17"/>
  <c r="BK15" i="17"/>
  <c r="BL15" i="17"/>
  <c r="BM15" i="17"/>
  <c r="BN15" i="17"/>
  <c r="BO15" i="17"/>
  <c r="BP15" i="17"/>
  <c r="BQ15" i="17"/>
  <c r="BR15" i="17"/>
  <c r="BS15" i="17"/>
  <c r="BT15" i="17"/>
  <c r="BU15" i="17"/>
  <c r="BV15" i="17"/>
  <c r="BW15" i="17"/>
  <c r="BX15" i="17"/>
  <c r="BY15" i="17"/>
  <c r="BZ15" i="17"/>
  <c r="CA15" i="17"/>
  <c r="CB15" i="17"/>
  <c r="CC15" i="17"/>
  <c r="CD15" i="17"/>
  <c r="CE15" i="17"/>
  <c r="CF15" i="17"/>
  <c r="CG15" i="17"/>
  <c r="CH15" i="17"/>
  <c r="CI15" i="17"/>
  <c r="CJ15" i="17"/>
  <c r="CK15" i="17"/>
  <c r="CL15" i="17"/>
  <c r="CM15" i="17"/>
  <c r="CN15" i="17"/>
  <c r="R16" i="17"/>
  <c r="S16" i="17"/>
  <c r="T16" i="17"/>
  <c r="U16" i="17"/>
  <c r="V16"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AU16" i="17"/>
  <c r="AV16" i="17"/>
  <c r="AW16" i="17"/>
  <c r="AX16" i="17"/>
  <c r="AY16" i="17"/>
  <c r="AZ16" i="17"/>
  <c r="BA16" i="17"/>
  <c r="BB16" i="17"/>
  <c r="BC16" i="17"/>
  <c r="BD16" i="17"/>
  <c r="BE16" i="17"/>
  <c r="BF16" i="17"/>
  <c r="BG16" i="17"/>
  <c r="BH16" i="17"/>
  <c r="BI16" i="17"/>
  <c r="BJ16" i="17"/>
  <c r="BK16" i="17"/>
  <c r="BL16" i="17"/>
  <c r="BM16" i="17"/>
  <c r="BN16" i="17"/>
  <c r="BO16" i="17"/>
  <c r="BP16" i="17"/>
  <c r="BQ16" i="17"/>
  <c r="BR16" i="17"/>
  <c r="BS16" i="17"/>
  <c r="BT16" i="17"/>
  <c r="BU16" i="17"/>
  <c r="BV16" i="17"/>
  <c r="BW16" i="17"/>
  <c r="BX16" i="17"/>
  <c r="BY16" i="17"/>
  <c r="BZ16" i="17"/>
  <c r="CA16" i="17"/>
  <c r="CB16" i="17"/>
  <c r="CC16" i="17"/>
  <c r="CD16" i="17"/>
  <c r="CE16" i="17"/>
  <c r="CF16" i="17"/>
  <c r="CG16" i="17"/>
  <c r="CH16" i="17"/>
  <c r="CI16" i="17"/>
  <c r="CJ16" i="17"/>
  <c r="CK16" i="17"/>
  <c r="CL16" i="17"/>
  <c r="CM16" i="17"/>
  <c r="CN16" i="17"/>
  <c r="R17" i="17"/>
  <c r="S17" i="17"/>
  <c r="T17" i="17"/>
  <c r="U17" i="17"/>
  <c r="V17"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AU17" i="17"/>
  <c r="AV17" i="17"/>
  <c r="AW17" i="17"/>
  <c r="AX17" i="17"/>
  <c r="AY17" i="17"/>
  <c r="AZ17" i="17"/>
  <c r="BA17" i="17"/>
  <c r="BB17" i="17"/>
  <c r="BC17" i="17"/>
  <c r="BD17" i="17"/>
  <c r="BE17" i="17"/>
  <c r="BF17" i="17"/>
  <c r="BG17" i="17"/>
  <c r="BH17" i="17"/>
  <c r="BI17" i="17"/>
  <c r="BJ17" i="17"/>
  <c r="BK17" i="17"/>
  <c r="BL17" i="17"/>
  <c r="BM17" i="17"/>
  <c r="BN17" i="17"/>
  <c r="BO17" i="17"/>
  <c r="BP17" i="17"/>
  <c r="BQ17" i="17"/>
  <c r="BR17" i="17"/>
  <c r="BS17" i="17"/>
  <c r="BT17" i="17"/>
  <c r="BU17" i="17"/>
  <c r="BV17" i="17"/>
  <c r="BW17" i="17"/>
  <c r="BX17" i="17"/>
  <c r="BY17" i="17"/>
  <c r="BZ17" i="17"/>
  <c r="CA17" i="17"/>
  <c r="CB17" i="17"/>
  <c r="CC17" i="17"/>
  <c r="CD17" i="17"/>
  <c r="CE17" i="17"/>
  <c r="CF17" i="17"/>
  <c r="CG17" i="17"/>
  <c r="CH17" i="17"/>
  <c r="CI17" i="17"/>
  <c r="CJ17" i="17"/>
  <c r="CK17" i="17"/>
  <c r="CL17" i="17"/>
  <c r="CM17" i="17"/>
  <c r="CN17" i="17"/>
  <c r="R18" i="17"/>
  <c r="S18" i="17"/>
  <c r="T18" i="17"/>
  <c r="U18" i="17"/>
  <c r="V18"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AU18" i="17"/>
  <c r="AV18" i="17"/>
  <c r="AW18" i="17"/>
  <c r="AX18" i="17"/>
  <c r="AY18" i="17"/>
  <c r="AZ18" i="17"/>
  <c r="BA18" i="17"/>
  <c r="BB18" i="17"/>
  <c r="BC18" i="17"/>
  <c r="BD18" i="17"/>
  <c r="BE18" i="17"/>
  <c r="BF18" i="17"/>
  <c r="BG18" i="17"/>
  <c r="BH18" i="17"/>
  <c r="BI18" i="17"/>
  <c r="BJ18" i="17"/>
  <c r="BK18" i="17"/>
  <c r="BL18" i="17"/>
  <c r="BM18" i="17"/>
  <c r="BN18" i="17"/>
  <c r="BO18" i="17"/>
  <c r="BP18" i="17"/>
  <c r="BQ18" i="17"/>
  <c r="BR18" i="17"/>
  <c r="BS18" i="17"/>
  <c r="BT18" i="17"/>
  <c r="BU18" i="17"/>
  <c r="BV18" i="17"/>
  <c r="BW18" i="17"/>
  <c r="BX18" i="17"/>
  <c r="BY18" i="17"/>
  <c r="BZ18" i="17"/>
  <c r="CA18" i="17"/>
  <c r="CB18" i="17"/>
  <c r="CC18" i="17"/>
  <c r="CD18" i="17"/>
  <c r="CE18" i="17"/>
  <c r="CF18" i="17"/>
  <c r="CG18" i="17"/>
  <c r="CH18" i="17"/>
  <c r="CI18" i="17"/>
  <c r="CJ18" i="17"/>
  <c r="CK18" i="17"/>
  <c r="CL18" i="17"/>
  <c r="CM18" i="17"/>
  <c r="CN18" i="17"/>
  <c r="R19" i="17"/>
  <c r="S19" i="17"/>
  <c r="T19" i="17"/>
  <c r="U19" i="17"/>
  <c r="V19" i="17"/>
  <c r="W19" i="17"/>
  <c r="X19" i="17"/>
  <c r="Y19" i="17"/>
  <c r="Z19" i="17"/>
  <c r="AA19" i="17"/>
  <c r="AB19" i="17"/>
  <c r="AC19" i="17"/>
  <c r="AD19" i="17"/>
  <c r="AE19" i="17"/>
  <c r="AF19" i="17"/>
  <c r="AG19" i="17"/>
  <c r="AH19" i="17"/>
  <c r="AI19" i="17"/>
  <c r="AJ19" i="17"/>
  <c r="AK19" i="17"/>
  <c r="AL19" i="17"/>
  <c r="AM19" i="17"/>
  <c r="AN19" i="17"/>
  <c r="AO19" i="17"/>
  <c r="AP19" i="17"/>
  <c r="AQ19" i="17"/>
  <c r="AR19" i="17"/>
  <c r="AS19" i="17"/>
  <c r="AT19" i="17"/>
  <c r="AU19" i="17"/>
  <c r="AV19" i="17"/>
  <c r="AW19" i="17"/>
  <c r="AX19" i="17"/>
  <c r="AY19" i="17"/>
  <c r="AZ19" i="17"/>
  <c r="BA19" i="17"/>
  <c r="BB19" i="17"/>
  <c r="BC19" i="17"/>
  <c r="BD19" i="17"/>
  <c r="BE19" i="17"/>
  <c r="BF19" i="17"/>
  <c r="BG19" i="17"/>
  <c r="BH19" i="17"/>
  <c r="BI19" i="17"/>
  <c r="BJ19" i="17"/>
  <c r="BK19" i="17"/>
  <c r="BL19" i="17"/>
  <c r="BM19" i="17"/>
  <c r="BN19" i="17"/>
  <c r="BO19" i="17"/>
  <c r="BP19" i="17"/>
  <c r="BQ19" i="17"/>
  <c r="BR19" i="17"/>
  <c r="BS19" i="17"/>
  <c r="BT19" i="17"/>
  <c r="BU19" i="17"/>
  <c r="BV19" i="17"/>
  <c r="BW19" i="17"/>
  <c r="BX19" i="17"/>
  <c r="BY19" i="17"/>
  <c r="BZ19" i="17"/>
  <c r="CA19" i="17"/>
  <c r="CB19" i="17"/>
  <c r="CC19" i="17"/>
  <c r="CD19" i="17"/>
  <c r="CE19" i="17"/>
  <c r="CF19" i="17"/>
  <c r="CG19" i="17"/>
  <c r="CH19" i="17"/>
  <c r="CI19" i="17"/>
  <c r="CJ19" i="17"/>
  <c r="CK19" i="17"/>
  <c r="CL19" i="17"/>
  <c r="CM19" i="17"/>
  <c r="CN19" i="17"/>
  <c r="R20" i="17"/>
  <c r="S20" i="17"/>
  <c r="T20" i="17"/>
  <c r="U20" i="17"/>
  <c r="V20" i="17"/>
  <c r="W20" i="17"/>
  <c r="X20" i="17"/>
  <c r="Y20" i="17"/>
  <c r="Z20" i="17"/>
  <c r="AA20" i="17"/>
  <c r="AB20" i="17"/>
  <c r="AC20" i="17"/>
  <c r="AD20" i="17"/>
  <c r="AE20" i="17"/>
  <c r="AF20" i="17"/>
  <c r="AG20" i="17"/>
  <c r="AH20" i="17"/>
  <c r="AI20" i="17"/>
  <c r="AJ20" i="17"/>
  <c r="AK20" i="17"/>
  <c r="AL20" i="17"/>
  <c r="AM20" i="17"/>
  <c r="AN20" i="17"/>
  <c r="AO20" i="17"/>
  <c r="AP20" i="17"/>
  <c r="AQ20" i="17"/>
  <c r="AR20" i="17"/>
  <c r="AS20" i="17"/>
  <c r="AT20" i="17"/>
  <c r="AU20" i="17"/>
  <c r="AV20" i="17"/>
  <c r="AW20" i="17"/>
  <c r="AX20" i="17"/>
  <c r="AY20" i="17"/>
  <c r="AZ20" i="17"/>
  <c r="BA20" i="17"/>
  <c r="BB20" i="17"/>
  <c r="BC20" i="17"/>
  <c r="BD20" i="17"/>
  <c r="BE20" i="17"/>
  <c r="BF20" i="17"/>
  <c r="BG20" i="17"/>
  <c r="BH20" i="17"/>
  <c r="BI20" i="17"/>
  <c r="BJ20" i="17"/>
  <c r="BK20" i="17"/>
  <c r="BL20" i="17"/>
  <c r="BM20" i="17"/>
  <c r="BN20" i="17"/>
  <c r="BO20" i="17"/>
  <c r="BP20" i="17"/>
  <c r="BQ20" i="17"/>
  <c r="BR20" i="17"/>
  <c r="BS20" i="17"/>
  <c r="BT20" i="17"/>
  <c r="BU20" i="17"/>
  <c r="BV20" i="17"/>
  <c r="BW20" i="17"/>
  <c r="BX20" i="17"/>
  <c r="BY20" i="17"/>
  <c r="BZ20" i="17"/>
  <c r="CA20" i="17"/>
  <c r="CB20" i="17"/>
  <c r="CC20" i="17"/>
  <c r="CD20" i="17"/>
  <c r="CE20" i="17"/>
  <c r="CF20" i="17"/>
  <c r="CG20" i="17"/>
  <c r="CH20" i="17"/>
  <c r="CI20" i="17"/>
  <c r="CJ20" i="17"/>
  <c r="CK20" i="17"/>
  <c r="CL20" i="17"/>
  <c r="CM20" i="17"/>
  <c r="CN20" i="17"/>
  <c r="R21" i="17"/>
  <c r="S21" i="17"/>
  <c r="T21" i="17"/>
  <c r="U21" i="17"/>
  <c r="V21" i="17"/>
  <c r="W21" i="17"/>
  <c r="X21" i="17"/>
  <c r="Y21" i="17"/>
  <c r="Z21" i="17"/>
  <c r="AA21" i="17"/>
  <c r="AB21" i="17"/>
  <c r="AC21" i="17"/>
  <c r="AD21" i="17"/>
  <c r="AE21" i="17"/>
  <c r="AF21" i="17"/>
  <c r="AG21" i="17"/>
  <c r="AH21" i="17"/>
  <c r="AI21" i="17"/>
  <c r="AJ21" i="17"/>
  <c r="AK21" i="17"/>
  <c r="AL21" i="17"/>
  <c r="AM21" i="17"/>
  <c r="AN21" i="17"/>
  <c r="AO21" i="17"/>
  <c r="AP21" i="17"/>
  <c r="AQ21" i="17"/>
  <c r="AR21" i="17"/>
  <c r="AS21" i="17"/>
  <c r="AT21" i="17"/>
  <c r="AU21" i="17"/>
  <c r="AV21" i="17"/>
  <c r="AW21" i="17"/>
  <c r="AX21" i="17"/>
  <c r="AY21" i="17"/>
  <c r="AZ21" i="17"/>
  <c r="BA21" i="17"/>
  <c r="BB21" i="17"/>
  <c r="BC21" i="17"/>
  <c r="BD21" i="17"/>
  <c r="BE21" i="17"/>
  <c r="BF21" i="17"/>
  <c r="BG21" i="17"/>
  <c r="BH21" i="17"/>
  <c r="BI21" i="17"/>
  <c r="BJ21" i="17"/>
  <c r="BK21" i="17"/>
  <c r="BL21" i="17"/>
  <c r="BM21" i="17"/>
  <c r="BN21" i="17"/>
  <c r="BO21" i="17"/>
  <c r="BP21" i="17"/>
  <c r="BQ21" i="17"/>
  <c r="BR21" i="17"/>
  <c r="BS21" i="17"/>
  <c r="BT21" i="17"/>
  <c r="BU21" i="17"/>
  <c r="BV21" i="17"/>
  <c r="BW21" i="17"/>
  <c r="BX21" i="17"/>
  <c r="BY21" i="17"/>
  <c r="BZ21" i="17"/>
  <c r="CA21" i="17"/>
  <c r="CB21" i="17"/>
  <c r="CC21" i="17"/>
  <c r="CD21" i="17"/>
  <c r="CE21" i="17"/>
  <c r="CF21" i="17"/>
  <c r="CG21" i="17"/>
  <c r="CH21" i="17"/>
  <c r="CI21" i="17"/>
  <c r="CJ21" i="17"/>
  <c r="CK21" i="17"/>
  <c r="CL21" i="17"/>
  <c r="CM21" i="17"/>
  <c r="CN21"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2" i="17"/>
  <c r="AV22" i="17"/>
  <c r="AW22" i="17"/>
  <c r="AX22" i="17"/>
  <c r="AY22" i="17"/>
  <c r="AZ22" i="17"/>
  <c r="BA22" i="17"/>
  <c r="BB22" i="17"/>
  <c r="BC22" i="17"/>
  <c r="BD22" i="17"/>
  <c r="BE22" i="17"/>
  <c r="BF22" i="17"/>
  <c r="BG22" i="17"/>
  <c r="BH22" i="17"/>
  <c r="BI22" i="17"/>
  <c r="BJ22" i="17"/>
  <c r="BK22" i="17"/>
  <c r="BL22" i="17"/>
  <c r="BM22" i="17"/>
  <c r="BN22" i="17"/>
  <c r="BO22" i="17"/>
  <c r="BP22" i="17"/>
  <c r="BQ22" i="17"/>
  <c r="BR22" i="17"/>
  <c r="BS22" i="17"/>
  <c r="BT22" i="17"/>
  <c r="BU22" i="17"/>
  <c r="BV22" i="17"/>
  <c r="BW22" i="17"/>
  <c r="BX22" i="17"/>
  <c r="BY22" i="17"/>
  <c r="BZ22" i="17"/>
  <c r="CA22" i="17"/>
  <c r="CB22" i="17"/>
  <c r="CC22" i="17"/>
  <c r="CD22" i="17"/>
  <c r="CE22" i="17"/>
  <c r="CF22" i="17"/>
  <c r="CG22" i="17"/>
  <c r="CH22" i="17"/>
  <c r="CI22" i="17"/>
  <c r="CJ22" i="17"/>
  <c r="CK22" i="17"/>
  <c r="CL22" i="17"/>
  <c r="CM22" i="17"/>
  <c r="CN22" i="17"/>
  <c r="R23" i="17"/>
  <c r="S23" i="17"/>
  <c r="T23" i="17"/>
  <c r="U23" i="17"/>
  <c r="V23" i="17"/>
  <c r="W23" i="17"/>
  <c r="X23" i="17"/>
  <c r="Y23" i="17"/>
  <c r="Z23" i="17"/>
  <c r="AA23" i="17"/>
  <c r="AB23" i="17"/>
  <c r="AC23" i="17"/>
  <c r="AD23" i="17"/>
  <c r="AE23" i="17"/>
  <c r="AF23" i="17"/>
  <c r="AG23" i="17"/>
  <c r="AH23" i="17"/>
  <c r="AI23" i="17"/>
  <c r="AJ23" i="17"/>
  <c r="AK23" i="17"/>
  <c r="AL23" i="17"/>
  <c r="AM23" i="17"/>
  <c r="AN23" i="17"/>
  <c r="AO23" i="17"/>
  <c r="AP23" i="17"/>
  <c r="AQ23" i="17"/>
  <c r="AR23" i="17"/>
  <c r="AS23" i="17"/>
  <c r="AT23" i="17"/>
  <c r="AU23" i="17"/>
  <c r="AV23" i="17"/>
  <c r="AW23" i="17"/>
  <c r="AX23" i="17"/>
  <c r="AY23" i="17"/>
  <c r="AZ23" i="17"/>
  <c r="BA23" i="17"/>
  <c r="BB23" i="17"/>
  <c r="BC23" i="17"/>
  <c r="BD23" i="17"/>
  <c r="BE23" i="17"/>
  <c r="BF23" i="17"/>
  <c r="BG23" i="17"/>
  <c r="BH23" i="17"/>
  <c r="BI23" i="17"/>
  <c r="BJ23" i="17"/>
  <c r="BK23" i="17"/>
  <c r="BL23" i="17"/>
  <c r="BM23" i="17"/>
  <c r="BN23" i="17"/>
  <c r="BO23" i="17"/>
  <c r="BP23" i="17"/>
  <c r="BQ23" i="17"/>
  <c r="BR23" i="17"/>
  <c r="BS23" i="17"/>
  <c r="BT23" i="17"/>
  <c r="BU23" i="17"/>
  <c r="BV23" i="17"/>
  <c r="BW23" i="17"/>
  <c r="BX23" i="17"/>
  <c r="BY23" i="17"/>
  <c r="BZ23" i="17"/>
  <c r="CA23" i="17"/>
  <c r="CB23" i="17"/>
  <c r="CC23" i="17"/>
  <c r="CD23" i="17"/>
  <c r="CE23" i="17"/>
  <c r="CF23" i="17"/>
  <c r="CG23" i="17"/>
  <c r="CH23" i="17"/>
  <c r="CI23" i="17"/>
  <c r="CJ23" i="17"/>
  <c r="CK23" i="17"/>
  <c r="CL23" i="17"/>
  <c r="CM23" i="17"/>
  <c r="CN23" i="17"/>
  <c r="R24" i="17"/>
  <c r="S24" i="17"/>
  <c r="T24" i="17"/>
  <c r="U24" i="17"/>
  <c r="V24" i="17"/>
  <c r="W24" i="17"/>
  <c r="X24" i="17"/>
  <c r="Y24" i="17"/>
  <c r="Z24" i="17"/>
  <c r="AA24" i="17"/>
  <c r="AB24" i="17"/>
  <c r="AC24" i="17"/>
  <c r="AD24" i="17"/>
  <c r="AE24" i="17"/>
  <c r="AF24" i="17"/>
  <c r="AG24" i="17"/>
  <c r="AH24" i="17"/>
  <c r="AI24" i="17"/>
  <c r="AJ24" i="17"/>
  <c r="AK24" i="17"/>
  <c r="AL24" i="17"/>
  <c r="AM24" i="17"/>
  <c r="AN24" i="17"/>
  <c r="AO24" i="17"/>
  <c r="AP24" i="17"/>
  <c r="AQ24" i="17"/>
  <c r="AR24" i="17"/>
  <c r="AS24" i="17"/>
  <c r="AT24" i="17"/>
  <c r="AU24" i="17"/>
  <c r="AV24" i="17"/>
  <c r="AW24" i="17"/>
  <c r="AX24" i="17"/>
  <c r="AY24" i="17"/>
  <c r="AZ24" i="17"/>
  <c r="BA24" i="17"/>
  <c r="BB24" i="17"/>
  <c r="BC24" i="17"/>
  <c r="BD24" i="17"/>
  <c r="BE24" i="17"/>
  <c r="BF24" i="17"/>
  <c r="BG24" i="17"/>
  <c r="BH24" i="17"/>
  <c r="BI24" i="17"/>
  <c r="BJ24" i="17"/>
  <c r="BK24" i="17"/>
  <c r="BL24" i="17"/>
  <c r="BM24" i="17"/>
  <c r="BN24" i="17"/>
  <c r="BO24" i="17"/>
  <c r="BP24" i="17"/>
  <c r="BQ24" i="17"/>
  <c r="BR24" i="17"/>
  <c r="BS24" i="17"/>
  <c r="BT24" i="17"/>
  <c r="BU24" i="17"/>
  <c r="BV24" i="17"/>
  <c r="BW24" i="17"/>
  <c r="BX24" i="17"/>
  <c r="BY24" i="17"/>
  <c r="BZ24" i="17"/>
  <c r="CA24" i="17"/>
  <c r="CB24" i="17"/>
  <c r="CC24" i="17"/>
  <c r="CD24" i="17"/>
  <c r="CE24" i="17"/>
  <c r="CF24" i="17"/>
  <c r="CG24" i="17"/>
  <c r="CH24" i="17"/>
  <c r="CI24" i="17"/>
  <c r="CJ24" i="17"/>
  <c r="CK24" i="17"/>
  <c r="CL24" i="17"/>
  <c r="CM24" i="17"/>
  <c r="CN24" i="17"/>
  <c r="R25" i="17"/>
  <c r="S25" i="17"/>
  <c r="T25" i="17"/>
  <c r="U25" i="17"/>
  <c r="V25" i="17"/>
  <c r="W25" i="17"/>
  <c r="X25" i="17"/>
  <c r="Y25" i="17"/>
  <c r="Z25" i="17"/>
  <c r="AA25" i="17"/>
  <c r="AB25" i="17"/>
  <c r="AC25" i="17"/>
  <c r="AD25" i="17"/>
  <c r="AE25" i="17"/>
  <c r="AF25" i="17"/>
  <c r="AG25" i="17"/>
  <c r="AH25" i="17"/>
  <c r="AI25" i="17"/>
  <c r="AJ25" i="17"/>
  <c r="AK25" i="17"/>
  <c r="AL25" i="17"/>
  <c r="AM25" i="17"/>
  <c r="AN25" i="17"/>
  <c r="AO25" i="17"/>
  <c r="AP25" i="17"/>
  <c r="AQ25" i="17"/>
  <c r="AR25" i="17"/>
  <c r="AS25" i="17"/>
  <c r="AT25" i="17"/>
  <c r="AU25" i="17"/>
  <c r="AV25" i="17"/>
  <c r="AW25" i="17"/>
  <c r="AX25" i="17"/>
  <c r="AY25" i="17"/>
  <c r="AZ25" i="17"/>
  <c r="BA25" i="17"/>
  <c r="BB25" i="17"/>
  <c r="BC25" i="17"/>
  <c r="BD25" i="17"/>
  <c r="BE25" i="17"/>
  <c r="BF25" i="17"/>
  <c r="BG25" i="17"/>
  <c r="BH25" i="17"/>
  <c r="BI25" i="17"/>
  <c r="BJ25" i="17"/>
  <c r="BK25" i="17"/>
  <c r="BL25" i="17"/>
  <c r="BM25" i="17"/>
  <c r="BN25" i="17"/>
  <c r="BO25" i="17"/>
  <c r="BP25" i="17"/>
  <c r="BQ25" i="17"/>
  <c r="BR25" i="17"/>
  <c r="BS25" i="17"/>
  <c r="BT25" i="17"/>
  <c r="BU25" i="17"/>
  <c r="BV25" i="17"/>
  <c r="BW25" i="17"/>
  <c r="BX25" i="17"/>
  <c r="BY25" i="17"/>
  <c r="BZ25" i="17"/>
  <c r="CA25" i="17"/>
  <c r="CB25" i="17"/>
  <c r="CC25" i="17"/>
  <c r="CD25" i="17"/>
  <c r="CE25" i="17"/>
  <c r="CF25" i="17"/>
  <c r="CG25" i="17"/>
  <c r="CH25" i="17"/>
  <c r="CI25" i="17"/>
  <c r="CJ25" i="17"/>
  <c r="CK25" i="17"/>
  <c r="CL25" i="17"/>
  <c r="CM25" i="17"/>
  <c r="CN25" i="17"/>
  <c r="R26" i="17"/>
  <c r="S26" i="17"/>
  <c r="T26" i="17"/>
  <c r="U26" i="17"/>
  <c r="V26" i="17"/>
  <c r="W26" i="17"/>
  <c r="X26" i="17"/>
  <c r="Y26" i="17"/>
  <c r="Z26" i="17"/>
  <c r="AA26" i="17"/>
  <c r="AB26" i="17"/>
  <c r="AC26" i="17"/>
  <c r="AD26" i="17"/>
  <c r="AE26" i="17"/>
  <c r="AF26" i="17"/>
  <c r="AG26" i="17"/>
  <c r="AH26" i="17"/>
  <c r="AI26" i="17"/>
  <c r="AJ26" i="17"/>
  <c r="AK26" i="17"/>
  <c r="AL26" i="17"/>
  <c r="AM26" i="17"/>
  <c r="AN26" i="17"/>
  <c r="AO26" i="17"/>
  <c r="AP26" i="17"/>
  <c r="AQ26" i="17"/>
  <c r="AR26" i="17"/>
  <c r="AS26" i="17"/>
  <c r="AT26" i="17"/>
  <c r="AU26" i="17"/>
  <c r="AV26" i="17"/>
  <c r="AW26" i="17"/>
  <c r="AX26" i="17"/>
  <c r="AY26" i="17"/>
  <c r="AZ26" i="17"/>
  <c r="BA26" i="17"/>
  <c r="BB26" i="17"/>
  <c r="BC26" i="17"/>
  <c r="BD26" i="17"/>
  <c r="BE26" i="17"/>
  <c r="BF26" i="17"/>
  <c r="BG26" i="17"/>
  <c r="BH26" i="17"/>
  <c r="BI26" i="17"/>
  <c r="BJ26" i="17"/>
  <c r="BK26" i="17"/>
  <c r="BL26" i="17"/>
  <c r="BM26" i="17"/>
  <c r="BN26" i="17"/>
  <c r="BO26" i="17"/>
  <c r="BP26" i="17"/>
  <c r="BQ26" i="17"/>
  <c r="BR26" i="17"/>
  <c r="BS26" i="17"/>
  <c r="BT26" i="17"/>
  <c r="BU26" i="17"/>
  <c r="BV26" i="17"/>
  <c r="BW26" i="17"/>
  <c r="BX26" i="17"/>
  <c r="BY26" i="17"/>
  <c r="BZ26" i="17"/>
  <c r="CA26" i="17"/>
  <c r="CB26" i="17"/>
  <c r="CC26" i="17"/>
  <c r="CD26" i="17"/>
  <c r="CE26" i="17"/>
  <c r="CF26" i="17"/>
  <c r="CG26" i="17"/>
  <c r="CH26" i="17"/>
  <c r="CI26" i="17"/>
  <c r="CJ26" i="17"/>
  <c r="CK26" i="17"/>
  <c r="CL26" i="17"/>
  <c r="CM26" i="17"/>
  <c r="CN26" i="17"/>
  <c r="R27" i="17"/>
  <c r="S27" i="17"/>
  <c r="T27" i="17"/>
  <c r="U27" i="17"/>
  <c r="V27" i="17"/>
  <c r="W27" i="17"/>
  <c r="X27" i="17"/>
  <c r="Y27" i="17"/>
  <c r="Z27" i="17"/>
  <c r="AA27" i="17"/>
  <c r="AB27" i="17"/>
  <c r="AC27" i="17"/>
  <c r="AD27" i="17"/>
  <c r="AE27" i="17"/>
  <c r="AF27" i="17"/>
  <c r="AG27" i="17"/>
  <c r="AH27" i="17"/>
  <c r="AI27" i="17"/>
  <c r="AJ27" i="17"/>
  <c r="AK27" i="17"/>
  <c r="AL27" i="17"/>
  <c r="AM27" i="17"/>
  <c r="AN27" i="17"/>
  <c r="AO27" i="17"/>
  <c r="AP27" i="17"/>
  <c r="AQ27" i="17"/>
  <c r="AR27" i="17"/>
  <c r="AS27" i="17"/>
  <c r="AT27" i="17"/>
  <c r="AU27" i="17"/>
  <c r="AV27" i="17"/>
  <c r="AW27" i="17"/>
  <c r="AX27" i="17"/>
  <c r="AY27" i="17"/>
  <c r="AZ27" i="17"/>
  <c r="BA27" i="17"/>
  <c r="BB27" i="17"/>
  <c r="BC27" i="17"/>
  <c r="BD27" i="17"/>
  <c r="BE27" i="17"/>
  <c r="BF27" i="17"/>
  <c r="BG27" i="17"/>
  <c r="BH27" i="17"/>
  <c r="BI27" i="17"/>
  <c r="BJ27" i="17"/>
  <c r="BK27" i="17"/>
  <c r="BL27" i="17"/>
  <c r="BM27" i="17"/>
  <c r="BN27" i="17"/>
  <c r="BO27" i="17"/>
  <c r="BP27" i="17"/>
  <c r="BQ27" i="17"/>
  <c r="BR27" i="17"/>
  <c r="BS27" i="17"/>
  <c r="BT27" i="17"/>
  <c r="BU27" i="17"/>
  <c r="BV27" i="17"/>
  <c r="BW27" i="17"/>
  <c r="BX27" i="17"/>
  <c r="BY27" i="17"/>
  <c r="BZ27" i="17"/>
  <c r="CA27" i="17"/>
  <c r="CB27" i="17"/>
  <c r="CC27" i="17"/>
  <c r="CD27" i="17"/>
  <c r="CE27" i="17"/>
  <c r="CF27" i="17"/>
  <c r="CG27" i="17"/>
  <c r="CH27" i="17"/>
  <c r="CI27" i="17"/>
  <c r="CJ27" i="17"/>
  <c r="CK27" i="17"/>
  <c r="CL27" i="17"/>
  <c r="CM27" i="17"/>
  <c r="CN27"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AS28" i="17"/>
  <c r="AT28" i="17"/>
  <c r="AU28" i="17"/>
  <c r="AV28" i="17"/>
  <c r="AW28" i="17"/>
  <c r="AX28" i="17"/>
  <c r="AY28" i="17"/>
  <c r="AZ28" i="17"/>
  <c r="BA28" i="17"/>
  <c r="BB28" i="17"/>
  <c r="BC28" i="17"/>
  <c r="BD28" i="17"/>
  <c r="BE28" i="17"/>
  <c r="BF28" i="17"/>
  <c r="BG28" i="17"/>
  <c r="BH28" i="17"/>
  <c r="BI28" i="17"/>
  <c r="BJ28" i="17"/>
  <c r="BK28" i="17"/>
  <c r="BL28" i="17"/>
  <c r="BM28" i="17"/>
  <c r="BN28" i="17"/>
  <c r="BO28" i="17"/>
  <c r="BP28" i="17"/>
  <c r="BQ28" i="17"/>
  <c r="BR28" i="17"/>
  <c r="BS28" i="17"/>
  <c r="BT28" i="17"/>
  <c r="BU28" i="17"/>
  <c r="BV28" i="17"/>
  <c r="BW28" i="17"/>
  <c r="BX28" i="17"/>
  <c r="BY28" i="17"/>
  <c r="BZ28" i="17"/>
  <c r="CA28" i="17"/>
  <c r="CB28" i="17"/>
  <c r="CC28" i="17"/>
  <c r="CD28" i="17"/>
  <c r="CE28" i="17"/>
  <c r="CF28" i="17"/>
  <c r="CG28" i="17"/>
  <c r="CH28" i="17"/>
  <c r="CI28" i="17"/>
  <c r="CJ28" i="17"/>
  <c r="CK28" i="17"/>
  <c r="CL28" i="17"/>
  <c r="CM28" i="17"/>
  <c r="CN28" i="17"/>
  <c r="R29" i="17"/>
  <c r="S29" i="17"/>
  <c r="T29" i="17"/>
  <c r="U29" i="17"/>
  <c r="V29" i="17"/>
  <c r="W29" i="17"/>
  <c r="X29" i="17"/>
  <c r="Y29" i="17"/>
  <c r="Z29" i="17"/>
  <c r="AA29" i="17"/>
  <c r="AB29" i="17"/>
  <c r="AC29" i="17"/>
  <c r="AD29" i="17"/>
  <c r="AE29" i="17"/>
  <c r="AF29" i="17"/>
  <c r="AG29" i="17"/>
  <c r="AH29" i="17"/>
  <c r="AI29" i="17"/>
  <c r="AJ29" i="17"/>
  <c r="AK29" i="17"/>
  <c r="AL29" i="17"/>
  <c r="AM29" i="17"/>
  <c r="AN29" i="17"/>
  <c r="AO29" i="17"/>
  <c r="AP29" i="17"/>
  <c r="AQ29" i="17"/>
  <c r="AR29" i="17"/>
  <c r="AS29" i="17"/>
  <c r="AT29" i="17"/>
  <c r="AU29" i="17"/>
  <c r="AV29" i="17"/>
  <c r="AW29" i="17"/>
  <c r="AX29" i="17"/>
  <c r="AY29" i="17"/>
  <c r="AZ29" i="17"/>
  <c r="BA29" i="17"/>
  <c r="BB29" i="17"/>
  <c r="BC29" i="17"/>
  <c r="BD29" i="17"/>
  <c r="BE29" i="17"/>
  <c r="BF29" i="17"/>
  <c r="BG29" i="17"/>
  <c r="BH29" i="17"/>
  <c r="BI29" i="17"/>
  <c r="BJ29" i="17"/>
  <c r="BK29" i="17"/>
  <c r="BL29" i="17"/>
  <c r="BM29" i="17"/>
  <c r="BN29" i="17"/>
  <c r="BO29" i="17"/>
  <c r="BP29" i="17"/>
  <c r="BQ29" i="17"/>
  <c r="BR29" i="17"/>
  <c r="BS29" i="17"/>
  <c r="BT29" i="17"/>
  <c r="BU29" i="17"/>
  <c r="BV29" i="17"/>
  <c r="BW29" i="17"/>
  <c r="BX29" i="17"/>
  <c r="BY29" i="17"/>
  <c r="BZ29" i="17"/>
  <c r="CA29" i="17"/>
  <c r="CB29" i="17"/>
  <c r="CC29" i="17"/>
  <c r="CD29" i="17"/>
  <c r="CE29" i="17"/>
  <c r="CF29" i="17"/>
  <c r="CG29" i="17"/>
  <c r="CH29" i="17"/>
  <c r="CI29" i="17"/>
  <c r="CJ29" i="17"/>
  <c r="CK29" i="17"/>
  <c r="CL29" i="17"/>
  <c r="CM29" i="17"/>
  <c r="CN29"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BQ30" i="17"/>
  <c r="BR30" i="17"/>
  <c r="BS30" i="17"/>
  <c r="BT30" i="17"/>
  <c r="BU30" i="17"/>
  <c r="BV30" i="17"/>
  <c r="BW30" i="17"/>
  <c r="BX30" i="17"/>
  <c r="BY30" i="17"/>
  <c r="BZ30" i="17"/>
  <c r="CA30" i="17"/>
  <c r="CB30" i="17"/>
  <c r="CC30" i="17"/>
  <c r="CD30" i="17"/>
  <c r="CE30" i="17"/>
  <c r="CF30" i="17"/>
  <c r="CG30" i="17"/>
  <c r="CH30" i="17"/>
  <c r="CI30" i="17"/>
  <c r="CJ30" i="17"/>
  <c r="CK30" i="17"/>
  <c r="CL30" i="17"/>
  <c r="CM30" i="17"/>
  <c r="CN30"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BQ31" i="17"/>
  <c r="BR31" i="17"/>
  <c r="BS31" i="17"/>
  <c r="BT31" i="17"/>
  <c r="BU31" i="17"/>
  <c r="BV31" i="17"/>
  <c r="BW31" i="17"/>
  <c r="BX31" i="17"/>
  <c r="BY31" i="17"/>
  <c r="BZ31" i="17"/>
  <c r="CA31" i="17"/>
  <c r="CB31" i="17"/>
  <c r="CC31" i="17"/>
  <c r="CD31" i="17"/>
  <c r="CE31" i="17"/>
  <c r="CF31" i="17"/>
  <c r="CG31" i="17"/>
  <c r="CH31" i="17"/>
  <c r="CI31" i="17"/>
  <c r="CJ31" i="17"/>
  <c r="CK31" i="17"/>
  <c r="CL31" i="17"/>
  <c r="CM31" i="17"/>
  <c r="CN31"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BQ32" i="17"/>
  <c r="BR32" i="17"/>
  <c r="BS32" i="17"/>
  <c r="BT32" i="17"/>
  <c r="BU32" i="17"/>
  <c r="BV32" i="17"/>
  <c r="BW32" i="17"/>
  <c r="BX32" i="17"/>
  <c r="BY32" i="17"/>
  <c r="BZ32" i="17"/>
  <c r="CA32" i="17"/>
  <c r="CB32" i="17"/>
  <c r="CC32" i="17"/>
  <c r="CD32" i="17"/>
  <c r="CE32" i="17"/>
  <c r="CF32" i="17"/>
  <c r="CG32" i="17"/>
  <c r="CH32" i="17"/>
  <c r="CI32" i="17"/>
  <c r="CJ32" i="17"/>
  <c r="CK32" i="17"/>
  <c r="CL32" i="17"/>
  <c r="CM32" i="17"/>
  <c r="CN32"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BQ33" i="17"/>
  <c r="BR33" i="17"/>
  <c r="BS33" i="17"/>
  <c r="BT33" i="17"/>
  <c r="BU33" i="17"/>
  <c r="BV33" i="17"/>
  <c r="BW33" i="17"/>
  <c r="BX33" i="17"/>
  <c r="BY33" i="17"/>
  <c r="BZ33" i="17"/>
  <c r="CA33" i="17"/>
  <c r="CB33" i="17"/>
  <c r="CC33" i="17"/>
  <c r="CD33" i="17"/>
  <c r="CE33" i="17"/>
  <c r="CF33" i="17"/>
  <c r="CG33" i="17"/>
  <c r="CH33" i="17"/>
  <c r="CI33" i="17"/>
  <c r="CJ33" i="17"/>
  <c r="CK33" i="17"/>
  <c r="CL33" i="17"/>
  <c r="CM33" i="17"/>
  <c r="CN33"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BQ34" i="17"/>
  <c r="BR34" i="17"/>
  <c r="BS34" i="17"/>
  <c r="BT34" i="17"/>
  <c r="BU34" i="17"/>
  <c r="BV34" i="17"/>
  <c r="BW34" i="17"/>
  <c r="BX34" i="17"/>
  <c r="BY34" i="17"/>
  <c r="BZ34" i="17"/>
  <c r="CA34" i="17"/>
  <c r="CB34" i="17"/>
  <c r="CC34" i="17"/>
  <c r="CD34" i="17"/>
  <c r="CE34" i="17"/>
  <c r="CF34" i="17"/>
  <c r="CG34" i="17"/>
  <c r="CH34" i="17"/>
  <c r="CI34" i="17"/>
  <c r="CJ34" i="17"/>
  <c r="CK34" i="17"/>
  <c r="CL34" i="17"/>
  <c r="CM34" i="17"/>
  <c r="CN34"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BQ35" i="17"/>
  <c r="BR35" i="17"/>
  <c r="BS35" i="17"/>
  <c r="BT35" i="17"/>
  <c r="BU35" i="17"/>
  <c r="BV35" i="17"/>
  <c r="BW35" i="17"/>
  <c r="BX35" i="17"/>
  <c r="BY35" i="17"/>
  <c r="BZ35" i="17"/>
  <c r="CA35" i="17"/>
  <c r="CB35" i="17"/>
  <c r="CC35" i="17"/>
  <c r="CD35" i="17"/>
  <c r="CE35" i="17"/>
  <c r="CF35" i="17"/>
  <c r="CG35" i="17"/>
  <c r="CH35" i="17"/>
  <c r="CI35" i="17"/>
  <c r="CJ35" i="17"/>
  <c r="CK35" i="17"/>
  <c r="CL35" i="17"/>
  <c r="CM35" i="17"/>
  <c r="CN35"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BQ36" i="17"/>
  <c r="BR36" i="17"/>
  <c r="BS36" i="17"/>
  <c r="BT36" i="17"/>
  <c r="BU36" i="17"/>
  <c r="BV36" i="17"/>
  <c r="BW36" i="17"/>
  <c r="BX36" i="17"/>
  <c r="BY36" i="17"/>
  <c r="BZ36" i="17"/>
  <c r="CA36" i="17"/>
  <c r="CB36" i="17"/>
  <c r="CC36" i="17"/>
  <c r="CD36" i="17"/>
  <c r="CE36" i="17"/>
  <c r="CF36" i="17"/>
  <c r="CG36" i="17"/>
  <c r="CH36" i="17"/>
  <c r="CI36" i="17"/>
  <c r="CJ36" i="17"/>
  <c r="CK36" i="17"/>
  <c r="CL36" i="17"/>
  <c r="CM36" i="17"/>
  <c r="CN36"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BQ37" i="17"/>
  <c r="BR37" i="17"/>
  <c r="BS37" i="17"/>
  <c r="BT37" i="17"/>
  <c r="BU37" i="17"/>
  <c r="BV37" i="17"/>
  <c r="BW37" i="17"/>
  <c r="BX37" i="17"/>
  <c r="BY37" i="17"/>
  <c r="BZ37" i="17"/>
  <c r="CA37" i="17"/>
  <c r="CB37" i="17"/>
  <c r="CC37" i="17"/>
  <c r="CD37" i="17"/>
  <c r="CE37" i="17"/>
  <c r="CF37" i="17"/>
  <c r="CG37" i="17"/>
  <c r="CH37" i="17"/>
  <c r="CI37" i="17"/>
  <c r="CJ37" i="17"/>
  <c r="CK37" i="17"/>
  <c r="CL37" i="17"/>
  <c r="CM37" i="17"/>
  <c r="CN37"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BQ38" i="17"/>
  <c r="BR38" i="17"/>
  <c r="BS38" i="17"/>
  <c r="BT38" i="17"/>
  <c r="BU38" i="17"/>
  <c r="BV38" i="17"/>
  <c r="BW38" i="17"/>
  <c r="BX38" i="17"/>
  <c r="BY38" i="17"/>
  <c r="BZ38" i="17"/>
  <c r="CA38" i="17"/>
  <c r="CB38" i="17"/>
  <c r="CC38" i="17"/>
  <c r="CD38" i="17"/>
  <c r="CE38" i="17"/>
  <c r="CF38" i="17"/>
  <c r="CG38" i="17"/>
  <c r="CH38" i="17"/>
  <c r="CI38" i="17"/>
  <c r="CJ38" i="17"/>
  <c r="CK38" i="17"/>
  <c r="CL38" i="17"/>
  <c r="CM38" i="17"/>
  <c r="CN38" i="17"/>
  <c r="R39" i="17"/>
  <c r="S39" i="17"/>
  <c r="T39" i="17"/>
  <c r="U39" i="17"/>
  <c r="V39" i="17"/>
  <c r="W39" i="17"/>
  <c r="X39" i="17"/>
  <c r="Y39" i="17"/>
  <c r="Z39" i="17"/>
  <c r="AA39" i="17"/>
  <c r="AB39" i="17"/>
  <c r="AC39" i="17"/>
  <c r="AD39" i="17"/>
  <c r="AE39" i="17"/>
  <c r="AF39" i="17"/>
  <c r="AG39" i="17"/>
  <c r="AH39" i="17"/>
  <c r="AI39" i="17"/>
  <c r="AJ39" i="17"/>
  <c r="AK39" i="17"/>
  <c r="AL39" i="17"/>
  <c r="AM39" i="17"/>
  <c r="AN39" i="17"/>
  <c r="AO39" i="17"/>
  <c r="AP39" i="17"/>
  <c r="AQ39" i="17"/>
  <c r="AR39" i="17"/>
  <c r="AS39" i="17"/>
  <c r="AT39" i="17"/>
  <c r="AU39" i="17"/>
  <c r="AV39" i="17"/>
  <c r="AW39" i="17"/>
  <c r="AX39" i="17"/>
  <c r="AY39" i="17"/>
  <c r="AZ39" i="17"/>
  <c r="BA39" i="17"/>
  <c r="BB39" i="17"/>
  <c r="BC39" i="17"/>
  <c r="BD39" i="17"/>
  <c r="BE39" i="17"/>
  <c r="BF39" i="17"/>
  <c r="BG39" i="17"/>
  <c r="BH39" i="17"/>
  <c r="BI39" i="17"/>
  <c r="BJ39" i="17"/>
  <c r="BK39" i="17"/>
  <c r="BL39" i="17"/>
  <c r="BM39" i="17"/>
  <c r="BN39" i="17"/>
  <c r="BO39" i="17"/>
  <c r="BP39" i="17"/>
  <c r="BQ39" i="17"/>
  <c r="BR39" i="17"/>
  <c r="BS39" i="17"/>
  <c r="BT39" i="17"/>
  <c r="BU39" i="17"/>
  <c r="BV39" i="17"/>
  <c r="BW39" i="17"/>
  <c r="BX39" i="17"/>
  <c r="BY39" i="17"/>
  <c r="BZ39" i="17"/>
  <c r="CA39" i="17"/>
  <c r="CB39" i="17"/>
  <c r="CC39" i="17"/>
  <c r="CD39" i="17"/>
  <c r="CE39" i="17"/>
  <c r="CF39" i="17"/>
  <c r="CG39" i="17"/>
  <c r="CH39" i="17"/>
  <c r="CI39" i="17"/>
  <c r="CJ39" i="17"/>
  <c r="CK39" i="17"/>
  <c r="CL39" i="17"/>
  <c r="CM39" i="17"/>
  <c r="CN39"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AP40" i="17"/>
  <c r="AQ40" i="17"/>
  <c r="AR40" i="17"/>
  <c r="AS40" i="17"/>
  <c r="AT40" i="17"/>
  <c r="AU40" i="17"/>
  <c r="AV40" i="17"/>
  <c r="AW40" i="17"/>
  <c r="AX40" i="17"/>
  <c r="AY40" i="17"/>
  <c r="AZ40" i="17"/>
  <c r="BA40" i="17"/>
  <c r="BB40" i="17"/>
  <c r="BC40" i="17"/>
  <c r="BD40" i="17"/>
  <c r="BE40" i="17"/>
  <c r="BF40" i="17"/>
  <c r="BG40" i="17"/>
  <c r="BH40" i="17"/>
  <c r="BI40" i="17"/>
  <c r="BJ40" i="17"/>
  <c r="BK40" i="17"/>
  <c r="BL40" i="17"/>
  <c r="BM40" i="17"/>
  <c r="BN40" i="17"/>
  <c r="BO40" i="17"/>
  <c r="BP40" i="17"/>
  <c r="BQ40" i="17"/>
  <c r="BR40" i="17"/>
  <c r="BS40" i="17"/>
  <c r="BT40" i="17"/>
  <c r="BU40" i="17"/>
  <c r="BV40" i="17"/>
  <c r="BW40" i="17"/>
  <c r="BX40" i="17"/>
  <c r="BY40" i="17"/>
  <c r="BZ40" i="17"/>
  <c r="CA40" i="17"/>
  <c r="CB40" i="17"/>
  <c r="CC40" i="17"/>
  <c r="CD40" i="17"/>
  <c r="CE40" i="17"/>
  <c r="CF40" i="17"/>
  <c r="CG40" i="17"/>
  <c r="CH40" i="17"/>
  <c r="CI40" i="17"/>
  <c r="CJ40" i="17"/>
  <c r="CK40" i="17"/>
  <c r="CL40" i="17"/>
  <c r="CM40" i="17"/>
  <c r="CN40"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BQ41" i="17"/>
  <c r="BR41" i="17"/>
  <c r="BS41" i="17"/>
  <c r="BT41" i="17"/>
  <c r="BU41" i="17"/>
  <c r="BV41" i="17"/>
  <c r="BW41" i="17"/>
  <c r="BX41" i="17"/>
  <c r="BY41" i="17"/>
  <c r="BZ41" i="17"/>
  <c r="CA41" i="17"/>
  <c r="CB41" i="17"/>
  <c r="CC41" i="17"/>
  <c r="CD41" i="17"/>
  <c r="CE41" i="17"/>
  <c r="CF41" i="17"/>
  <c r="CG41" i="17"/>
  <c r="CH41" i="17"/>
  <c r="CI41" i="17"/>
  <c r="CJ41" i="17"/>
  <c r="CK41" i="17"/>
  <c r="CL41" i="17"/>
  <c r="CM41" i="17"/>
  <c r="CN41"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BQ42" i="17"/>
  <c r="BR42" i="17"/>
  <c r="BS42" i="17"/>
  <c r="BT42" i="17"/>
  <c r="BU42" i="17"/>
  <c r="BV42" i="17"/>
  <c r="BW42" i="17"/>
  <c r="BX42" i="17"/>
  <c r="BY42" i="17"/>
  <c r="BZ42" i="17"/>
  <c r="CA42" i="17"/>
  <c r="CB42" i="17"/>
  <c r="CC42" i="17"/>
  <c r="CD42" i="17"/>
  <c r="CE42" i="17"/>
  <c r="CF42" i="17"/>
  <c r="CG42" i="17"/>
  <c r="CH42" i="17"/>
  <c r="CI42" i="17"/>
  <c r="CJ42" i="17"/>
  <c r="CK42" i="17"/>
  <c r="CL42" i="17"/>
  <c r="CM42" i="17"/>
  <c r="CN42"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BQ43" i="17"/>
  <c r="BR43" i="17"/>
  <c r="BS43" i="17"/>
  <c r="BT43" i="17"/>
  <c r="BU43" i="17"/>
  <c r="BV43" i="17"/>
  <c r="BW43" i="17"/>
  <c r="BX43" i="17"/>
  <c r="BY43" i="17"/>
  <c r="BZ43" i="17"/>
  <c r="CA43" i="17"/>
  <c r="CB43" i="17"/>
  <c r="CC43" i="17"/>
  <c r="CD43" i="17"/>
  <c r="CE43" i="17"/>
  <c r="CF43" i="17"/>
  <c r="CG43" i="17"/>
  <c r="CH43" i="17"/>
  <c r="CI43" i="17"/>
  <c r="CJ43" i="17"/>
  <c r="CK43" i="17"/>
  <c r="CL43" i="17"/>
  <c r="CM43" i="17"/>
  <c r="CN43"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BQ44" i="17"/>
  <c r="BR44" i="17"/>
  <c r="BS44" i="17"/>
  <c r="BT44" i="17"/>
  <c r="BU44" i="17"/>
  <c r="BV44" i="17"/>
  <c r="BW44" i="17"/>
  <c r="BX44" i="17"/>
  <c r="BY44" i="17"/>
  <c r="BZ44" i="17"/>
  <c r="CA44" i="17"/>
  <c r="CB44" i="17"/>
  <c r="CC44" i="17"/>
  <c r="CD44" i="17"/>
  <c r="CE44" i="17"/>
  <c r="CF44" i="17"/>
  <c r="CG44" i="17"/>
  <c r="CH44" i="17"/>
  <c r="CI44" i="17"/>
  <c r="CJ44" i="17"/>
  <c r="CK44" i="17"/>
  <c r="CL44" i="17"/>
  <c r="CM44" i="17"/>
  <c r="CN44"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BQ45" i="17"/>
  <c r="BR45" i="17"/>
  <c r="BS45" i="17"/>
  <c r="BT45" i="17"/>
  <c r="BU45" i="17"/>
  <c r="BV45" i="17"/>
  <c r="BW45" i="17"/>
  <c r="BX45" i="17"/>
  <c r="BY45" i="17"/>
  <c r="BZ45" i="17"/>
  <c r="CA45" i="17"/>
  <c r="CB45" i="17"/>
  <c r="CC45" i="17"/>
  <c r="CD45" i="17"/>
  <c r="CE45" i="17"/>
  <c r="CF45" i="17"/>
  <c r="CG45" i="17"/>
  <c r="CH45" i="17"/>
  <c r="CI45" i="17"/>
  <c r="CJ45" i="17"/>
  <c r="CK45" i="17"/>
  <c r="CL45" i="17"/>
  <c r="CM45" i="17"/>
  <c r="CN45"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BQ46" i="17"/>
  <c r="BR46" i="17"/>
  <c r="BS46" i="17"/>
  <c r="BT46" i="17"/>
  <c r="BU46" i="17"/>
  <c r="BV46" i="17"/>
  <c r="BW46" i="17"/>
  <c r="BX46" i="17"/>
  <c r="BY46" i="17"/>
  <c r="BZ46" i="17"/>
  <c r="CA46" i="17"/>
  <c r="CB46" i="17"/>
  <c r="CC46" i="17"/>
  <c r="CD46" i="17"/>
  <c r="CE46" i="17"/>
  <c r="CF46" i="17"/>
  <c r="CG46" i="17"/>
  <c r="CH46" i="17"/>
  <c r="CI46" i="17"/>
  <c r="CJ46" i="17"/>
  <c r="CK46" i="17"/>
  <c r="CL46" i="17"/>
  <c r="CM46" i="17"/>
  <c r="CN46"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BQ47" i="17"/>
  <c r="BR47" i="17"/>
  <c r="BS47" i="17"/>
  <c r="BT47" i="17"/>
  <c r="BU47" i="17"/>
  <c r="BV47" i="17"/>
  <c r="BW47" i="17"/>
  <c r="BX47" i="17"/>
  <c r="BY47" i="17"/>
  <c r="BZ47" i="17"/>
  <c r="CA47" i="17"/>
  <c r="CB47" i="17"/>
  <c r="CC47" i="17"/>
  <c r="CD47" i="17"/>
  <c r="CE47" i="17"/>
  <c r="CF47" i="17"/>
  <c r="CG47" i="17"/>
  <c r="CH47" i="17"/>
  <c r="CI47" i="17"/>
  <c r="CJ47" i="17"/>
  <c r="CK47" i="17"/>
  <c r="CL47" i="17"/>
  <c r="CM47" i="17"/>
  <c r="CN47"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BQ48" i="17"/>
  <c r="BR48" i="17"/>
  <c r="BS48" i="17"/>
  <c r="BT48" i="17"/>
  <c r="BU48" i="17"/>
  <c r="BV48" i="17"/>
  <c r="BW48" i="17"/>
  <c r="BX48" i="17"/>
  <c r="BY48" i="17"/>
  <c r="BZ48" i="17"/>
  <c r="CA48" i="17"/>
  <c r="CB48" i="17"/>
  <c r="CC48" i="17"/>
  <c r="CD48" i="17"/>
  <c r="CE48" i="17"/>
  <c r="CF48" i="17"/>
  <c r="CG48" i="17"/>
  <c r="CH48" i="17"/>
  <c r="CI48" i="17"/>
  <c r="CJ48" i="17"/>
  <c r="CK48" i="17"/>
  <c r="CL48" i="17"/>
  <c r="CM48" i="17"/>
  <c r="CN48"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BQ49" i="17"/>
  <c r="BR49" i="17"/>
  <c r="BS49" i="17"/>
  <c r="BT49" i="17"/>
  <c r="BU49" i="17"/>
  <c r="BV49" i="17"/>
  <c r="BW49" i="17"/>
  <c r="BX49" i="17"/>
  <c r="BY49" i="17"/>
  <c r="BZ49" i="17"/>
  <c r="CA49" i="17"/>
  <c r="CB49" i="17"/>
  <c r="CC49" i="17"/>
  <c r="CD49" i="17"/>
  <c r="CE49" i="17"/>
  <c r="CF49" i="17"/>
  <c r="CG49" i="17"/>
  <c r="CH49" i="17"/>
  <c r="CI49" i="17"/>
  <c r="CJ49" i="17"/>
  <c r="CK49" i="17"/>
  <c r="CL49" i="17"/>
  <c r="CM49" i="17"/>
  <c r="CN49" i="17"/>
  <c r="R50" i="17"/>
  <c r="S50" i="17"/>
  <c r="T50" i="17"/>
  <c r="U50" i="17"/>
  <c r="V50" i="17"/>
  <c r="W50" i="17"/>
  <c r="X50" i="17"/>
  <c r="Y50" i="17"/>
  <c r="Z50" i="17"/>
  <c r="AA50" i="17"/>
  <c r="AB50" i="17"/>
  <c r="AC50" i="17"/>
  <c r="AD50" i="17"/>
  <c r="AE50" i="17"/>
  <c r="AF50" i="17"/>
  <c r="AG50" i="17"/>
  <c r="AH50" i="17"/>
  <c r="AI50" i="17"/>
  <c r="AJ50" i="17"/>
  <c r="AK50" i="17"/>
  <c r="AL50" i="17"/>
  <c r="AM50" i="17"/>
  <c r="AN50" i="17"/>
  <c r="AO50" i="17"/>
  <c r="AP50" i="17"/>
  <c r="AQ50" i="17"/>
  <c r="AR50" i="17"/>
  <c r="AS50" i="17"/>
  <c r="AT50" i="17"/>
  <c r="AU50" i="17"/>
  <c r="AV50" i="17"/>
  <c r="AW50" i="17"/>
  <c r="AX50" i="17"/>
  <c r="AY50" i="17"/>
  <c r="AZ50" i="17"/>
  <c r="BA50" i="17"/>
  <c r="BB50" i="17"/>
  <c r="BC50" i="17"/>
  <c r="BD50" i="17"/>
  <c r="BE50" i="17"/>
  <c r="BF50" i="17"/>
  <c r="BG50" i="17"/>
  <c r="BH50" i="17"/>
  <c r="BI50" i="17"/>
  <c r="BJ50" i="17"/>
  <c r="BK50" i="17"/>
  <c r="BL50" i="17"/>
  <c r="BM50" i="17"/>
  <c r="BN50" i="17"/>
  <c r="BO50" i="17"/>
  <c r="BP50" i="17"/>
  <c r="BQ50" i="17"/>
  <c r="BR50" i="17"/>
  <c r="BS50" i="17"/>
  <c r="BT50" i="17"/>
  <c r="BU50" i="17"/>
  <c r="BV50" i="17"/>
  <c r="BW50" i="17"/>
  <c r="BX50" i="17"/>
  <c r="BY50" i="17"/>
  <c r="BZ50" i="17"/>
  <c r="CA50" i="17"/>
  <c r="CB50" i="17"/>
  <c r="CC50" i="17"/>
  <c r="CD50" i="17"/>
  <c r="CE50" i="17"/>
  <c r="CF50" i="17"/>
  <c r="CG50" i="17"/>
  <c r="CH50" i="17"/>
  <c r="CI50" i="17"/>
  <c r="CJ50" i="17"/>
  <c r="CK50" i="17"/>
  <c r="CL50" i="17"/>
  <c r="CM50" i="17"/>
  <c r="CN50" i="17"/>
  <c r="R51" i="17"/>
  <c r="S51" i="17"/>
  <c r="T51" i="17"/>
  <c r="U51" i="17"/>
  <c r="V51" i="17"/>
  <c r="W51" i="17"/>
  <c r="X51" i="17"/>
  <c r="Y51" i="17"/>
  <c r="Z51" i="17"/>
  <c r="AA51" i="17"/>
  <c r="AB51" i="17"/>
  <c r="AC51" i="17"/>
  <c r="AD51" i="17"/>
  <c r="AE51" i="17"/>
  <c r="AF51" i="17"/>
  <c r="AG51" i="17"/>
  <c r="AH51" i="17"/>
  <c r="AI51" i="17"/>
  <c r="AJ51" i="17"/>
  <c r="AK51" i="17"/>
  <c r="AL51" i="17"/>
  <c r="AM51" i="17"/>
  <c r="AN51" i="17"/>
  <c r="AO51" i="17"/>
  <c r="AP51" i="17"/>
  <c r="AQ51" i="17"/>
  <c r="AR51" i="17"/>
  <c r="AS51" i="17"/>
  <c r="AT51" i="17"/>
  <c r="AU51" i="17"/>
  <c r="AV51" i="17"/>
  <c r="AW51" i="17"/>
  <c r="AX51" i="17"/>
  <c r="AY51" i="17"/>
  <c r="AZ51" i="17"/>
  <c r="BA51" i="17"/>
  <c r="BB51" i="17"/>
  <c r="BC51" i="17"/>
  <c r="BD51" i="17"/>
  <c r="BE51" i="17"/>
  <c r="BF51" i="17"/>
  <c r="BG51" i="17"/>
  <c r="BH51" i="17"/>
  <c r="BI51" i="17"/>
  <c r="BJ51" i="17"/>
  <c r="BK51" i="17"/>
  <c r="BL51" i="17"/>
  <c r="BM51" i="17"/>
  <c r="BN51" i="17"/>
  <c r="BO51" i="17"/>
  <c r="BP51" i="17"/>
  <c r="BQ51" i="17"/>
  <c r="BR51" i="17"/>
  <c r="BS51" i="17"/>
  <c r="BT51" i="17"/>
  <c r="BU51" i="17"/>
  <c r="BV51" i="17"/>
  <c r="BW51" i="17"/>
  <c r="BX51" i="17"/>
  <c r="BY51" i="17"/>
  <c r="BZ51" i="17"/>
  <c r="CA51" i="17"/>
  <c r="CB51" i="17"/>
  <c r="CC51" i="17"/>
  <c r="CD51" i="17"/>
  <c r="CE51" i="17"/>
  <c r="CF51" i="17"/>
  <c r="CG51" i="17"/>
  <c r="CH51" i="17"/>
  <c r="CI51" i="17"/>
  <c r="CJ51" i="17"/>
  <c r="CK51" i="17"/>
  <c r="CL51" i="17"/>
  <c r="CM51" i="17"/>
  <c r="CN51"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BQ52" i="17"/>
  <c r="BR52" i="17"/>
  <c r="BS52" i="17"/>
  <c r="BT52" i="17"/>
  <c r="BU52" i="17"/>
  <c r="BV52" i="17"/>
  <c r="BW52" i="17"/>
  <c r="BX52" i="17"/>
  <c r="BY52" i="17"/>
  <c r="BZ52" i="17"/>
  <c r="CA52" i="17"/>
  <c r="CB52" i="17"/>
  <c r="CC52" i="17"/>
  <c r="CD52" i="17"/>
  <c r="CE52" i="17"/>
  <c r="CF52" i="17"/>
  <c r="CG52" i="17"/>
  <c r="CH52" i="17"/>
  <c r="CI52" i="17"/>
  <c r="CJ52" i="17"/>
  <c r="CK52" i="17"/>
  <c r="CL52" i="17"/>
  <c r="CM52" i="17"/>
  <c r="CN52"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BQ53" i="17"/>
  <c r="BR53" i="17"/>
  <c r="BS53" i="17"/>
  <c r="BT53" i="17"/>
  <c r="BU53" i="17"/>
  <c r="BV53" i="17"/>
  <c r="BW53" i="17"/>
  <c r="BX53" i="17"/>
  <c r="BY53" i="17"/>
  <c r="BZ53" i="17"/>
  <c r="CA53" i="17"/>
  <c r="CB53" i="17"/>
  <c r="CC53" i="17"/>
  <c r="CD53" i="17"/>
  <c r="CE53" i="17"/>
  <c r="CF53" i="17"/>
  <c r="CG53" i="17"/>
  <c r="CH53" i="17"/>
  <c r="CI53" i="17"/>
  <c r="CJ53" i="17"/>
  <c r="CK53" i="17"/>
  <c r="CL53" i="17"/>
  <c r="CM53" i="17"/>
  <c r="CN53"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BQ54" i="17"/>
  <c r="BR54" i="17"/>
  <c r="BS54" i="17"/>
  <c r="BT54" i="17"/>
  <c r="BU54" i="17"/>
  <c r="BV54" i="17"/>
  <c r="BW54" i="17"/>
  <c r="BX54" i="17"/>
  <c r="BY54" i="17"/>
  <c r="BZ54" i="17"/>
  <c r="CA54" i="17"/>
  <c r="CB54" i="17"/>
  <c r="CC54" i="17"/>
  <c r="CD54" i="17"/>
  <c r="CE54" i="17"/>
  <c r="CF54" i="17"/>
  <c r="CG54" i="17"/>
  <c r="CH54" i="17"/>
  <c r="CI54" i="17"/>
  <c r="CJ54" i="17"/>
  <c r="CK54" i="17"/>
  <c r="CL54" i="17"/>
  <c r="CM54" i="17"/>
  <c r="CN54"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BQ55" i="17"/>
  <c r="BR55" i="17"/>
  <c r="BS55" i="17"/>
  <c r="BT55" i="17"/>
  <c r="BU55" i="17"/>
  <c r="BV55" i="17"/>
  <c r="BW55" i="17"/>
  <c r="BX55" i="17"/>
  <c r="BY55" i="17"/>
  <c r="BZ55" i="17"/>
  <c r="CA55" i="17"/>
  <c r="CB55" i="17"/>
  <c r="CC55" i="17"/>
  <c r="CD55" i="17"/>
  <c r="CE55" i="17"/>
  <c r="CF55" i="17"/>
  <c r="CG55" i="17"/>
  <c r="CH55" i="17"/>
  <c r="CI55" i="17"/>
  <c r="CJ55" i="17"/>
  <c r="CK55" i="17"/>
  <c r="CL55" i="17"/>
  <c r="CM55" i="17"/>
  <c r="CN55"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BQ56" i="17"/>
  <c r="BR56" i="17"/>
  <c r="BS56" i="17"/>
  <c r="BT56" i="17"/>
  <c r="BU56" i="17"/>
  <c r="BV56" i="17"/>
  <c r="BW56" i="17"/>
  <c r="BX56" i="17"/>
  <c r="BY56" i="17"/>
  <c r="BZ56" i="17"/>
  <c r="CA56" i="17"/>
  <c r="CB56" i="17"/>
  <c r="CC56" i="17"/>
  <c r="CD56" i="17"/>
  <c r="CE56" i="17"/>
  <c r="CF56" i="17"/>
  <c r="CG56" i="17"/>
  <c r="CH56" i="17"/>
  <c r="CI56" i="17"/>
  <c r="CJ56" i="17"/>
  <c r="CK56" i="17"/>
  <c r="CL56" i="17"/>
  <c r="CM56" i="17"/>
  <c r="CN56"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BQ57" i="17"/>
  <c r="BR57" i="17"/>
  <c r="BS57" i="17"/>
  <c r="BT57" i="17"/>
  <c r="BU57" i="17"/>
  <c r="BV57" i="17"/>
  <c r="BW57" i="17"/>
  <c r="BX57" i="17"/>
  <c r="BY57" i="17"/>
  <c r="BZ57" i="17"/>
  <c r="CA57" i="17"/>
  <c r="CB57" i="17"/>
  <c r="CC57" i="17"/>
  <c r="CD57" i="17"/>
  <c r="CE57" i="17"/>
  <c r="CF57" i="17"/>
  <c r="CG57" i="17"/>
  <c r="CH57" i="17"/>
  <c r="CI57" i="17"/>
  <c r="CJ57" i="17"/>
  <c r="CK57" i="17"/>
  <c r="CL57" i="17"/>
  <c r="CM57" i="17"/>
  <c r="CN57"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BQ58" i="17"/>
  <c r="BR58" i="17"/>
  <c r="BS58" i="17"/>
  <c r="BT58" i="17"/>
  <c r="BU58" i="17"/>
  <c r="BV58" i="17"/>
  <c r="BW58" i="17"/>
  <c r="BX58" i="17"/>
  <c r="BY58" i="17"/>
  <c r="BZ58" i="17"/>
  <c r="CA58" i="17"/>
  <c r="CB58" i="17"/>
  <c r="CC58" i="17"/>
  <c r="CD58" i="17"/>
  <c r="CE58" i="17"/>
  <c r="CF58" i="17"/>
  <c r="CG58" i="17"/>
  <c r="CH58" i="17"/>
  <c r="CI58" i="17"/>
  <c r="CJ58" i="17"/>
  <c r="CK58" i="17"/>
  <c r="CL58" i="17"/>
  <c r="CM58" i="17"/>
  <c r="CN58"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BQ59" i="17"/>
  <c r="BR59" i="17"/>
  <c r="BS59" i="17"/>
  <c r="BT59" i="17"/>
  <c r="BU59" i="17"/>
  <c r="BV59" i="17"/>
  <c r="BW59" i="17"/>
  <c r="BX59" i="17"/>
  <c r="BY59" i="17"/>
  <c r="BZ59" i="17"/>
  <c r="CA59" i="17"/>
  <c r="CB59" i="17"/>
  <c r="CC59" i="17"/>
  <c r="CD59" i="17"/>
  <c r="CE59" i="17"/>
  <c r="CF59" i="17"/>
  <c r="CG59" i="17"/>
  <c r="CH59" i="17"/>
  <c r="CI59" i="17"/>
  <c r="CJ59" i="17"/>
  <c r="CK59" i="17"/>
  <c r="CL59" i="17"/>
  <c r="CM59" i="17"/>
  <c r="CN59"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BQ60" i="17"/>
  <c r="BR60" i="17"/>
  <c r="BS60" i="17"/>
  <c r="BT60" i="17"/>
  <c r="BU60" i="17"/>
  <c r="BV60" i="17"/>
  <c r="BW60" i="17"/>
  <c r="BX60" i="17"/>
  <c r="BY60" i="17"/>
  <c r="BZ60" i="17"/>
  <c r="CA60" i="17"/>
  <c r="CB60" i="17"/>
  <c r="CC60" i="17"/>
  <c r="CD60" i="17"/>
  <c r="CE60" i="17"/>
  <c r="CF60" i="17"/>
  <c r="CG60" i="17"/>
  <c r="CH60" i="17"/>
  <c r="CI60" i="17"/>
  <c r="CJ60" i="17"/>
  <c r="CK60" i="17"/>
  <c r="CL60" i="17"/>
  <c r="CM60" i="17"/>
  <c r="CN60" i="17"/>
  <c r="R61" i="17"/>
  <c r="S61" i="17"/>
  <c r="T61" i="17"/>
  <c r="U61" i="17"/>
  <c r="V61" i="17"/>
  <c r="W61" i="17"/>
  <c r="X61" i="17"/>
  <c r="Y61" i="17"/>
  <c r="Z61" i="17"/>
  <c r="AA61" i="17"/>
  <c r="AB61" i="17"/>
  <c r="AC61" i="17"/>
  <c r="AD61" i="17"/>
  <c r="AE61" i="17"/>
  <c r="AF61" i="17"/>
  <c r="AG61" i="17"/>
  <c r="AH61" i="17"/>
  <c r="AI61" i="17"/>
  <c r="AJ61" i="17"/>
  <c r="AK61" i="17"/>
  <c r="AL61" i="17"/>
  <c r="AM61" i="17"/>
  <c r="AN61" i="17"/>
  <c r="AO61" i="17"/>
  <c r="AP61" i="17"/>
  <c r="AQ61" i="17"/>
  <c r="AR61" i="17"/>
  <c r="AS61" i="17"/>
  <c r="AT61" i="17"/>
  <c r="AU61" i="17"/>
  <c r="AV61" i="17"/>
  <c r="AW61" i="17"/>
  <c r="AX61" i="17"/>
  <c r="AY61" i="17"/>
  <c r="AZ61" i="17"/>
  <c r="BA61" i="17"/>
  <c r="BB61" i="17"/>
  <c r="BC61" i="17"/>
  <c r="BD61" i="17"/>
  <c r="BE61" i="17"/>
  <c r="BF61" i="17"/>
  <c r="BG61" i="17"/>
  <c r="BH61" i="17"/>
  <c r="BI61" i="17"/>
  <c r="BJ61" i="17"/>
  <c r="BK61" i="17"/>
  <c r="BL61" i="17"/>
  <c r="BM61" i="17"/>
  <c r="BN61" i="17"/>
  <c r="BO61" i="17"/>
  <c r="BP61" i="17"/>
  <c r="BQ61" i="17"/>
  <c r="BR61" i="17"/>
  <c r="BS61" i="17"/>
  <c r="BT61" i="17"/>
  <c r="BU61" i="17"/>
  <c r="BV61" i="17"/>
  <c r="BW61" i="17"/>
  <c r="BX61" i="17"/>
  <c r="BY61" i="17"/>
  <c r="BZ61" i="17"/>
  <c r="CA61" i="17"/>
  <c r="CB61" i="17"/>
  <c r="CC61" i="17"/>
  <c r="CD61" i="17"/>
  <c r="CE61" i="17"/>
  <c r="CF61" i="17"/>
  <c r="CG61" i="17"/>
  <c r="CH61" i="17"/>
  <c r="CI61" i="17"/>
  <c r="CJ61" i="17"/>
  <c r="CK61" i="17"/>
  <c r="CL61" i="17"/>
  <c r="CM61" i="17"/>
  <c r="CN61" i="17"/>
  <c r="R62" i="17"/>
  <c r="S62" i="17"/>
  <c r="T62" i="17"/>
  <c r="U62" i="17"/>
  <c r="V62" i="17"/>
  <c r="W62" i="17"/>
  <c r="X62" i="17"/>
  <c r="Y62" i="17"/>
  <c r="Z62" i="17"/>
  <c r="AA62" i="17"/>
  <c r="AB62" i="17"/>
  <c r="AC62" i="17"/>
  <c r="AD62" i="17"/>
  <c r="AE62" i="17"/>
  <c r="AF62" i="17"/>
  <c r="AG62" i="17"/>
  <c r="AH62" i="17"/>
  <c r="AI62" i="17"/>
  <c r="AJ62" i="17"/>
  <c r="AK62" i="17"/>
  <c r="AL62" i="17"/>
  <c r="AM62" i="17"/>
  <c r="AN62" i="17"/>
  <c r="AO62" i="17"/>
  <c r="AP62" i="17"/>
  <c r="AQ62" i="17"/>
  <c r="AR62" i="17"/>
  <c r="AS62" i="17"/>
  <c r="AT62" i="17"/>
  <c r="AU62" i="17"/>
  <c r="AV62" i="17"/>
  <c r="AW62" i="17"/>
  <c r="AX62" i="17"/>
  <c r="AY62" i="17"/>
  <c r="AZ62" i="17"/>
  <c r="BA62" i="17"/>
  <c r="BB62" i="17"/>
  <c r="BC62" i="17"/>
  <c r="BD62" i="17"/>
  <c r="BE62" i="17"/>
  <c r="BF62" i="17"/>
  <c r="BG62" i="17"/>
  <c r="BH62" i="17"/>
  <c r="BI62" i="17"/>
  <c r="BJ62" i="17"/>
  <c r="BK62" i="17"/>
  <c r="BL62" i="17"/>
  <c r="BM62" i="17"/>
  <c r="BN62" i="17"/>
  <c r="BO62" i="17"/>
  <c r="BP62" i="17"/>
  <c r="BQ62" i="17"/>
  <c r="BR62" i="17"/>
  <c r="BS62" i="17"/>
  <c r="BT62" i="17"/>
  <c r="BU62" i="17"/>
  <c r="BV62" i="17"/>
  <c r="BW62" i="17"/>
  <c r="BX62" i="17"/>
  <c r="BY62" i="17"/>
  <c r="BZ62" i="17"/>
  <c r="CA62" i="17"/>
  <c r="CB62" i="17"/>
  <c r="CC62" i="17"/>
  <c r="CD62" i="17"/>
  <c r="CE62" i="17"/>
  <c r="CF62" i="17"/>
  <c r="CG62" i="17"/>
  <c r="CH62" i="17"/>
  <c r="CI62" i="17"/>
  <c r="CJ62" i="17"/>
  <c r="CK62" i="17"/>
  <c r="CL62" i="17"/>
  <c r="CM62" i="17"/>
  <c r="CN62" i="17"/>
  <c r="R63" i="17"/>
  <c r="S63" i="17"/>
  <c r="T63" i="17"/>
  <c r="U63" i="17"/>
  <c r="V63" i="17"/>
  <c r="W63" i="17"/>
  <c r="X63" i="17"/>
  <c r="Y63" i="17"/>
  <c r="Z63" i="17"/>
  <c r="AA63" i="17"/>
  <c r="AB63" i="17"/>
  <c r="AC63" i="17"/>
  <c r="AD63" i="17"/>
  <c r="AE63" i="17"/>
  <c r="AF63" i="17"/>
  <c r="AG63" i="17"/>
  <c r="AH63" i="17"/>
  <c r="AI63" i="17"/>
  <c r="AJ63" i="17"/>
  <c r="AK63" i="17"/>
  <c r="AL63" i="17"/>
  <c r="AM63" i="17"/>
  <c r="AN63" i="17"/>
  <c r="AO63" i="17"/>
  <c r="AP63" i="17"/>
  <c r="AQ63" i="17"/>
  <c r="AR63" i="17"/>
  <c r="AS63" i="17"/>
  <c r="AT63" i="17"/>
  <c r="AU63" i="17"/>
  <c r="AV63" i="17"/>
  <c r="AW63" i="17"/>
  <c r="AX63" i="17"/>
  <c r="AY63" i="17"/>
  <c r="AZ63" i="17"/>
  <c r="BA63" i="17"/>
  <c r="BB63" i="17"/>
  <c r="BC63" i="17"/>
  <c r="BD63" i="17"/>
  <c r="BE63" i="17"/>
  <c r="BF63" i="17"/>
  <c r="BG63" i="17"/>
  <c r="BH63" i="17"/>
  <c r="BI63" i="17"/>
  <c r="BJ63" i="17"/>
  <c r="BK63" i="17"/>
  <c r="BL63" i="17"/>
  <c r="BM63" i="17"/>
  <c r="BN63" i="17"/>
  <c r="BO63" i="17"/>
  <c r="BP63" i="17"/>
  <c r="BQ63" i="17"/>
  <c r="BR63" i="17"/>
  <c r="BS63" i="17"/>
  <c r="BT63" i="17"/>
  <c r="BU63" i="17"/>
  <c r="BV63" i="17"/>
  <c r="BW63" i="17"/>
  <c r="BX63" i="17"/>
  <c r="BY63" i="17"/>
  <c r="BZ63" i="17"/>
  <c r="CA63" i="17"/>
  <c r="CB63" i="17"/>
  <c r="CC63" i="17"/>
  <c r="CD63" i="17"/>
  <c r="CE63" i="17"/>
  <c r="CF63" i="17"/>
  <c r="CG63" i="17"/>
  <c r="CH63" i="17"/>
  <c r="CI63" i="17"/>
  <c r="CJ63" i="17"/>
  <c r="CK63" i="17"/>
  <c r="CL63" i="17"/>
  <c r="CM63" i="17"/>
  <c r="CN63" i="17"/>
  <c r="R64" i="17"/>
  <c r="S64" i="17"/>
  <c r="T64" i="17"/>
  <c r="U64" i="17"/>
  <c r="V64" i="17"/>
  <c r="W64" i="17"/>
  <c r="X64" i="17"/>
  <c r="Y64" i="17"/>
  <c r="Z64" i="17"/>
  <c r="AA64" i="17"/>
  <c r="AB64" i="17"/>
  <c r="AC64" i="17"/>
  <c r="AD64" i="17"/>
  <c r="AE64" i="17"/>
  <c r="AF64" i="17"/>
  <c r="AG64" i="17"/>
  <c r="AH64" i="17"/>
  <c r="AI64" i="17"/>
  <c r="AJ64" i="17"/>
  <c r="AK64" i="17"/>
  <c r="AL64" i="17"/>
  <c r="AM64" i="17"/>
  <c r="AN64" i="17"/>
  <c r="AO64" i="17"/>
  <c r="AP64" i="17"/>
  <c r="AQ64" i="17"/>
  <c r="AR64" i="17"/>
  <c r="AS64" i="17"/>
  <c r="AT64" i="17"/>
  <c r="AU64" i="17"/>
  <c r="AV64" i="17"/>
  <c r="AW64" i="17"/>
  <c r="AX64" i="17"/>
  <c r="AY64" i="17"/>
  <c r="AZ64" i="17"/>
  <c r="BA64" i="17"/>
  <c r="BB64" i="17"/>
  <c r="BC64" i="17"/>
  <c r="BD64" i="17"/>
  <c r="BE64" i="17"/>
  <c r="BF64" i="17"/>
  <c r="BG64" i="17"/>
  <c r="BH64" i="17"/>
  <c r="BI64" i="17"/>
  <c r="BJ64" i="17"/>
  <c r="BK64" i="17"/>
  <c r="BL64" i="17"/>
  <c r="BM64" i="17"/>
  <c r="BN64" i="17"/>
  <c r="BO64" i="17"/>
  <c r="BP64" i="17"/>
  <c r="BQ64" i="17"/>
  <c r="BR64" i="17"/>
  <c r="BS64" i="17"/>
  <c r="BT64" i="17"/>
  <c r="BU64" i="17"/>
  <c r="BV64" i="17"/>
  <c r="BW64" i="17"/>
  <c r="BX64" i="17"/>
  <c r="BY64" i="17"/>
  <c r="BZ64" i="17"/>
  <c r="CA64" i="17"/>
  <c r="CB64" i="17"/>
  <c r="CC64" i="17"/>
  <c r="CD64" i="17"/>
  <c r="CE64" i="17"/>
  <c r="CF64" i="17"/>
  <c r="CG64" i="17"/>
  <c r="CH64" i="17"/>
  <c r="CI64" i="17"/>
  <c r="CJ64" i="17"/>
  <c r="CK64" i="17"/>
  <c r="CL64" i="17"/>
  <c r="CM64" i="17"/>
  <c r="CN64" i="17"/>
  <c r="R65" i="17"/>
  <c r="S65" i="17"/>
  <c r="T65" i="17"/>
  <c r="U65" i="17"/>
  <c r="V65" i="17"/>
  <c r="W65" i="17"/>
  <c r="X65" i="17"/>
  <c r="Y65" i="17"/>
  <c r="Z65" i="17"/>
  <c r="AA65" i="17"/>
  <c r="AB65" i="17"/>
  <c r="AC65" i="17"/>
  <c r="AD65" i="17"/>
  <c r="AE65" i="17"/>
  <c r="AF65" i="17"/>
  <c r="AG65" i="17"/>
  <c r="AH65" i="17"/>
  <c r="AI65" i="17"/>
  <c r="AJ65" i="17"/>
  <c r="AK65" i="17"/>
  <c r="AL65" i="17"/>
  <c r="AM65" i="17"/>
  <c r="AN65" i="17"/>
  <c r="AO65" i="17"/>
  <c r="AP65" i="17"/>
  <c r="AQ65" i="17"/>
  <c r="AR65" i="17"/>
  <c r="AS65" i="17"/>
  <c r="AT65" i="17"/>
  <c r="AU65" i="17"/>
  <c r="AV65" i="17"/>
  <c r="AW65" i="17"/>
  <c r="AX65" i="17"/>
  <c r="AY65" i="17"/>
  <c r="AZ65" i="17"/>
  <c r="BA65" i="17"/>
  <c r="BB65" i="17"/>
  <c r="BC65" i="17"/>
  <c r="BD65" i="17"/>
  <c r="BE65" i="17"/>
  <c r="BF65" i="17"/>
  <c r="BG65" i="17"/>
  <c r="BH65" i="17"/>
  <c r="BI65" i="17"/>
  <c r="BJ65" i="17"/>
  <c r="BK65" i="17"/>
  <c r="BL65" i="17"/>
  <c r="BM65" i="17"/>
  <c r="BN65" i="17"/>
  <c r="BO65" i="17"/>
  <c r="BP65" i="17"/>
  <c r="BQ65" i="17"/>
  <c r="BR65" i="17"/>
  <c r="BS65" i="17"/>
  <c r="BT65" i="17"/>
  <c r="BU65" i="17"/>
  <c r="BV65" i="17"/>
  <c r="BW65" i="17"/>
  <c r="BX65" i="17"/>
  <c r="BY65" i="17"/>
  <c r="BZ65" i="17"/>
  <c r="CA65" i="17"/>
  <c r="CB65" i="17"/>
  <c r="CC65" i="17"/>
  <c r="CD65" i="17"/>
  <c r="CE65" i="17"/>
  <c r="CF65" i="17"/>
  <c r="CG65" i="17"/>
  <c r="CH65" i="17"/>
  <c r="CI65" i="17"/>
  <c r="CJ65" i="17"/>
  <c r="CK65" i="17"/>
  <c r="CL65" i="17"/>
  <c r="CM65" i="17"/>
  <c r="CN65" i="17"/>
  <c r="R66" i="17"/>
  <c r="S66" i="17"/>
  <c r="T66" i="17"/>
  <c r="U66" i="17"/>
  <c r="V66" i="17"/>
  <c r="W66" i="17"/>
  <c r="X66" i="17"/>
  <c r="Y66" i="17"/>
  <c r="Z66" i="17"/>
  <c r="AA66" i="17"/>
  <c r="AB66" i="17"/>
  <c r="AC66" i="17"/>
  <c r="AD66" i="17"/>
  <c r="AE66" i="17"/>
  <c r="AF66" i="17"/>
  <c r="AG66" i="17"/>
  <c r="AH66" i="17"/>
  <c r="AI66" i="17"/>
  <c r="AJ66" i="17"/>
  <c r="AK66" i="17"/>
  <c r="AL66" i="17"/>
  <c r="AM66" i="17"/>
  <c r="AN66" i="17"/>
  <c r="AO66" i="17"/>
  <c r="AP66" i="17"/>
  <c r="AQ66" i="17"/>
  <c r="AR66" i="17"/>
  <c r="AS66" i="17"/>
  <c r="AT66" i="17"/>
  <c r="AU66" i="17"/>
  <c r="AV66" i="17"/>
  <c r="AW66" i="17"/>
  <c r="AX66" i="17"/>
  <c r="AY66" i="17"/>
  <c r="AZ66" i="17"/>
  <c r="BA66" i="17"/>
  <c r="BB66" i="17"/>
  <c r="BC66" i="17"/>
  <c r="BD66" i="17"/>
  <c r="BE66" i="17"/>
  <c r="BF66" i="17"/>
  <c r="BG66" i="17"/>
  <c r="BH66" i="17"/>
  <c r="BI66" i="17"/>
  <c r="BJ66" i="17"/>
  <c r="BK66" i="17"/>
  <c r="BL66" i="17"/>
  <c r="BM66" i="17"/>
  <c r="BN66" i="17"/>
  <c r="BO66" i="17"/>
  <c r="BP66" i="17"/>
  <c r="BQ66" i="17"/>
  <c r="BR66" i="17"/>
  <c r="BS66" i="17"/>
  <c r="BT66" i="17"/>
  <c r="BU66" i="17"/>
  <c r="BV66" i="17"/>
  <c r="BW66" i="17"/>
  <c r="BX66" i="17"/>
  <c r="BY66" i="17"/>
  <c r="BZ66" i="17"/>
  <c r="CA66" i="17"/>
  <c r="CB66" i="17"/>
  <c r="CC66" i="17"/>
  <c r="CD66" i="17"/>
  <c r="CE66" i="17"/>
  <c r="CF66" i="17"/>
  <c r="CG66" i="17"/>
  <c r="CH66" i="17"/>
  <c r="CI66" i="17"/>
  <c r="CJ66" i="17"/>
  <c r="CK66" i="17"/>
  <c r="CL66" i="17"/>
  <c r="CM66" i="17"/>
  <c r="CN66" i="17"/>
  <c r="R67" i="17"/>
  <c r="S67" i="17"/>
  <c r="T67" i="17"/>
  <c r="U67" i="17"/>
  <c r="V67" i="17"/>
  <c r="W67" i="17"/>
  <c r="X67" i="17"/>
  <c r="Y67" i="17"/>
  <c r="Z67" i="17"/>
  <c r="AA67" i="17"/>
  <c r="AB67" i="17"/>
  <c r="AC67" i="17"/>
  <c r="AD67" i="17"/>
  <c r="AE67" i="17"/>
  <c r="AF67" i="17"/>
  <c r="AG67" i="17"/>
  <c r="AH67" i="17"/>
  <c r="AI67" i="17"/>
  <c r="AJ67" i="17"/>
  <c r="AK67" i="17"/>
  <c r="AL67" i="17"/>
  <c r="AM67" i="17"/>
  <c r="AN67" i="17"/>
  <c r="AO67" i="17"/>
  <c r="AP67" i="17"/>
  <c r="AQ67" i="17"/>
  <c r="AR67" i="17"/>
  <c r="AS67" i="17"/>
  <c r="AT67" i="17"/>
  <c r="AU67" i="17"/>
  <c r="AV67" i="17"/>
  <c r="AW67" i="17"/>
  <c r="AX67" i="17"/>
  <c r="AY67" i="17"/>
  <c r="AZ67" i="17"/>
  <c r="BA67" i="17"/>
  <c r="BB67" i="17"/>
  <c r="BC67" i="17"/>
  <c r="BD67" i="17"/>
  <c r="BE67" i="17"/>
  <c r="BF67" i="17"/>
  <c r="BG67" i="17"/>
  <c r="BH67" i="17"/>
  <c r="BI67" i="17"/>
  <c r="BJ67" i="17"/>
  <c r="BK67" i="17"/>
  <c r="BL67" i="17"/>
  <c r="BM67" i="17"/>
  <c r="BN67" i="17"/>
  <c r="BO67" i="17"/>
  <c r="BP67" i="17"/>
  <c r="BQ67" i="17"/>
  <c r="BR67" i="17"/>
  <c r="BS67" i="17"/>
  <c r="BT67" i="17"/>
  <c r="BU67" i="17"/>
  <c r="BV67" i="17"/>
  <c r="BW67" i="17"/>
  <c r="BX67" i="17"/>
  <c r="BY67" i="17"/>
  <c r="BZ67" i="17"/>
  <c r="CA67" i="17"/>
  <c r="CB67" i="17"/>
  <c r="CC67" i="17"/>
  <c r="CD67" i="17"/>
  <c r="CE67" i="17"/>
  <c r="CF67" i="17"/>
  <c r="CG67" i="17"/>
  <c r="CH67" i="17"/>
  <c r="CI67" i="17"/>
  <c r="CJ67" i="17"/>
  <c r="CK67" i="17"/>
  <c r="CL67" i="17"/>
  <c r="CM67" i="17"/>
  <c r="CN67" i="17"/>
  <c r="R68" i="17"/>
  <c r="S68" i="17"/>
  <c r="T68" i="17"/>
  <c r="U68" i="17"/>
  <c r="V68" i="17"/>
  <c r="W68" i="17"/>
  <c r="X68" i="17"/>
  <c r="Y68" i="17"/>
  <c r="Z68" i="17"/>
  <c r="AA68" i="17"/>
  <c r="AB68" i="17"/>
  <c r="AC68" i="17"/>
  <c r="AD68" i="17"/>
  <c r="AE68" i="17"/>
  <c r="AF68" i="17"/>
  <c r="AG68" i="17"/>
  <c r="AH68" i="17"/>
  <c r="AI68" i="17"/>
  <c r="AJ68" i="17"/>
  <c r="AK68" i="17"/>
  <c r="AL68" i="17"/>
  <c r="AM68" i="17"/>
  <c r="AN68" i="17"/>
  <c r="AO68" i="17"/>
  <c r="AP68" i="17"/>
  <c r="AQ68" i="17"/>
  <c r="AR68" i="17"/>
  <c r="AS68" i="17"/>
  <c r="AT68" i="17"/>
  <c r="AU68" i="17"/>
  <c r="AV68" i="17"/>
  <c r="AW68" i="17"/>
  <c r="AX68" i="17"/>
  <c r="AY68" i="17"/>
  <c r="AZ68" i="17"/>
  <c r="BA68" i="17"/>
  <c r="BB68" i="17"/>
  <c r="BC68" i="17"/>
  <c r="BD68" i="17"/>
  <c r="BE68" i="17"/>
  <c r="BF68" i="17"/>
  <c r="BG68" i="17"/>
  <c r="BH68" i="17"/>
  <c r="BI68" i="17"/>
  <c r="BJ68" i="17"/>
  <c r="BK68" i="17"/>
  <c r="BL68" i="17"/>
  <c r="BM68" i="17"/>
  <c r="BN68" i="17"/>
  <c r="BO68" i="17"/>
  <c r="BP68" i="17"/>
  <c r="BQ68" i="17"/>
  <c r="BR68" i="17"/>
  <c r="BS68" i="17"/>
  <c r="BT68" i="17"/>
  <c r="BU68" i="17"/>
  <c r="BV68" i="17"/>
  <c r="BW68" i="17"/>
  <c r="BX68" i="17"/>
  <c r="BY68" i="17"/>
  <c r="BZ68" i="17"/>
  <c r="CA68" i="17"/>
  <c r="CB68" i="17"/>
  <c r="CC68" i="17"/>
  <c r="CD68" i="17"/>
  <c r="CE68" i="17"/>
  <c r="CF68" i="17"/>
  <c r="CG68" i="17"/>
  <c r="CH68" i="17"/>
  <c r="CI68" i="17"/>
  <c r="CJ68" i="17"/>
  <c r="CK68" i="17"/>
  <c r="CL68" i="17"/>
  <c r="CM68" i="17"/>
  <c r="CN68" i="17"/>
  <c r="R69" i="17"/>
  <c r="S69" i="17"/>
  <c r="T69" i="17"/>
  <c r="U69" i="17"/>
  <c r="V69" i="17"/>
  <c r="W69" i="17"/>
  <c r="X69" i="17"/>
  <c r="Y69" i="17"/>
  <c r="Z69" i="17"/>
  <c r="AA69" i="17"/>
  <c r="AB69" i="17"/>
  <c r="AC69" i="17"/>
  <c r="AD69" i="17"/>
  <c r="AE69" i="17"/>
  <c r="AF69" i="17"/>
  <c r="AG69" i="17"/>
  <c r="AH69" i="17"/>
  <c r="AI69" i="17"/>
  <c r="AJ69" i="17"/>
  <c r="AK69" i="17"/>
  <c r="AL69" i="17"/>
  <c r="AM69" i="17"/>
  <c r="AN69" i="17"/>
  <c r="AO69" i="17"/>
  <c r="AP69" i="17"/>
  <c r="AQ69" i="17"/>
  <c r="AR69" i="17"/>
  <c r="AS69" i="17"/>
  <c r="AT69" i="17"/>
  <c r="AU69" i="17"/>
  <c r="AV69" i="17"/>
  <c r="AW69" i="17"/>
  <c r="AX69" i="17"/>
  <c r="AY69" i="17"/>
  <c r="AZ69" i="17"/>
  <c r="BA69" i="17"/>
  <c r="BB69" i="17"/>
  <c r="BC69" i="17"/>
  <c r="BD69" i="17"/>
  <c r="BE69" i="17"/>
  <c r="BF69" i="17"/>
  <c r="BG69" i="17"/>
  <c r="BH69" i="17"/>
  <c r="BI69" i="17"/>
  <c r="BJ69" i="17"/>
  <c r="BK69" i="17"/>
  <c r="BL69" i="17"/>
  <c r="BM69" i="17"/>
  <c r="BN69" i="17"/>
  <c r="BO69" i="17"/>
  <c r="BP69" i="17"/>
  <c r="BQ69" i="17"/>
  <c r="BR69" i="17"/>
  <c r="BS69" i="17"/>
  <c r="BT69" i="17"/>
  <c r="BU69" i="17"/>
  <c r="BV69" i="17"/>
  <c r="BW69" i="17"/>
  <c r="BX69" i="17"/>
  <c r="BY69" i="17"/>
  <c r="BZ69" i="17"/>
  <c r="CA69" i="17"/>
  <c r="CB69" i="17"/>
  <c r="CC69" i="17"/>
  <c r="CD69" i="17"/>
  <c r="CE69" i="17"/>
  <c r="CF69" i="17"/>
  <c r="CG69" i="17"/>
  <c r="CH69" i="17"/>
  <c r="CI69" i="17"/>
  <c r="CJ69" i="17"/>
  <c r="CK69" i="17"/>
  <c r="CL69" i="17"/>
  <c r="CM69" i="17"/>
  <c r="CN69" i="17"/>
  <c r="R70" i="17"/>
  <c r="S70" i="17"/>
  <c r="T70" i="17"/>
  <c r="U70" i="17"/>
  <c r="V70" i="17"/>
  <c r="W70" i="17"/>
  <c r="X70" i="17"/>
  <c r="Y70" i="17"/>
  <c r="Z70" i="17"/>
  <c r="AA70" i="17"/>
  <c r="AB70" i="17"/>
  <c r="AC70" i="17"/>
  <c r="AD70" i="17"/>
  <c r="AE70" i="17"/>
  <c r="AF70" i="17"/>
  <c r="AG70" i="17"/>
  <c r="AH70" i="17"/>
  <c r="AI70" i="17"/>
  <c r="AJ70" i="17"/>
  <c r="AK70" i="17"/>
  <c r="AL70" i="17"/>
  <c r="AM70" i="17"/>
  <c r="AN70" i="17"/>
  <c r="AO70" i="17"/>
  <c r="AP70" i="17"/>
  <c r="AQ70" i="17"/>
  <c r="AR70" i="17"/>
  <c r="AS70" i="17"/>
  <c r="AT70" i="17"/>
  <c r="AU70" i="17"/>
  <c r="AV70" i="17"/>
  <c r="AW70" i="17"/>
  <c r="AX70" i="17"/>
  <c r="AY70" i="17"/>
  <c r="AZ70" i="17"/>
  <c r="BA70" i="17"/>
  <c r="BB70" i="17"/>
  <c r="BC70" i="17"/>
  <c r="BD70" i="17"/>
  <c r="BE70" i="17"/>
  <c r="BF70" i="17"/>
  <c r="BG70" i="17"/>
  <c r="BH70" i="17"/>
  <c r="BI70" i="17"/>
  <c r="BJ70" i="17"/>
  <c r="BK70" i="17"/>
  <c r="BL70" i="17"/>
  <c r="BM70" i="17"/>
  <c r="BN70" i="17"/>
  <c r="BO70" i="17"/>
  <c r="BP70" i="17"/>
  <c r="BQ70" i="17"/>
  <c r="BR70" i="17"/>
  <c r="BS70" i="17"/>
  <c r="BT70" i="17"/>
  <c r="BU70" i="17"/>
  <c r="BV70" i="17"/>
  <c r="BW70" i="17"/>
  <c r="BX70" i="17"/>
  <c r="BY70" i="17"/>
  <c r="BZ70" i="17"/>
  <c r="CA70" i="17"/>
  <c r="CB70" i="17"/>
  <c r="CC70" i="17"/>
  <c r="CD70" i="17"/>
  <c r="CE70" i="17"/>
  <c r="CF70" i="17"/>
  <c r="CG70" i="17"/>
  <c r="CH70" i="17"/>
  <c r="CI70" i="17"/>
  <c r="CJ70" i="17"/>
  <c r="CK70" i="17"/>
  <c r="CL70" i="17"/>
  <c r="CM70" i="17"/>
  <c r="CN70" i="17"/>
  <c r="R71" i="17"/>
  <c r="S71" i="17"/>
  <c r="T71" i="17"/>
  <c r="U71" i="17"/>
  <c r="V71" i="17"/>
  <c r="W71" i="17"/>
  <c r="X71" i="17"/>
  <c r="Y71" i="17"/>
  <c r="Z71" i="17"/>
  <c r="AA71" i="17"/>
  <c r="AB71" i="17"/>
  <c r="AC71" i="17"/>
  <c r="AD71" i="17"/>
  <c r="AE71" i="17"/>
  <c r="AF71" i="17"/>
  <c r="AG71" i="17"/>
  <c r="AH71" i="17"/>
  <c r="AI71" i="17"/>
  <c r="AJ71" i="17"/>
  <c r="AK71" i="17"/>
  <c r="AL71" i="17"/>
  <c r="AM71" i="17"/>
  <c r="AN71" i="17"/>
  <c r="AO71" i="17"/>
  <c r="AP71" i="17"/>
  <c r="AQ71" i="17"/>
  <c r="AR71" i="17"/>
  <c r="AS71" i="17"/>
  <c r="AT71" i="17"/>
  <c r="AU71" i="17"/>
  <c r="AV71" i="17"/>
  <c r="AW71" i="17"/>
  <c r="AX71" i="17"/>
  <c r="AY71" i="17"/>
  <c r="AZ71" i="17"/>
  <c r="BA71" i="17"/>
  <c r="BB71" i="17"/>
  <c r="BC71" i="17"/>
  <c r="BD71" i="17"/>
  <c r="BE71" i="17"/>
  <c r="BF71" i="17"/>
  <c r="BG71" i="17"/>
  <c r="BH71" i="17"/>
  <c r="BI71" i="17"/>
  <c r="BJ71" i="17"/>
  <c r="BK71" i="17"/>
  <c r="BL71" i="17"/>
  <c r="BM71" i="17"/>
  <c r="BN71" i="17"/>
  <c r="BO71" i="17"/>
  <c r="BP71" i="17"/>
  <c r="BQ71" i="17"/>
  <c r="BR71" i="17"/>
  <c r="BS71" i="17"/>
  <c r="BT71" i="17"/>
  <c r="BU71" i="17"/>
  <c r="BV71" i="17"/>
  <c r="BW71" i="17"/>
  <c r="BX71" i="17"/>
  <c r="BY71" i="17"/>
  <c r="BZ71" i="17"/>
  <c r="CA71" i="17"/>
  <c r="CB71" i="17"/>
  <c r="CC71" i="17"/>
  <c r="CD71" i="17"/>
  <c r="CE71" i="17"/>
  <c r="CF71" i="17"/>
  <c r="CG71" i="17"/>
  <c r="CH71" i="17"/>
  <c r="CI71" i="17"/>
  <c r="CJ71" i="17"/>
  <c r="CK71" i="17"/>
  <c r="CL71" i="17"/>
  <c r="CM71" i="17"/>
  <c r="CN71" i="17"/>
  <c r="R72" i="17"/>
  <c r="S72" i="17"/>
  <c r="T72" i="17"/>
  <c r="U72" i="17"/>
  <c r="V72" i="17"/>
  <c r="W72" i="17"/>
  <c r="X72" i="17"/>
  <c r="Y72" i="17"/>
  <c r="Z72" i="17"/>
  <c r="AA72" i="17"/>
  <c r="AB72" i="17"/>
  <c r="AC72" i="17"/>
  <c r="AD72" i="17"/>
  <c r="AE72" i="17"/>
  <c r="AF72" i="17"/>
  <c r="AG72" i="17"/>
  <c r="AH72" i="17"/>
  <c r="AI72" i="17"/>
  <c r="AJ72" i="17"/>
  <c r="AK72" i="17"/>
  <c r="AL72" i="17"/>
  <c r="AM72" i="17"/>
  <c r="AN72" i="17"/>
  <c r="AO72" i="17"/>
  <c r="AP72" i="17"/>
  <c r="AQ72" i="17"/>
  <c r="AR72" i="17"/>
  <c r="AS72" i="17"/>
  <c r="AT72" i="17"/>
  <c r="AU72" i="17"/>
  <c r="AV72" i="17"/>
  <c r="AW72" i="17"/>
  <c r="AX72" i="17"/>
  <c r="AY72" i="17"/>
  <c r="AZ72" i="17"/>
  <c r="BA72" i="17"/>
  <c r="BB72" i="17"/>
  <c r="BC72" i="17"/>
  <c r="BD72" i="17"/>
  <c r="BE72" i="17"/>
  <c r="BF72" i="17"/>
  <c r="BG72" i="17"/>
  <c r="BH72" i="17"/>
  <c r="BI72" i="17"/>
  <c r="BJ72" i="17"/>
  <c r="BK72" i="17"/>
  <c r="BL72" i="17"/>
  <c r="BM72" i="17"/>
  <c r="BN72" i="17"/>
  <c r="BO72" i="17"/>
  <c r="BP72" i="17"/>
  <c r="BQ72" i="17"/>
  <c r="BR72" i="17"/>
  <c r="BS72" i="17"/>
  <c r="BT72" i="17"/>
  <c r="BU72" i="17"/>
  <c r="BV72" i="17"/>
  <c r="BW72" i="17"/>
  <c r="BX72" i="17"/>
  <c r="BY72" i="17"/>
  <c r="BZ72" i="17"/>
  <c r="CA72" i="17"/>
  <c r="CB72" i="17"/>
  <c r="CC72" i="17"/>
  <c r="CD72" i="17"/>
  <c r="CE72" i="17"/>
  <c r="CF72" i="17"/>
  <c r="CG72" i="17"/>
  <c r="CH72" i="17"/>
  <c r="CI72" i="17"/>
  <c r="CJ72" i="17"/>
  <c r="CK72" i="17"/>
  <c r="CL72" i="17"/>
  <c r="CM72" i="17"/>
  <c r="CN72" i="17"/>
  <c r="R73" i="17"/>
  <c r="S73" i="17"/>
  <c r="T73" i="17"/>
  <c r="U73" i="17"/>
  <c r="V73" i="17"/>
  <c r="W73" i="17"/>
  <c r="X73" i="17"/>
  <c r="Y73" i="17"/>
  <c r="Z73" i="17"/>
  <c r="AA73" i="17"/>
  <c r="AB73" i="17"/>
  <c r="AC73" i="17"/>
  <c r="AD73" i="17"/>
  <c r="AE73" i="17"/>
  <c r="AF73" i="17"/>
  <c r="AG73" i="17"/>
  <c r="AH73" i="17"/>
  <c r="AI73" i="17"/>
  <c r="AJ73" i="17"/>
  <c r="AK73" i="17"/>
  <c r="AL73" i="17"/>
  <c r="AM73" i="17"/>
  <c r="AN73" i="17"/>
  <c r="AO73" i="17"/>
  <c r="AP73" i="17"/>
  <c r="AQ73" i="17"/>
  <c r="AR73" i="17"/>
  <c r="AS73" i="17"/>
  <c r="AT73" i="17"/>
  <c r="AU73" i="17"/>
  <c r="AV73" i="17"/>
  <c r="AW73" i="17"/>
  <c r="AX73" i="17"/>
  <c r="AY73" i="17"/>
  <c r="AZ73" i="17"/>
  <c r="BA73" i="17"/>
  <c r="BB73" i="17"/>
  <c r="BC73" i="17"/>
  <c r="BD73" i="17"/>
  <c r="BE73" i="17"/>
  <c r="BF73" i="17"/>
  <c r="BG73" i="17"/>
  <c r="BH73" i="17"/>
  <c r="BI73" i="17"/>
  <c r="BJ73" i="17"/>
  <c r="BK73" i="17"/>
  <c r="BL73" i="17"/>
  <c r="BM73" i="17"/>
  <c r="BN73" i="17"/>
  <c r="BO73" i="17"/>
  <c r="BP73" i="17"/>
  <c r="BQ73" i="17"/>
  <c r="BR73" i="17"/>
  <c r="BS73" i="17"/>
  <c r="BT73" i="17"/>
  <c r="BU73" i="17"/>
  <c r="BV73" i="17"/>
  <c r="BW73" i="17"/>
  <c r="BX73" i="17"/>
  <c r="BY73" i="17"/>
  <c r="BZ73" i="17"/>
  <c r="CA73" i="17"/>
  <c r="CB73" i="17"/>
  <c r="CC73" i="17"/>
  <c r="CD73" i="17"/>
  <c r="CE73" i="17"/>
  <c r="CF73" i="17"/>
  <c r="CG73" i="17"/>
  <c r="CH73" i="17"/>
  <c r="CI73" i="17"/>
  <c r="CJ73" i="17"/>
  <c r="CK73" i="17"/>
  <c r="CL73" i="17"/>
  <c r="CM73" i="17"/>
  <c r="CN73" i="17"/>
  <c r="R74" i="17"/>
  <c r="S74" i="17"/>
  <c r="T74" i="17"/>
  <c r="U74" i="17"/>
  <c r="V74" i="17"/>
  <c r="W74" i="17"/>
  <c r="X74" i="17"/>
  <c r="Y74" i="17"/>
  <c r="Z74" i="17"/>
  <c r="AA74" i="17"/>
  <c r="AB74" i="17"/>
  <c r="AC74" i="17"/>
  <c r="AD74" i="17"/>
  <c r="AE74" i="17"/>
  <c r="AF74" i="17"/>
  <c r="AG74" i="17"/>
  <c r="AH74" i="17"/>
  <c r="AI74" i="17"/>
  <c r="AJ74" i="17"/>
  <c r="AK74" i="17"/>
  <c r="AL74" i="17"/>
  <c r="AM74" i="17"/>
  <c r="AN74" i="17"/>
  <c r="AO74" i="17"/>
  <c r="AP74" i="17"/>
  <c r="AQ74" i="17"/>
  <c r="AR74" i="17"/>
  <c r="AS74" i="17"/>
  <c r="AT74" i="17"/>
  <c r="AU74" i="17"/>
  <c r="AV74" i="17"/>
  <c r="AW74" i="17"/>
  <c r="AX74" i="17"/>
  <c r="AY74" i="17"/>
  <c r="AZ74" i="17"/>
  <c r="BA74" i="17"/>
  <c r="BB74" i="17"/>
  <c r="BC74" i="17"/>
  <c r="BD74" i="17"/>
  <c r="BE74" i="17"/>
  <c r="BF74" i="17"/>
  <c r="BG74" i="17"/>
  <c r="BH74" i="17"/>
  <c r="BI74" i="17"/>
  <c r="BJ74" i="17"/>
  <c r="BK74" i="17"/>
  <c r="BL74" i="17"/>
  <c r="BM74" i="17"/>
  <c r="BN74" i="17"/>
  <c r="BO74" i="17"/>
  <c r="BP74" i="17"/>
  <c r="BQ74" i="17"/>
  <c r="BR74" i="17"/>
  <c r="BS74" i="17"/>
  <c r="BT74" i="17"/>
  <c r="BU74" i="17"/>
  <c r="BV74" i="17"/>
  <c r="BW74" i="17"/>
  <c r="BX74" i="17"/>
  <c r="BY74" i="17"/>
  <c r="BZ74" i="17"/>
  <c r="CA74" i="17"/>
  <c r="CB74" i="17"/>
  <c r="CC74" i="17"/>
  <c r="CD74" i="17"/>
  <c r="CE74" i="17"/>
  <c r="CF74" i="17"/>
  <c r="CG74" i="17"/>
  <c r="CH74" i="17"/>
  <c r="CI74" i="17"/>
  <c r="CJ74" i="17"/>
  <c r="CK74" i="17"/>
  <c r="CL74" i="17"/>
  <c r="CM74" i="17"/>
  <c r="CN74" i="17"/>
  <c r="R75" i="17"/>
  <c r="S75" i="17"/>
  <c r="T75" i="17"/>
  <c r="U75" i="17"/>
  <c r="V75" i="17"/>
  <c r="W75" i="17"/>
  <c r="X75" i="17"/>
  <c r="Y75" i="17"/>
  <c r="Z75" i="17"/>
  <c r="AA75" i="17"/>
  <c r="AB75" i="17"/>
  <c r="AC75" i="17"/>
  <c r="AD75" i="17"/>
  <c r="AE75" i="17"/>
  <c r="AF75" i="17"/>
  <c r="AG75" i="17"/>
  <c r="AH75" i="17"/>
  <c r="AI75" i="17"/>
  <c r="AJ75" i="17"/>
  <c r="AK75" i="17"/>
  <c r="AL75" i="17"/>
  <c r="AM75" i="17"/>
  <c r="AN75" i="17"/>
  <c r="AO75" i="17"/>
  <c r="AP75" i="17"/>
  <c r="AQ75" i="17"/>
  <c r="AR75" i="17"/>
  <c r="AS75" i="17"/>
  <c r="AT75" i="17"/>
  <c r="AU75" i="17"/>
  <c r="AV75" i="17"/>
  <c r="AW75" i="17"/>
  <c r="AX75" i="17"/>
  <c r="AY75" i="17"/>
  <c r="AZ75" i="17"/>
  <c r="BA75" i="17"/>
  <c r="BB75" i="17"/>
  <c r="BC75" i="17"/>
  <c r="BD75" i="17"/>
  <c r="BE75" i="17"/>
  <c r="BF75" i="17"/>
  <c r="BG75" i="17"/>
  <c r="BH75" i="17"/>
  <c r="BI75" i="17"/>
  <c r="BJ75" i="17"/>
  <c r="BK75" i="17"/>
  <c r="BL75" i="17"/>
  <c r="BM75" i="17"/>
  <c r="BN75" i="17"/>
  <c r="BO75" i="17"/>
  <c r="BP75" i="17"/>
  <c r="BQ75" i="17"/>
  <c r="BR75" i="17"/>
  <c r="BS75" i="17"/>
  <c r="BT75" i="17"/>
  <c r="BU75" i="17"/>
  <c r="BV75" i="17"/>
  <c r="BW75" i="17"/>
  <c r="BX75" i="17"/>
  <c r="BY75" i="17"/>
  <c r="BZ75" i="17"/>
  <c r="CA75" i="17"/>
  <c r="CB75" i="17"/>
  <c r="CC75" i="17"/>
  <c r="CD75" i="17"/>
  <c r="CE75" i="17"/>
  <c r="CF75" i="17"/>
  <c r="CG75" i="17"/>
  <c r="CH75" i="17"/>
  <c r="CI75" i="17"/>
  <c r="CJ75" i="17"/>
  <c r="CK75" i="17"/>
  <c r="CL75" i="17"/>
  <c r="CM75" i="17"/>
  <c r="CN75" i="17"/>
  <c r="R76" i="17"/>
  <c r="S76" i="17"/>
  <c r="T76" i="17"/>
  <c r="U76" i="17"/>
  <c r="V76" i="17"/>
  <c r="W76" i="17"/>
  <c r="X76" i="17"/>
  <c r="Y76" i="17"/>
  <c r="Z76" i="17"/>
  <c r="AA76" i="17"/>
  <c r="AB76" i="17"/>
  <c r="AC76" i="17"/>
  <c r="AD76" i="17"/>
  <c r="AE76" i="17"/>
  <c r="AF76" i="17"/>
  <c r="AG76" i="17"/>
  <c r="AH76" i="17"/>
  <c r="AI76" i="17"/>
  <c r="AJ76" i="17"/>
  <c r="AK76" i="17"/>
  <c r="AL76" i="17"/>
  <c r="AM76" i="17"/>
  <c r="AN76" i="17"/>
  <c r="AO76" i="17"/>
  <c r="AP76" i="17"/>
  <c r="AQ76" i="17"/>
  <c r="AR76" i="17"/>
  <c r="AS76" i="17"/>
  <c r="AT76" i="17"/>
  <c r="AU76" i="17"/>
  <c r="AV76" i="17"/>
  <c r="AW76" i="17"/>
  <c r="AX76" i="17"/>
  <c r="AY76" i="17"/>
  <c r="AZ76" i="17"/>
  <c r="BA76" i="17"/>
  <c r="BB76" i="17"/>
  <c r="BC76" i="17"/>
  <c r="BD76" i="17"/>
  <c r="BE76" i="17"/>
  <c r="BF76" i="17"/>
  <c r="BG76" i="17"/>
  <c r="BH76" i="17"/>
  <c r="BI76" i="17"/>
  <c r="BJ76" i="17"/>
  <c r="BK76" i="17"/>
  <c r="BL76" i="17"/>
  <c r="BM76" i="17"/>
  <c r="BN76" i="17"/>
  <c r="BO76" i="17"/>
  <c r="BP76" i="17"/>
  <c r="BQ76" i="17"/>
  <c r="BR76" i="17"/>
  <c r="BS76" i="17"/>
  <c r="BT76" i="17"/>
  <c r="BU76" i="17"/>
  <c r="BV76" i="17"/>
  <c r="BW76" i="17"/>
  <c r="BX76" i="17"/>
  <c r="BY76" i="17"/>
  <c r="BZ76" i="17"/>
  <c r="CA76" i="17"/>
  <c r="CB76" i="17"/>
  <c r="CC76" i="17"/>
  <c r="CD76" i="17"/>
  <c r="CE76" i="17"/>
  <c r="CF76" i="17"/>
  <c r="CG76" i="17"/>
  <c r="CH76" i="17"/>
  <c r="CI76" i="17"/>
  <c r="CJ76" i="17"/>
  <c r="CK76" i="17"/>
  <c r="CL76" i="17"/>
  <c r="CM76" i="17"/>
  <c r="CN76" i="17"/>
  <c r="R77" i="17"/>
  <c r="S77" i="17"/>
  <c r="T77" i="17"/>
  <c r="U77" i="17"/>
  <c r="V77" i="17"/>
  <c r="W77" i="17"/>
  <c r="X77" i="17"/>
  <c r="Y77" i="17"/>
  <c r="Z77" i="17"/>
  <c r="AA77" i="17"/>
  <c r="AB77" i="17"/>
  <c r="AC77" i="17"/>
  <c r="AD77" i="17"/>
  <c r="AE77" i="17"/>
  <c r="AF77" i="17"/>
  <c r="AG77" i="17"/>
  <c r="AH77" i="17"/>
  <c r="AI77" i="17"/>
  <c r="AJ77" i="17"/>
  <c r="AK77" i="17"/>
  <c r="AL77" i="17"/>
  <c r="AM77" i="17"/>
  <c r="AN77" i="17"/>
  <c r="AO77" i="17"/>
  <c r="AP77" i="17"/>
  <c r="AQ77" i="17"/>
  <c r="AR77" i="17"/>
  <c r="AS77" i="17"/>
  <c r="AT77" i="17"/>
  <c r="AU77" i="17"/>
  <c r="AV77" i="17"/>
  <c r="AW77" i="17"/>
  <c r="AX77" i="17"/>
  <c r="AY77" i="17"/>
  <c r="AZ77" i="17"/>
  <c r="BA77" i="17"/>
  <c r="BB77" i="17"/>
  <c r="BC77" i="17"/>
  <c r="BD77" i="17"/>
  <c r="BE77" i="17"/>
  <c r="BF77" i="17"/>
  <c r="BG77" i="17"/>
  <c r="BH77" i="17"/>
  <c r="BI77" i="17"/>
  <c r="BJ77" i="17"/>
  <c r="BK77" i="17"/>
  <c r="BL77" i="17"/>
  <c r="BM77" i="17"/>
  <c r="BN77" i="17"/>
  <c r="BO77" i="17"/>
  <c r="BP77" i="17"/>
  <c r="BQ77" i="17"/>
  <c r="BR77" i="17"/>
  <c r="BS77" i="17"/>
  <c r="BT77" i="17"/>
  <c r="BU77" i="17"/>
  <c r="BV77" i="17"/>
  <c r="BW77" i="17"/>
  <c r="BX77" i="17"/>
  <c r="BY77" i="17"/>
  <c r="BZ77" i="17"/>
  <c r="CA77" i="17"/>
  <c r="CB77" i="17"/>
  <c r="CC77" i="17"/>
  <c r="CD77" i="17"/>
  <c r="CE77" i="17"/>
  <c r="CF77" i="17"/>
  <c r="CG77" i="17"/>
  <c r="CH77" i="17"/>
  <c r="CI77" i="17"/>
  <c r="CJ77" i="17"/>
  <c r="CK77" i="17"/>
  <c r="CL77" i="17"/>
  <c r="CM77" i="17"/>
  <c r="CN77" i="17"/>
  <c r="R78" i="17"/>
  <c r="S78" i="17"/>
  <c r="T78" i="17"/>
  <c r="U78" i="17"/>
  <c r="V78" i="17"/>
  <c r="W78" i="17"/>
  <c r="X78" i="17"/>
  <c r="Y78" i="17"/>
  <c r="Z78" i="17"/>
  <c r="AA78" i="17"/>
  <c r="AB78" i="17"/>
  <c r="AC78" i="17"/>
  <c r="AD78" i="17"/>
  <c r="AE78" i="17"/>
  <c r="AF78" i="17"/>
  <c r="AG78" i="17"/>
  <c r="AH78" i="17"/>
  <c r="AI78" i="17"/>
  <c r="AJ78" i="17"/>
  <c r="AK78" i="17"/>
  <c r="AL78" i="17"/>
  <c r="AM78" i="17"/>
  <c r="AN78" i="17"/>
  <c r="AO78" i="17"/>
  <c r="AP78" i="17"/>
  <c r="AQ78" i="17"/>
  <c r="AR78" i="17"/>
  <c r="AS78" i="17"/>
  <c r="AT78" i="17"/>
  <c r="AU78" i="17"/>
  <c r="AV78" i="17"/>
  <c r="AW78" i="17"/>
  <c r="AX78" i="17"/>
  <c r="AY78" i="17"/>
  <c r="AZ78" i="17"/>
  <c r="BA78" i="17"/>
  <c r="BB78" i="17"/>
  <c r="BC78" i="17"/>
  <c r="BD78" i="17"/>
  <c r="BE78" i="17"/>
  <c r="BF78" i="17"/>
  <c r="BG78" i="17"/>
  <c r="BH78" i="17"/>
  <c r="BI78" i="17"/>
  <c r="BJ78" i="17"/>
  <c r="BK78" i="17"/>
  <c r="BL78" i="17"/>
  <c r="BM78" i="17"/>
  <c r="BN78" i="17"/>
  <c r="BO78" i="17"/>
  <c r="BP78" i="17"/>
  <c r="BQ78" i="17"/>
  <c r="BR78" i="17"/>
  <c r="BS78" i="17"/>
  <c r="BT78" i="17"/>
  <c r="BU78" i="17"/>
  <c r="BV78" i="17"/>
  <c r="BW78" i="17"/>
  <c r="BX78" i="17"/>
  <c r="BY78" i="17"/>
  <c r="BZ78" i="17"/>
  <c r="CA78" i="17"/>
  <c r="CB78" i="17"/>
  <c r="CC78" i="17"/>
  <c r="CD78" i="17"/>
  <c r="CE78" i="17"/>
  <c r="CF78" i="17"/>
  <c r="CG78" i="17"/>
  <c r="CH78" i="17"/>
  <c r="CI78" i="17"/>
  <c r="CJ78" i="17"/>
  <c r="CK78" i="17"/>
  <c r="CL78" i="17"/>
  <c r="CM78" i="17"/>
  <c r="CN78" i="17"/>
  <c r="R79" i="17"/>
  <c r="S79" i="17"/>
  <c r="T79" i="17"/>
  <c r="U79" i="17"/>
  <c r="V79" i="17"/>
  <c r="W79" i="17"/>
  <c r="X79" i="17"/>
  <c r="Y79" i="17"/>
  <c r="Z79" i="17"/>
  <c r="AA79" i="17"/>
  <c r="AB79" i="17"/>
  <c r="AC79" i="17"/>
  <c r="AD79" i="17"/>
  <c r="AE79" i="17"/>
  <c r="AF79" i="17"/>
  <c r="AG79" i="17"/>
  <c r="AH79" i="17"/>
  <c r="AI79" i="17"/>
  <c r="AJ79" i="17"/>
  <c r="AK79" i="17"/>
  <c r="AL79" i="17"/>
  <c r="AM79" i="17"/>
  <c r="AN79" i="17"/>
  <c r="AO79" i="17"/>
  <c r="AP79" i="17"/>
  <c r="AQ79" i="17"/>
  <c r="AR79" i="17"/>
  <c r="AS79" i="17"/>
  <c r="AT79" i="17"/>
  <c r="AU79" i="17"/>
  <c r="AV79" i="17"/>
  <c r="AW79" i="17"/>
  <c r="AX79" i="17"/>
  <c r="AY79" i="17"/>
  <c r="AZ79" i="17"/>
  <c r="BA79" i="17"/>
  <c r="BB79" i="17"/>
  <c r="BC79" i="17"/>
  <c r="BD79" i="17"/>
  <c r="BE79" i="17"/>
  <c r="BF79" i="17"/>
  <c r="BG79" i="17"/>
  <c r="BH79" i="17"/>
  <c r="BI79" i="17"/>
  <c r="BJ79" i="17"/>
  <c r="BK79" i="17"/>
  <c r="BL79" i="17"/>
  <c r="BM79" i="17"/>
  <c r="BN79" i="17"/>
  <c r="BO79" i="17"/>
  <c r="BP79" i="17"/>
  <c r="BQ79" i="17"/>
  <c r="BR79" i="17"/>
  <c r="BS79" i="17"/>
  <c r="BT79" i="17"/>
  <c r="BU79" i="17"/>
  <c r="BV79" i="17"/>
  <c r="BW79" i="17"/>
  <c r="BX79" i="17"/>
  <c r="BY79" i="17"/>
  <c r="BZ79" i="17"/>
  <c r="CA79" i="17"/>
  <c r="CB79" i="17"/>
  <c r="CC79" i="17"/>
  <c r="CD79" i="17"/>
  <c r="CE79" i="17"/>
  <c r="CF79" i="17"/>
  <c r="CG79" i="17"/>
  <c r="CH79" i="17"/>
  <c r="CI79" i="17"/>
  <c r="CJ79" i="17"/>
  <c r="CK79" i="17"/>
  <c r="CL79" i="17"/>
  <c r="CM79" i="17"/>
  <c r="CN79" i="17"/>
  <c r="R80" i="17"/>
  <c r="S80" i="17"/>
  <c r="T80" i="17"/>
  <c r="U80" i="17"/>
  <c r="V80" i="17"/>
  <c r="W80" i="17"/>
  <c r="X80" i="17"/>
  <c r="Y80" i="17"/>
  <c r="Z80" i="17"/>
  <c r="AA80" i="17"/>
  <c r="AB80" i="17"/>
  <c r="AC80" i="17"/>
  <c r="AD80" i="17"/>
  <c r="AE80" i="17"/>
  <c r="AF80" i="17"/>
  <c r="AG80" i="17"/>
  <c r="AH80" i="17"/>
  <c r="AI80" i="17"/>
  <c r="AJ80" i="17"/>
  <c r="AK80" i="17"/>
  <c r="AL80" i="17"/>
  <c r="AM80" i="17"/>
  <c r="AN80" i="17"/>
  <c r="AO80" i="17"/>
  <c r="AP80" i="17"/>
  <c r="AQ80" i="17"/>
  <c r="AR80" i="17"/>
  <c r="AS80" i="17"/>
  <c r="AT80" i="17"/>
  <c r="AU80" i="17"/>
  <c r="AV80" i="17"/>
  <c r="AW80" i="17"/>
  <c r="AX80" i="17"/>
  <c r="AY80" i="17"/>
  <c r="AZ80" i="17"/>
  <c r="BA80" i="17"/>
  <c r="BB80" i="17"/>
  <c r="BC80" i="17"/>
  <c r="BD80" i="17"/>
  <c r="BE80" i="17"/>
  <c r="BF80" i="17"/>
  <c r="BG80" i="17"/>
  <c r="BH80" i="17"/>
  <c r="BI80" i="17"/>
  <c r="BJ80" i="17"/>
  <c r="BK80" i="17"/>
  <c r="BL80" i="17"/>
  <c r="BM80" i="17"/>
  <c r="BN80" i="17"/>
  <c r="BO80" i="17"/>
  <c r="BP80" i="17"/>
  <c r="BQ80" i="17"/>
  <c r="BR80" i="17"/>
  <c r="BS80" i="17"/>
  <c r="BT80" i="17"/>
  <c r="BU80" i="17"/>
  <c r="BV80" i="17"/>
  <c r="BW80" i="17"/>
  <c r="BX80" i="17"/>
  <c r="BY80" i="17"/>
  <c r="BZ80" i="17"/>
  <c r="CA80" i="17"/>
  <c r="CB80" i="17"/>
  <c r="CC80" i="17"/>
  <c r="CD80" i="17"/>
  <c r="CE80" i="17"/>
  <c r="CF80" i="17"/>
  <c r="CG80" i="17"/>
  <c r="CH80" i="17"/>
  <c r="CI80" i="17"/>
  <c r="CJ80" i="17"/>
  <c r="CK80" i="17"/>
  <c r="CL80" i="17"/>
  <c r="CM80" i="17"/>
  <c r="CN80" i="17"/>
  <c r="R81" i="17"/>
  <c r="S81" i="17"/>
  <c r="T81" i="17"/>
  <c r="U81" i="17"/>
  <c r="V81" i="17"/>
  <c r="W81" i="17"/>
  <c r="X81" i="17"/>
  <c r="Y81" i="17"/>
  <c r="Z81" i="17"/>
  <c r="AA81" i="17"/>
  <c r="AB81" i="17"/>
  <c r="AC81" i="17"/>
  <c r="AD81" i="17"/>
  <c r="AE81" i="17"/>
  <c r="AF81" i="17"/>
  <c r="AG81" i="17"/>
  <c r="AH81" i="17"/>
  <c r="AI81" i="17"/>
  <c r="AJ81" i="17"/>
  <c r="AK81" i="17"/>
  <c r="AL81" i="17"/>
  <c r="AM81" i="17"/>
  <c r="AN81" i="17"/>
  <c r="AO81" i="17"/>
  <c r="AP81" i="17"/>
  <c r="AQ81" i="17"/>
  <c r="AR81" i="17"/>
  <c r="AS81" i="17"/>
  <c r="AT81" i="17"/>
  <c r="AU81" i="17"/>
  <c r="AV81" i="17"/>
  <c r="AW81" i="17"/>
  <c r="AX81" i="17"/>
  <c r="AY81" i="17"/>
  <c r="AZ81" i="17"/>
  <c r="BA81" i="17"/>
  <c r="BB81" i="17"/>
  <c r="BC81" i="17"/>
  <c r="BD81" i="17"/>
  <c r="BE81" i="17"/>
  <c r="BF81" i="17"/>
  <c r="BG81" i="17"/>
  <c r="BH81" i="17"/>
  <c r="BI81" i="17"/>
  <c r="BJ81" i="17"/>
  <c r="BK81" i="17"/>
  <c r="BL81" i="17"/>
  <c r="BM81" i="17"/>
  <c r="BN81" i="17"/>
  <c r="BO81" i="17"/>
  <c r="BP81" i="17"/>
  <c r="BQ81" i="17"/>
  <c r="BR81" i="17"/>
  <c r="BS81" i="17"/>
  <c r="BT81" i="17"/>
  <c r="BU81" i="17"/>
  <c r="BV81" i="17"/>
  <c r="BW81" i="17"/>
  <c r="BX81" i="17"/>
  <c r="BY81" i="17"/>
  <c r="BZ81" i="17"/>
  <c r="CA81" i="17"/>
  <c r="CB81" i="17"/>
  <c r="CC81" i="17"/>
  <c r="CD81" i="17"/>
  <c r="CE81" i="17"/>
  <c r="CF81" i="17"/>
  <c r="CG81" i="17"/>
  <c r="CH81" i="17"/>
  <c r="CI81" i="17"/>
  <c r="CJ81" i="17"/>
  <c r="CK81" i="17"/>
  <c r="CL81" i="17"/>
  <c r="CM81" i="17"/>
  <c r="CN81" i="17"/>
  <c r="R82" i="17"/>
  <c r="S82" i="17"/>
  <c r="T82" i="17"/>
  <c r="U82" i="17"/>
  <c r="V82" i="17"/>
  <c r="W82" i="17"/>
  <c r="X82" i="17"/>
  <c r="Y82" i="17"/>
  <c r="Z82" i="17"/>
  <c r="AA82" i="17"/>
  <c r="AB82" i="17"/>
  <c r="AC82" i="17"/>
  <c r="AD82" i="17"/>
  <c r="AE82" i="17"/>
  <c r="AF82" i="17"/>
  <c r="AG82" i="17"/>
  <c r="AH82" i="17"/>
  <c r="AI82" i="17"/>
  <c r="AJ82" i="17"/>
  <c r="AK82" i="17"/>
  <c r="AL82" i="17"/>
  <c r="AM82" i="17"/>
  <c r="AN82" i="17"/>
  <c r="AO82" i="17"/>
  <c r="AP82" i="17"/>
  <c r="AQ82" i="17"/>
  <c r="AR82" i="17"/>
  <c r="AS82" i="17"/>
  <c r="AT82" i="17"/>
  <c r="AU82" i="17"/>
  <c r="AV82" i="17"/>
  <c r="AW82" i="17"/>
  <c r="AX82" i="17"/>
  <c r="AY82" i="17"/>
  <c r="AZ82" i="17"/>
  <c r="BA82" i="17"/>
  <c r="BB82" i="17"/>
  <c r="BC82" i="17"/>
  <c r="BD82" i="17"/>
  <c r="BE82" i="17"/>
  <c r="BF82" i="17"/>
  <c r="BG82" i="17"/>
  <c r="BH82" i="17"/>
  <c r="BI82" i="17"/>
  <c r="BJ82" i="17"/>
  <c r="BK82" i="17"/>
  <c r="BL82" i="17"/>
  <c r="BM82" i="17"/>
  <c r="BN82" i="17"/>
  <c r="BO82" i="17"/>
  <c r="BP82" i="17"/>
  <c r="BQ82" i="17"/>
  <c r="BR82" i="17"/>
  <c r="BS82" i="17"/>
  <c r="BT82" i="17"/>
  <c r="BU82" i="17"/>
  <c r="BV82" i="17"/>
  <c r="BW82" i="17"/>
  <c r="BX82" i="17"/>
  <c r="BY82" i="17"/>
  <c r="BZ82" i="17"/>
  <c r="CA82" i="17"/>
  <c r="CB82" i="17"/>
  <c r="CC82" i="17"/>
  <c r="CD82" i="17"/>
  <c r="CE82" i="17"/>
  <c r="CF82" i="17"/>
  <c r="CG82" i="17"/>
  <c r="CH82" i="17"/>
  <c r="CI82" i="17"/>
  <c r="CJ82" i="17"/>
  <c r="CK82" i="17"/>
  <c r="CL82" i="17"/>
  <c r="CM82" i="17"/>
  <c r="CN82" i="17"/>
  <c r="R83" i="17"/>
  <c r="S83" i="17"/>
  <c r="T83" i="17"/>
  <c r="U83" i="17"/>
  <c r="V83" i="17"/>
  <c r="W83" i="17"/>
  <c r="X83" i="17"/>
  <c r="Y83" i="17"/>
  <c r="Z83" i="17"/>
  <c r="AA83" i="17"/>
  <c r="AB83" i="17"/>
  <c r="AC83" i="17"/>
  <c r="AD83" i="17"/>
  <c r="AE83" i="17"/>
  <c r="AF83" i="17"/>
  <c r="AG83" i="17"/>
  <c r="AH83" i="17"/>
  <c r="AI83" i="17"/>
  <c r="AJ83" i="17"/>
  <c r="AK83" i="17"/>
  <c r="AL83" i="17"/>
  <c r="AM83" i="17"/>
  <c r="AN83" i="17"/>
  <c r="AO83" i="17"/>
  <c r="AP83" i="17"/>
  <c r="AQ83" i="17"/>
  <c r="AR83" i="17"/>
  <c r="AS83" i="17"/>
  <c r="AT83" i="17"/>
  <c r="AU83" i="17"/>
  <c r="AV83" i="17"/>
  <c r="AW83" i="17"/>
  <c r="AX83" i="17"/>
  <c r="AY83" i="17"/>
  <c r="AZ83" i="17"/>
  <c r="BA83" i="17"/>
  <c r="BB83" i="17"/>
  <c r="BC83" i="17"/>
  <c r="BD83" i="17"/>
  <c r="BE83" i="17"/>
  <c r="BF83" i="17"/>
  <c r="BG83" i="17"/>
  <c r="BH83" i="17"/>
  <c r="BI83" i="17"/>
  <c r="BJ83" i="17"/>
  <c r="BK83" i="17"/>
  <c r="BL83" i="17"/>
  <c r="BM83" i="17"/>
  <c r="BN83" i="17"/>
  <c r="BO83" i="17"/>
  <c r="BP83" i="17"/>
  <c r="BQ83" i="17"/>
  <c r="BR83" i="17"/>
  <c r="BS83" i="17"/>
  <c r="BT83" i="17"/>
  <c r="BU83" i="17"/>
  <c r="BV83" i="17"/>
  <c r="BW83" i="17"/>
  <c r="BX83" i="17"/>
  <c r="BY83" i="17"/>
  <c r="BZ83" i="17"/>
  <c r="CA83" i="17"/>
  <c r="CB83" i="17"/>
  <c r="CC83" i="17"/>
  <c r="CD83" i="17"/>
  <c r="CE83" i="17"/>
  <c r="CF83" i="17"/>
  <c r="CG83" i="17"/>
  <c r="CH83" i="17"/>
  <c r="CI83" i="17"/>
  <c r="CJ83" i="17"/>
  <c r="CK83" i="17"/>
  <c r="CL83" i="17"/>
  <c r="CM83" i="17"/>
  <c r="CN83" i="17"/>
  <c r="R84" i="17"/>
  <c r="S84" i="17"/>
  <c r="T84" i="17"/>
  <c r="U84" i="17"/>
  <c r="V84" i="17"/>
  <c r="W84" i="17"/>
  <c r="X84" i="17"/>
  <c r="Y84" i="17"/>
  <c r="Z84" i="17"/>
  <c r="AA84" i="17"/>
  <c r="AB84" i="17"/>
  <c r="AC84" i="17"/>
  <c r="AD84" i="17"/>
  <c r="AE84" i="17"/>
  <c r="AF84" i="17"/>
  <c r="AG84" i="17"/>
  <c r="AH84" i="17"/>
  <c r="AI84" i="17"/>
  <c r="AJ84" i="17"/>
  <c r="AK84" i="17"/>
  <c r="AL84" i="17"/>
  <c r="AM84" i="17"/>
  <c r="AN84" i="17"/>
  <c r="AO84" i="17"/>
  <c r="AP84" i="17"/>
  <c r="AQ84" i="17"/>
  <c r="AR84" i="17"/>
  <c r="AS84" i="17"/>
  <c r="AT84" i="17"/>
  <c r="AU84" i="17"/>
  <c r="AV84" i="17"/>
  <c r="AW84" i="17"/>
  <c r="AX84" i="17"/>
  <c r="AY84" i="17"/>
  <c r="AZ84" i="17"/>
  <c r="BA84" i="17"/>
  <c r="BB84" i="17"/>
  <c r="BC84" i="17"/>
  <c r="BD84" i="17"/>
  <c r="BE84" i="17"/>
  <c r="BF84" i="17"/>
  <c r="BG84" i="17"/>
  <c r="BH84" i="17"/>
  <c r="BI84" i="17"/>
  <c r="BJ84" i="17"/>
  <c r="BK84" i="17"/>
  <c r="BL84" i="17"/>
  <c r="BM84" i="17"/>
  <c r="BN84" i="17"/>
  <c r="BO84" i="17"/>
  <c r="BP84" i="17"/>
  <c r="BQ84" i="17"/>
  <c r="BR84" i="17"/>
  <c r="BS84" i="17"/>
  <c r="BT84" i="17"/>
  <c r="BU84" i="17"/>
  <c r="BV84" i="17"/>
  <c r="BW84" i="17"/>
  <c r="BX84" i="17"/>
  <c r="BY84" i="17"/>
  <c r="BZ84" i="17"/>
  <c r="CA84" i="17"/>
  <c r="CB84" i="17"/>
  <c r="CC84" i="17"/>
  <c r="CD84" i="17"/>
  <c r="CE84" i="17"/>
  <c r="CF84" i="17"/>
  <c r="CG84" i="17"/>
  <c r="CH84" i="17"/>
  <c r="CI84" i="17"/>
  <c r="CJ84" i="17"/>
  <c r="CK84" i="17"/>
  <c r="CL84" i="17"/>
  <c r="CM84" i="17"/>
  <c r="CN84" i="17"/>
  <c r="R85" i="17"/>
  <c r="S85" i="17"/>
  <c r="T85" i="17"/>
  <c r="U85" i="17"/>
  <c r="V85" i="17"/>
  <c r="W85" i="17"/>
  <c r="X85" i="17"/>
  <c r="Y85" i="17"/>
  <c r="Z85" i="17"/>
  <c r="AA85" i="17"/>
  <c r="AB85" i="17"/>
  <c r="AC85" i="17"/>
  <c r="AD85" i="17"/>
  <c r="AE85" i="17"/>
  <c r="AF85" i="17"/>
  <c r="AG85" i="17"/>
  <c r="AH85" i="17"/>
  <c r="AI85" i="17"/>
  <c r="AJ85" i="17"/>
  <c r="AK85" i="17"/>
  <c r="AL85" i="17"/>
  <c r="AM85" i="17"/>
  <c r="AN85" i="17"/>
  <c r="AO85" i="17"/>
  <c r="AP85" i="17"/>
  <c r="AQ85" i="17"/>
  <c r="AR85" i="17"/>
  <c r="AS85" i="17"/>
  <c r="AT85" i="17"/>
  <c r="AU85" i="17"/>
  <c r="AV85" i="17"/>
  <c r="AW85" i="17"/>
  <c r="AX85" i="17"/>
  <c r="AY85" i="17"/>
  <c r="AZ85" i="17"/>
  <c r="BA85" i="17"/>
  <c r="BB85" i="17"/>
  <c r="BC85" i="17"/>
  <c r="BD85" i="17"/>
  <c r="BE85" i="17"/>
  <c r="BF85" i="17"/>
  <c r="BG85" i="17"/>
  <c r="BH85" i="17"/>
  <c r="BI85" i="17"/>
  <c r="BJ85" i="17"/>
  <c r="BK85" i="17"/>
  <c r="BL85" i="17"/>
  <c r="BM85" i="17"/>
  <c r="BN85" i="17"/>
  <c r="BO85" i="17"/>
  <c r="BP85" i="17"/>
  <c r="BQ85" i="17"/>
  <c r="BR85" i="17"/>
  <c r="BS85" i="17"/>
  <c r="BT85" i="17"/>
  <c r="BU85" i="17"/>
  <c r="BV85" i="17"/>
  <c r="BW85" i="17"/>
  <c r="BX85" i="17"/>
  <c r="BY85" i="17"/>
  <c r="BZ85" i="17"/>
  <c r="CA85" i="17"/>
  <c r="CB85" i="17"/>
  <c r="CC85" i="17"/>
  <c r="CD85" i="17"/>
  <c r="CE85" i="17"/>
  <c r="CF85" i="17"/>
  <c r="CG85" i="17"/>
  <c r="CH85" i="17"/>
  <c r="CI85" i="17"/>
  <c r="CJ85" i="17"/>
  <c r="CK85" i="17"/>
  <c r="CL85" i="17"/>
  <c r="CM85" i="17"/>
  <c r="CN85" i="17"/>
  <c r="R86" i="17"/>
  <c r="S86" i="17"/>
  <c r="T86" i="17"/>
  <c r="U86" i="17"/>
  <c r="V86" i="17"/>
  <c r="W86" i="17"/>
  <c r="X86" i="17"/>
  <c r="Y86" i="17"/>
  <c r="Z86" i="17"/>
  <c r="AA86" i="17"/>
  <c r="AB86" i="17"/>
  <c r="AC86" i="17"/>
  <c r="AD86" i="17"/>
  <c r="AE86" i="17"/>
  <c r="AF86" i="17"/>
  <c r="AG86" i="17"/>
  <c r="AH86" i="17"/>
  <c r="AI86" i="17"/>
  <c r="AJ86" i="17"/>
  <c r="AK86" i="17"/>
  <c r="AL86" i="17"/>
  <c r="AM86" i="17"/>
  <c r="AN86" i="17"/>
  <c r="AO86" i="17"/>
  <c r="AP86" i="17"/>
  <c r="AQ86" i="17"/>
  <c r="AR86" i="17"/>
  <c r="AS86" i="17"/>
  <c r="AT86" i="17"/>
  <c r="AU86" i="17"/>
  <c r="AV86" i="17"/>
  <c r="AW86" i="17"/>
  <c r="AX86" i="17"/>
  <c r="AY86" i="17"/>
  <c r="AZ86" i="17"/>
  <c r="BA86" i="17"/>
  <c r="BB86" i="17"/>
  <c r="BC86" i="17"/>
  <c r="BD86" i="17"/>
  <c r="BE86" i="17"/>
  <c r="BF86" i="17"/>
  <c r="BG86" i="17"/>
  <c r="BH86" i="17"/>
  <c r="BI86" i="17"/>
  <c r="BJ86" i="17"/>
  <c r="BK86" i="17"/>
  <c r="BL86" i="17"/>
  <c r="BM86" i="17"/>
  <c r="BN86" i="17"/>
  <c r="BO86" i="17"/>
  <c r="BP86" i="17"/>
  <c r="BQ86" i="17"/>
  <c r="BR86" i="17"/>
  <c r="BS86" i="17"/>
  <c r="BT86" i="17"/>
  <c r="BU86" i="17"/>
  <c r="BV86" i="17"/>
  <c r="BW86" i="17"/>
  <c r="BX86" i="17"/>
  <c r="BY86" i="17"/>
  <c r="BZ86" i="17"/>
  <c r="CA86" i="17"/>
  <c r="CB86" i="17"/>
  <c r="CC86" i="17"/>
  <c r="CD86" i="17"/>
  <c r="CE86" i="17"/>
  <c r="CF86" i="17"/>
  <c r="CG86" i="17"/>
  <c r="CH86" i="17"/>
  <c r="CI86" i="17"/>
  <c r="CJ86" i="17"/>
  <c r="CK86" i="17"/>
  <c r="CL86" i="17"/>
  <c r="CM86" i="17"/>
  <c r="CN86" i="17"/>
  <c r="R87" i="17"/>
  <c r="S87" i="17"/>
  <c r="T87" i="17"/>
  <c r="U87" i="17"/>
  <c r="V87" i="17"/>
  <c r="W87" i="17"/>
  <c r="X87" i="17"/>
  <c r="Y87" i="17"/>
  <c r="Z87" i="17"/>
  <c r="AA87" i="17"/>
  <c r="AB87" i="17"/>
  <c r="AC87" i="17"/>
  <c r="AD87" i="17"/>
  <c r="AE87" i="17"/>
  <c r="AF87" i="17"/>
  <c r="AG87" i="17"/>
  <c r="AH87" i="17"/>
  <c r="AI87" i="17"/>
  <c r="AJ87" i="17"/>
  <c r="AK87" i="17"/>
  <c r="AL87" i="17"/>
  <c r="AM87" i="17"/>
  <c r="AN87" i="17"/>
  <c r="AO87" i="17"/>
  <c r="AP87" i="17"/>
  <c r="AQ87" i="17"/>
  <c r="AR87" i="17"/>
  <c r="AS87" i="17"/>
  <c r="AT87" i="17"/>
  <c r="AU87" i="17"/>
  <c r="AV87" i="17"/>
  <c r="AW87" i="17"/>
  <c r="AX87" i="17"/>
  <c r="AY87" i="17"/>
  <c r="AZ87" i="17"/>
  <c r="BA87" i="17"/>
  <c r="BB87" i="17"/>
  <c r="BC87" i="17"/>
  <c r="BD87" i="17"/>
  <c r="BE87" i="17"/>
  <c r="BF87" i="17"/>
  <c r="BG87" i="17"/>
  <c r="BH87" i="17"/>
  <c r="BI87" i="17"/>
  <c r="BJ87" i="17"/>
  <c r="BK87" i="17"/>
  <c r="BL87" i="17"/>
  <c r="BM87" i="17"/>
  <c r="BN87" i="17"/>
  <c r="BO87" i="17"/>
  <c r="BP87" i="17"/>
  <c r="BQ87" i="17"/>
  <c r="BR87" i="17"/>
  <c r="BS87" i="17"/>
  <c r="BT87" i="17"/>
  <c r="BU87" i="17"/>
  <c r="BV87" i="17"/>
  <c r="BW87" i="17"/>
  <c r="BX87" i="17"/>
  <c r="BY87" i="17"/>
  <c r="BZ87" i="17"/>
  <c r="CA87" i="17"/>
  <c r="CB87" i="17"/>
  <c r="CC87" i="17"/>
  <c r="CD87" i="17"/>
  <c r="CE87" i="17"/>
  <c r="CF87" i="17"/>
  <c r="CG87" i="17"/>
  <c r="CH87" i="17"/>
  <c r="CI87" i="17"/>
  <c r="CJ87" i="17"/>
  <c r="CK87" i="17"/>
  <c r="CL87" i="17"/>
  <c r="CM87" i="17"/>
  <c r="CN87" i="17"/>
  <c r="R88" i="17"/>
  <c r="S88" i="17"/>
  <c r="T88" i="17"/>
  <c r="U88" i="17"/>
  <c r="V88" i="17"/>
  <c r="W88" i="17"/>
  <c r="X88" i="17"/>
  <c r="Y88" i="17"/>
  <c r="Z88" i="17"/>
  <c r="AA88" i="17"/>
  <c r="AB88" i="17"/>
  <c r="AC88" i="17"/>
  <c r="AD88" i="17"/>
  <c r="AE88" i="17"/>
  <c r="AF88" i="17"/>
  <c r="AG88" i="17"/>
  <c r="AH88" i="17"/>
  <c r="AI88" i="17"/>
  <c r="AJ88" i="17"/>
  <c r="AK88" i="17"/>
  <c r="AL88" i="17"/>
  <c r="AM88" i="17"/>
  <c r="AN88" i="17"/>
  <c r="AO88" i="17"/>
  <c r="AP88" i="17"/>
  <c r="AQ88" i="17"/>
  <c r="AR88" i="17"/>
  <c r="AS88" i="17"/>
  <c r="AT88" i="17"/>
  <c r="AU88" i="17"/>
  <c r="AV88" i="17"/>
  <c r="AW88" i="17"/>
  <c r="AX88" i="17"/>
  <c r="AY88" i="17"/>
  <c r="AZ88" i="17"/>
  <c r="BA88" i="17"/>
  <c r="BB88" i="17"/>
  <c r="BC88" i="17"/>
  <c r="BD88" i="17"/>
  <c r="BE88" i="17"/>
  <c r="BF88" i="17"/>
  <c r="BG88" i="17"/>
  <c r="BH88" i="17"/>
  <c r="BI88" i="17"/>
  <c r="BJ88" i="17"/>
  <c r="BK88" i="17"/>
  <c r="BL88" i="17"/>
  <c r="BM88" i="17"/>
  <c r="BN88" i="17"/>
  <c r="BO88" i="17"/>
  <c r="BP88" i="17"/>
  <c r="BQ88" i="17"/>
  <c r="BR88" i="17"/>
  <c r="BS88" i="17"/>
  <c r="BT88" i="17"/>
  <c r="BU88" i="17"/>
  <c r="BV88" i="17"/>
  <c r="BW88" i="17"/>
  <c r="BX88" i="17"/>
  <c r="BY88" i="17"/>
  <c r="BZ88" i="17"/>
  <c r="CA88" i="17"/>
  <c r="CB88" i="17"/>
  <c r="CC88" i="17"/>
  <c r="CD88" i="17"/>
  <c r="CE88" i="17"/>
  <c r="CF88" i="17"/>
  <c r="CG88" i="17"/>
  <c r="CH88" i="17"/>
  <c r="CI88" i="17"/>
  <c r="CJ88" i="17"/>
  <c r="CK88" i="17"/>
  <c r="CL88" i="17"/>
  <c r="CM88" i="17"/>
  <c r="CN88" i="17"/>
  <c r="R89" i="17"/>
  <c r="S89" i="17"/>
  <c r="T89" i="17"/>
  <c r="U89" i="17"/>
  <c r="V89" i="17"/>
  <c r="W89" i="17"/>
  <c r="X89" i="17"/>
  <c r="Y89" i="17"/>
  <c r="Z89" i="17"/>
  <c r="AA89" i="17"/>
  <c r="AB89" i="17"/>
  <c r="AC89" i="17"/>
  <c r="AD89" i="17"/>
  <c r="AE89" i="17"/>
  <c r="AF89" i="17"/>
  <c r="AG89" i="17"/>
  <c r="AH89" i="17"/>
  <c r="AI89" i="17"/>
  <c r="AJ89" i="17"/>
  <c r="AK89" i="17"/>
  <c r="AL89" i="17"/>
  <c r="AM89" i="17"/>
  <c r="AN89" i="17"/>
  <c r="AO89" i="17"/>
  <c r="AP89" i="17"/>
  <c r="AQ89" i="17"/>
  <c r="AR89" i="17"/>
  <c r="AS89" i="17"/>
  <c r="AT89" i="17"/>
  <c r="AU89" i="17"/>
  <c r="AV89" i="17"/>
  <c r="AW89" i="17"/>
  <c r="AX89" i="17"/>
  <c r="AY89" i="17"/>
  <c r="AZ89" i="17"/>
  <c r="BA89" i="17"/>
  <c r="BB89" i="17"/>
  <c r="BC89" i="17"/>
  <c r="BD89" i="17"/>
  <c r="BE89" i="17"/>
  <c r="BF89" i="17"/>
  <c r="BG89" i="17"/>
  <c r="BH89" i="17"/>
  <c r="BI89" i="17"/>
  <c r="BJ89" i="17"/>
  <c r="BK89" i="17"/>
  <c r="BL89" i="17"/>
  <c r="BM89" i="17"/>
  <c r="BN89" i="17"/>
  <c r="BO89" i="17"/>
  <c r="BP89" i="17"/>
  <c r="BQ89" i="17"/>
  <c r="BR89" i="17"/>
  <c r="BS89" i="17"/>
  <c r="BT89" i="17"/>
  <c r="BU89" i="17"/>
  <c r="BV89" i="17"/>
  <c r="BW89" i="17"/>
  <c r="BX89" i="17"/>
  <c r="BY89" i="17"/>
  <c r="BZ89" i="17"/>
  <c r="CA89" i="17"/>
  <c r="CB89" i="17"/>
  <c r="CC89" i="17"/>
  <c r="CD89" i="17"/>
  <c r="CE89" i="17"/>
  <c r="CF89" i="17"/>
  <c r="CG89" i="17"/>
  <c r="CH89" i="17"/>
  <c r="CI89" i="17"/>
  <c r="CJ89" i="17"/>
  <c r="CK89" i="17"/>
  <c r="CL89" i="17"/>
  <c r="CM89" i="17"/>
  <c r="CN89" i="17"/>
  <c r="R90" i="17"/>
  <c r="S90" i="17"/>
  <c r="T90" i="17"/>
  <c r="U90" i="17"/>
  <c r="V90" i="17"/>
  <c r="W90" i="17"/>
  <c r="X90" i="17"/>
  <c r="Y90" i="17"/>
  <c r="Z90" i="17"/>
  <c r="AA90" i="17"/>
  <c r="AB90" i="17"/>
  <c r="AC90" i="17"/>
  <c r="AD90" i="17"/>
  <c r="AE90" i="17"/>
  <c r="AF90" i="17"/>
  <c r="AG90" i="17"/>
  <c r="AH90" i="17"/>
  <c r="AI90" i="17"/>
  <c r="AJ90" i="17"/>
  <c r="AK90" i="17"/>
  <c r="AL90" i="17"/>
  <c r="AM90" i="17"/>
  <c r="AN90" i="17"/>
  <c r="AO90" i="17"/>
  <c r="AP90" i="17"/>
  <c r="AQ90" i="17"/>
  <c r="AR90" i="17"/>
  <c r="AS90" i="17"/>
  <c r="AT90" i="17"/>
  <c r="AU90" i="17"/>
  <c r="AV90" i="17"/>
  <c r="AW90" i="17"/>
  <c r="AX90" i="17"/>
  <c r="AY90" i="17"/>
  <c r="AZ90" i="17"/>
  <c r="BA90" i="17"/>
  <c r="BB90" i="17"/>
  <c r="BC90" i="17"/>
  <c r="BD90" i="17"/>
  <c r="BE90" i="17"/>
  <c r="BF90" i="17"/>
  <c r="BG90" i="17"/>
  <c r="BH90" i="17"/>
  <c r="BI90" i="17"/>
  <c r="BJ90" i="17"/>
  <c r="BK90" i="17"/>
  <c r="BL90" i="17"/>
  <c r="BM90" i="17"/>
  <c r="BN90" i="17"/>
  <c r="BO90" i="17"/>
  <c r="BP90" i="17"/>
  <c r="BQ90" i="17"/>
  <c r="BR90" i="17"/>
  <c r="BS90" i="17"/>
  <c r="BT90" i="17"/>
  <c r="BU90" i="17"/>
  <c r="BV90" i="17"/>
  <c r="BW90" i="17"/>
  <c r="BX90" i="17"/>
  <c r="BY90" i="17"/>
  <c r="BZ90" i="17"/>
  <c r="CA90" i="17"/>
  <c r="CB90" i="17"/>
  <c r="CC90" i="17"/>
  <c r="CD90" i="17"/>
  <c r="CE90" i="17"/>
  <c r="CF90" i="17"/>
  <c r="CG90" i="17"/>
  <c r="CH90" i="17"/>
  <c r="CI90" i="17"/>
  <c r="CJ90" i="17"/>
  <c r="CK90" i="17"/>
  <c r="CL90" i="17"/>
  <c r="CM90" i="17"/>
  <c r="CN90" i="17"/>
  <c r="R91" i="17"/>
  <c r="S91" i="17"/>
  <c r="T91" i="17"/>
  <c r="U91" i="17"/>
  <c r="V91" i="17"/>
  <c r="W91" i="17"/>
  <c r="X91" i="17"/>
  <c r="Y91" i="17"/>
  <c r="Z91" i="17"/>
  <c r="AA91" i="17"/>
  <c r="AB91" i="17"/>
  <c r="AC91" i="17"/>
  <c r="AD91" i="17"/>
  <c r="AE91" i="17"/>
  <c r="AF91" i="17"/>
  <c r="AG91" i="17"/>
  <c r="AH91" i="17"/>
  <c r="AI91" i="17"/>
  <c r="AJ91" i="17"/>
  <c r="AK91" i="17"/>
  <c r="AL91" i="17"/>
  <c r="AM91" i="17"/>
  <c r="AN91" i="17"/>
  <c r="AO91" i="17"/>
  <c r="AP91" i="17"/>
  <c r="AQ91" i="17"/>
  <c r="AR91" i="17"/>
  <c r="AS91" i="17"/>
  <c r="AT91" i="17"/>
  <c r="AU91" i="17"/>
  <c r="AV91" i="17"/>
  <c r="AW91" i="17"/>
  <c r="AX91" i="17"/>
  <c r="AY91" i="17"/>
  <c r="AZ91" i="17"/>
  <c r="BA91" i="17"/>
  <c r="BB91" i="17"/>
  <c r="BC91" i="17"/>
  <c r="BD91" i="17"/>
  <c r="BE91" i="17"/>
  <c r="BF91" i="17"/>
  <c r="BG91" i="17"/>
  <c r="BH91" i="17"/>
  <c r="BI91" i="17"/>
  <c r="BJ91" i="17"/>
  <c r="BK91" i="17"/>
  <c r="BL91" i="17"/>
  <c r="BM91" i="17"/>
  <c r="BN91" i="17"/>
  <c r="BO91" i="17"/>
  <c r="BP91" i="17"/>
  <c r="BQ91" i="17"/>
  <c r="BR91" i="17"/>
  <c r="BS91" i="17"/>
  <c r="BT91" i="17"/>
  <c r="BU91" i="17"/>
  <c r="BV91" i="17"/>
  <c r="BW91" i="17"/>
  <c r="BX91" i="17"/>
  <c r="BY91" i="17"/>
  <c r="BZ91" i="17"/>
  <c r="CA91" i="17"/>
  <c r="CB91" i="17"/>
  <c r="CC91" i="17"/>
  <c r="CD91" i="17"/>
  <c r="CE91" i="17"/>
  <c r="CF91" i="17"/>
  <c r="CG91" i="17"/>
  <c r="CH91" i="17"/>
  <c r="CI91" i="17"/>
  <c r="CJ91" i="17"/>
  <c r="CK91" i="17"/>
  <c r="CL91" i="17"/>
  <c r="CM91" i="17"/>
  <c r="CN91" i="17"/>
  <c r="R92" i="17"/>
  <c r="S92" i="17"/>
  <c r="T92" i="17"/>
  <c r="U92" i="17"/>
  <c r="V92" i="17"/>
  <c r="W92" i="17"/>
  <c r="X92" i="17"/>
  <c r="Y92" i="17"/>
  <c r="Z92" i="17"/>
  <c r="AA92" i="17"/>
  <c r="AB92" i="17"/>
  <c r="AC92" i="17"/>
  <c r="AD92" i="17"/>
  <c r="AE92" i="17"/>
  <c r="AF92" i="17"/>
  <c r="AG92" i="17"/>
  <c r="AH92" i="17"/>
  <c r="AI92" i="17"/>
  <c r="AJ92" i="17"/>
  <c r="AK92" i="17"/>
  <c r="AL92" i="17"/>
  <c r="AM92" i="17"/>
  <c r="AN92" i="17"/>
  <c r="AO92" i="17"/>
  <c r="AP92" i="17"/>
  <c r="AQ92" i="17"/>
  <c r="AR92" i="17"/>
  <c r="AS92" i="17"/>
  <c r="AT92" i="17"/>
  <c r="AU92" i="17"/>
  <c r="AV92" i="17"/>
  <c r="AW92" i="17"/>
  <c r="AX92" i="17"/>
  <c r="AY92" i="17"/>
  <c r="AZ92" i="17"/>
  <c r="BA92" i="17"/>
  <c r="BB92" i="17"/>
  <c r="BC92" i="17"/>
  <c r="BD92" i="17"/>
  <c r="BE92" i="17"/>
  <c r="BF92" i="17"/>
  <c r="BG92" i="17"/>
  <c r="BH92" i="17"/>
  <c r="BI92" i="17"/>
  <c r="BJ92" i="17"/>
  <c r="BK92" i="17"/>
  <c r="BL92" i="17"/>
  <c r="BM92" i="17"/>
  <c r="BN92" i="17"/>
  <c r="BO92" i="17"/>
  <c r="BP92" i="17"/>
  <c r="BQ92" i="17"/>
  <c r="BR92" i="17"/>
  <c r="BS92" i="17"/>
  <c r="BT92" i="17"/>
  <c r="BU92" i="17"/>
  <c r="BV92" i="17"/>
  <c r="BW92" i="17"/>
  <c r="BX92" i="17"/>
  <c r="BY92" i="17"/>
  <c r="BZ92" i="17"/>
  <c r="CA92" i="17"/>
  <c r="CB92" i="17"/>
  <c r="CC92" i="17"/>
  <c r="CD92" i="17"/>
  <c r="CE92" i="17"/>
  <c r="CF92" i="17"/>
  <c r="CG92" i="17"/>
  <c r="CH92" i="17"/>
  <c r="CI92" i="17"/>
  <c r="CJ92" i="17"/>
  <c r="CK92" i="17"/>
  <c r="CL92" i="17"/>
  <c r="CM92" i="17"/>
  <c r="CN92" i="17"/>
  <c r="R93" i="17"/>
  <c r="S93" i="17"/>
  <c r="T93" i="17"/>
  <c r="U93" i="17"/>
  <c r="V93" i="17"/>
  <c r="W93" i="17"/>
  <c r="X93" i="17"/>
  <c r="Y93" i="17"/>
  <c r="Z93" i="17"/>
  <c r="AA93" i="17"/>
  <c r="AB93" i="17"/>
  <c r="AC93" i="17"/>
  <c r="AD93" i="17"/>
  <c r="AE93" i="17"/>
  <c r="AF93" i="17"/>
  <c r="AG93" i="17"/>
  <c r="AH93" i="17"/>
  <c r="AI93" i="17"/>
  <c r="AJ93" i="17"/>
  <c r="AK93" i="17"/>
  <c r="AL93" i="17"/>
  <c r="AM93" i="17"/>
  <c r="AN93" i="17"/>
  <c r="AO93" i="17"/>
  <c r="AP93" i="17"/>
  <c r="AQ93" i="17"/>
  <c r="AR93" i="17"/>
  <c r="AS93" i="17"/>
  <c r="AT93" i="17"/>
  <c r="AU93" i="17"/>
  <c r="AV93" i="17"/>
  <c r="AW93" i="17"/>
  <c r="AX93" i="17"/>
  <c r="AY93" i="17"/>
  <c r="AZ93" i="17"/>
  <c r="BA93" i="17"/>
  <c r="BB93" i="17"/>
  <c r="BC93" i="17"/>
  <c r="BD93" i="17"/>
  <c r="BE93" i="17"/>
  <c r="BF93" i="17"/>
  <c r="BG93" i="17"/>
  <c r="BH93" i="17"/>
  <c r="BI93" i="17"/>
  <c r="BJ93" i="17"/>
  <c r="BK93" i="17"/>
  <c r="BL93" i="17"/>
  <c r="BM93" i="17"/>
  <c r="BN93" i="17"/>
  <c r="BO93" i="17"/>
  <c r="BP93" i="17"/>
  <c r="BQ93" i="17"/>
  <c r="BR93" i="17"/>
  <c r="BS93" i="17"/>
  <c r="BT93" i="17"/>
  <c r="BU93" i="17"/>
  <c r="BV93" i="17"/>
  <c r="BW93" i="17"/>
  <c r="BX93" i="17"/>
  <c r="BY93" i="17"/>
  <c r="BZ93" i="17"/>
  <c r="CA93" i="17"/>
  <c r="CB93" i="17"/>
  <c r="CC93" i="17"/>
  <c r="CD93" i="17"/>
  <c r="CE93" i="17"/>
  <c r="CF93" i="17"/>
  <c r="CG93" i="17"/>
  <c r="CH93" i="17"/>
  <c r="CI93" i="17"/>
  <c r="CJ93" i="17"/>
  <c r="CK93" i="17"/>
  <c r="CL93" i="17"/>
  <c r="CM93" i="17"/>
  <c r="CN93" i="17"/>
  <c r="R94" i="17"/>
  <c r="S94" i="17"/>
  <c r="T94" i="17"/>
  <c r="U94" i="17"/>
  <c r="V94" i="17"/>
  <c r="W94" i="17"/>
  <c r="X94" i="17"/>
  <c r="Y94" i="17"/>
  <c r="Z94" i="17"/>
  <c r="AA94" i="17"/>
  <c r="AB94" i="17"/>
  <c r="AC94" i="17"/>
  <c r="AD94" i="17"/>
  <c r="AE94" i="17"/>
  <c r="AF94" i="17"/>
  <c r="AG94" i="17"/>
  <c r="AH94" i="17"/>
  <c r="AI94" i="17"/>
  <c r="AJ94" i="17"/>
  <c r="AK94" i="17"/>
  <c r="AL94" i="17"/>
  <c r="AM94" i="17"/>
  <c r="AN94" i="17"/>
  <c r="AO94" i="17"/>
  <c r="AP94" i="17"/>
  <c r="AQ94" i="17"/>
  <c r="AR94" i="17"/>
  <c r="AS94" i="17"/>
  <c r="AT94" i="17"/>
  <c r="AU94" i="17"/>
  <c r="AV94" i="17"/>
  <c r="AW94" i="17"/>
  <c r="AX94" i="17"/>
  <c r="AY94" i="17"/>
  <c r="AZ94" i="17"/>
  <c r="BA94" i="17"/>
  <c r="BB94" i="17"/>
  <c r="BC94" i="17"/>
  <c r="BD94" i="17"/>
  <c r="BE94" i="17"/>
  <c r="BF94" i="17"/>
  <c r="BG94" i="17"/>
  <c r="BH94" i="17"/>
  <c r="BI94" i="17"/>
  <c r="BJ94" i="17"/>
  <c r="BK94" i="17"/>
  <c r="BL94" i="17"/>
  <c r="BM94" i="17"/>
  <c r="BN94" i="17"/>
  <c r="BO94" i="17"/>
  <c r="BP94" i="17"/>
  <c r="BQ94" i="17"/>
  <c r="BR94" i="17"/>
  <c r="BS94" i="17"/>
  <c r="BT94" i="17"/>
  <c r="BU94" i="17"/>
  <c r="BV94" i="17"/>
  <c r="BW94" i="17"/>
  <c r="BX94" i="17"/>
  <c r="BY94" i="17"/>
  <c r="BZ94" i="17"/>
  <c r="CA94" i="17"/>
  <c r="CB94" i="17"/>
  <c r="CC94" i="17"/>
  <c r="CD94" i="17"/>
  <c r="CE94" i="17"/>
  <c r="CF94" i="17"/>
  <c r="CG94" i="17"/>
  <c r="CH94" i="17"/>
  <c r="CI94" i="17"/>
  <c r="CJ94" i="17"/>
  <c r="CK94" i="17"/>
  <c r="CL94" i="17"/>
  <c r="CM94" i="17"/>
  <c r="CN94" i="17"/>
  <c r="R95" i="17"/>
  <c r="S95" i="17"/>
  <c r="T95" i="17"/>
  <c r="U95" i="17"/>
  <c r="V95" i="17"/>
  <c r="W95" i="17"/>
  <c r="X95" i="17"/>
  <c r="Y95" i="17"/>
  <c r="Z95" i="17"/>
  <c r="AA95" i="17"/>
  <c r="AB95" i="17"/>
  <c r="AC95" i="17"/>
  <c r="AD95" i="17"/>
  <c r="AE95" i="17"/>
  <c r="AF95" i="17"/>
  <c r="AG95" i="17"/>
  <c r="AH95" i="17"/>
  <c r="AI95" i="17"/>
  <c r="AJ95" i="17"/>
  <c r="AK95" i="17"/>
  <c r="AL95" i="17"/>
  <c r="AM95" i="17"/>
  <c r="AN95" i="17"/>
  <c r="AO95" i="17"/>
  <c r="AP95" i="17"/>
  <c r="AQ95" i="17"/>
  <c r="AR95" i="17"/>
  <c r="AS95" i="17"/>
  <c r="AT95" i="17"/>
  <c r="AU95" i="17"/>
  <c r="AV95" i="17"/>
  <c r="AW95" i="17"/>
  <c r="AX95" i="17"/>
  <c r="AY95" i="17"/>
  <c r="AZ95" i="17"/>
  <c r="BA95" i="17"/>
  <c r="BB95" i="17"/>
  <c r="BC95" i="17"/>
  <c r="BD95" i="17"/>
  <c r="BE95" i="17"/>
  <c r="BF95" i="17"/>
  <c r="BG95" i="17"/>
  <c r="BH95" i="17"/>
  <c r="BI95" i="17"/>
  <c r="BJ95" i="17"/>
  <c r="BK95" i="17"/>
  <c r="BL95" i="17"/>
  <c r="BM95" i="17"/>
  <c r="BN95" i="17"/>
  <c r="BO95" i="17"/>
  <c r="BP95" i="17"/>
  <c r="BQ95" i="17"/>
  <c r="BR95" i="17"/>
  <c r="BS95" i="17"/>
  <c r="BT95" i="17"/>
  <c r="BU95" i="17"/>
  <c r="BV95" i="17"/>
  <c r="BW95" i="17"/>
  <c r="BX95" i="17"/>
  <c r="BY95" i="17"/>
  <c r="BZ95" i="17"/>
  <c r="CA95" i="17"/>
  <c r="CB95" i="17"/>
  <c r="CC95" i="17"/>
  <c r="CD95" i="17"/>
  <c r="CE95" i="17"/>
  <c r="CF95" i="17"/>
  <c r="CG95" i="17"/>
  <c r="CH95" i="17"/>
  <c r="CI95" i="17"/>
  <c r="CJ95" i="17"/>
  <c r="CK95" i="17"/>
  <c r="CL95" i="17"/>
  <c r="CM95" i="17"/>
  <c r="CN95" i="17"/>
  <c r="R96" i="17"/>
  <c r="S96" i="17"/>
  <c r="T96" i="17"/>
  <c r="U96" i="17"/>
  <c r="V96" i="17"/>
  <c r="W96" i="17"/>
  <c r="X96" i="17"/>
  <c r="Y96" i="17"/>
  <c r="Z96" i="17"/>
  <c r="AA96" i="17"/>
  <c r="AB96" i="17"/>
  <c r="AC96" i="17"/>
  <c r="AD96" i="17"/>
  <c r="AE96" i="17"/>
  <c r="AF96" i="17"/>
  <c r="AG96" i="17"/>
  <c r="AH96" i="17"/>
  <c r="AI96" i="17"/>
  <c r="AJ96" i="17"/>
  <c r="AK96" i="17"/>
  <c r="AL96" i="17"/>
  <c r="AM96" i="17"/>
  <c r="AN96" i="17"/>
  <c r="AO96" i="17"/>
  <c r="AP96" i="17"/>
  <c r="AQ96" i="17"/>
  <c r="AR96" i="17"/>
  <c r="AS96" i="17"/>
  <c r="AT96" i="17"/>
  <c r="AU96" i="17"/>
  <c r="AV96" i="17"/>
  <c r="AW96" i="17"/>
  <c r="AX96" i="17"/>
  <c r="AY96" i="17"/>
  <c r="AZ96" i="17"/>
  <c r="BA96" i="17"/>
  <c r="BB96" i="17"/>
  <c r="BC96" i="17"/>
  <c r="BD96" i="17"/>
  <c r="BE96" i="17"/>
  <c r="BF96" i="17"/>
  <c r="BG96" i="17"/>
  <c r="BH96" i="17"/>
  <c r="BI96" i="17"/>
  <c r="BJ96" i="17"/>
  <c r="BK96" i="17"/>
  <c r="BL96" i="17"/>
  <c r="BM96" i="17"/>
  <c r="BN96" i="17"/>
  <c r="BO96" i="17"/>
  <c r="BP96" i="17"/>
  <c r="BQ96" i="17"/>
  <c r="BR96" i="17"/>
  <c r="BS96" i="17"/>
  <c r="BT96" i="17"/>
  <c r="BU96" i="17"/>
  <c r="BV96" i="17"/>
  <c r="BW96" i="17"/>
  <c r="BX96" i="17"/>
  <c r="BY96" i="17"/>
  <c r="BZ96" i="17"/>
  <c r="CA96" i="17"/>
  <c r="CB96" i="17"/>
  <c r="CC96" i="17"/>
  <c r="CD96" i="17"/>
  <c r="CE96" i="17"/>
  <c r="CF96" i="17"/>
  <c r="CG96" i="17"/>
  <c r="CH96" i="17"/>
  <c r="CI96" i="17"/>
  <c r="CJ96" i="17"/>
  <c r="CK96" i="17"/>
  <c r="CL96" i="17"/>
  <c r="CM96" i="17"/>
  <c r="CN96" i="17"/>
  <c r="R97" i="17"/>
  <c r="S97" i="17"/>
  <c r="T97" i="17"/>
  <c r="U97" i="17"/>
  <c r="V97" i="17"/>
  <c r="W97" i="17"/>
  <c r="X97" i="17"/>
  <c r="Y97" i="17"/>
  <c r="Z97" i="17"/>
  <c r="AA97" i="17"/>
  <c r="AB97" i="17"/>
  <c r="AC97" i="17"/>
  <c r="AD97" i="17"/>
  <c r="AE97" i="17"/>
  <c r="AF97" i="17"/>
  <c r="AG97" i="17"/>
  <c r="AH97" i="17"/>
  <c r="AI97" i="17"/>
  <c r="AJ97" i="17"/>
  <c r="AK97" i="17"/>
  <c r="AL97" i="17"/>
  <c r="AM97" i="17"/>
  <c r="AN97" i="17"/>
  <c r="AO97" i="17"/>
  <c r="AP97" i="17"/>
  <c r="AQ97" i="17"/>
  <c r="AR97" i="17"/>
  <c r="AS97" i="17"/>
  <c r="AT97" i="17"/>
  <c r="AU97" i="17"/>
  <c r="AV97" i="17"/>
  <c r="AW97" i="17"/>
  <c r="AX97" i="17"/>
  <c r="AY97" i="17"/>
  <c r="AZ97" i="17"/>
  <c r="BA97" i="17"/>
  <c r="BB97" i="17"/>
  <c r="BC97" i="17"/>
  <c r="BD97" i="17"/>
  <c r="BE97" i="17"/>
  <c r="BF97" i="17"/>
  <c r="BG97" i="17"/>
  <c r="BH97" i="17"/>
  <c r="BI97" i="17"/>
  <c r="BJ97" i="17"/>
  <c r="BK97" i="17"/>
  <c r="BL97" i="17"/>
  <c r="BM97" i="17"/>
  <c r="BN97" i="17"/>
  <c r="BO97" i="17"/>
  <c r="BP97" i="17"/>
  <c r="BQ97" i="17"/>
  <c r="BR97" i="17"/>
  <c r="BS97" i="17"/>
  <c r="BT97" i="17"/>
  <c r="BU97" i="17"/>
  <c r="BV97" i="17"/>
  <c r="BW97" i="17"/>
  <c r="BX97" i="17"/>
  <c r="BY97" i="17"/>
  <c r="BZ97" i="17"/>
  <c r="CA97" i="17"/>
  <c r="CB97" i="17"/>
  <c r="CC97" i="17"/>
  <c r="CD97" i="17"/>
  <c r="CE97" i="17"/>
  <c r="CF97" i="17"/>
  <c r="CG97" i="17"/>
  <c r="CH97" i="17"/>
  <c r="CI97" i="17"/>
  <c r="CJ97" i="17"/>
  <c r="CK97" i="17"/>
  <c r="CL97" i="17"/>
  <c r="CM97" i="17"/>
  <c r="CN97" i="17"/>
  <c r="R98" i="17"/>
  <c r="S98" i="17"/>
  <c r="T98" i="17"/>
  <c r="U98" i="17"/>
  <c r="V98" i="17"/>
  <c r="W98" i="17"/>
  <c r="X98" i="17"/>
  <c r="Y98" i="17"/>
  <c r="Z98" i="17"/>
  <c r="AA98" i="17"/>
  <c r="AB98" i="17"/>
  <c r="AC98" i="17"/>
  <c r="AD98" i="17"/>
  <c r="AE98" i="17"/>
  <c r="AF98" i="17"/>
  <c r="AG98" i="17"/>
  <c r="AH98" i="17"/>
  <c r="AI98" i="17"/>
  <c r="AJ98" i="17"/>
  <c r="AK98" i="17"/>
  <c r="AL98" i="17"/>
  <c r="AM98" i="17"/>
  <c r="AN98" i="17"/>
  <c r="AO98" i="17"/>
  <c r="AP98" i="17"/>
  <c r="AQ98" i="17"/>
  <c r="AR98" i="17"/>
  <c r="AS98" i="17"/>
  <c r="AT98" i="17"/>
  <c r="AU98" i="17"/>
  <c r="AV98" i="17"/>
  <c r="AW98" i="17"/>
  <c r="AX98" i="17"/>
  <c r="AY98" i="17"/>
  <c r="AZ98" i="17"/>
  <c r="BA98" i="17"/>
  <c r="BB98" i="17"/>
  <c r="BC98" i="17"/>
  <c r="BD98" i="17"/>
  <c r="BE98" i="17"/>
  <c r="BF98" i="17"/>
  <c r="BG98" i="17"/>
  <c r="BH98" i="17"/>
  <c r="BI98" i="17"/>
  <c r="BJ98" i="17"/>
  <c r="BK98" i="17"/>
  <c r="BL98" i="17"/>
  <c r="BM98" i="17"/>
  <c r="BN98" i="17"/>
  <c r="BO98" i="17"/>
  <c r="BP98" i="17"/>
  <c r="BQ98" i="17"/>
  <c r="BR98" i="17"/>
  <c r="BS98" i="17"/>
  <c r="BT98" i="17"/>
  <c r="BU98" i="17"/>
  <c r="BV98" i="17"/>
  <c r="BW98" i="17"/>
  <c r="BX98" i="17"/>
  <c r="BY98" i="17"/>
  <c r="BZ98" i="17"/>
  <c r="CA98" i="17"/>
  <c r="CB98" i="17"/>
  <c r="CC98" i="17"/>
  <c r="CD98" i="17"/>
  <c r="CE98" i="17"/>
  <c r="CF98" i="17"/>
  <c r="CG98" i="17"/>
  <c r="CH98" i="17"/>
  <c r="CI98" i="17"/>
  <c r="CJ98" i="17"/>
  <c r="CK98" i="17"/>
  <c r="CL98" i="17"/>
  <c r="CM98" i="17"/>
  <c r="CN98" i="17"/>
  <c r="R99" i="17"/>
  <c r="S99" i="17"/>
  <c r="T99" i="17"/>
  <c r="U99" i="17"/>
  <c r="V99" i="17"/>
  <c r="W99" i="17"/>
  <c r="X99" i="17"/>
  <c r="Y99" i="17"/>
  <c r="Z99" i="17"/>
  <c r="AA99" i="17"/>
  <c r="AB99" i="17"/>
  <c r="AC99" i="17"/>
  <c r="AD99" i="17"/>
  <c r="AE99" i="17"/>
  <c r="AF99" i="17"/>
  <c r="AG99" i="17"/>
  <c r="AH99" i="17"/>
  <c r="AI99" i="17"/>
  <c r="AJ99" i="17"/>
  <c r="AK99" i="17"/>
  <c r="AL99" i="17"/>
  <c r="AM99" i="17"/>
  <c r="AN99" i="17"/>
  <c r="AO99" i="17"/>
  <c r="AP99" i="17"/>
  <c r="AQ99" i="17"/>
  <c r="AR99" i="17"/>
  <c r="AS99" i="17"/>
  <c r="AT99" i="17"/>
  <c r="AU99" i="17"/>
  <c r="AV99" i="17"/>
  <c r="AW99" i="17"/>
  <c r="AX99" i="17"/>
  <c r="AY99" i="17"/>
  <c r="AZ99" i="17"/>
  <c r="BA99" i="17"/>
  <c r="BB99" i="17"/>
  <c r="BC99" i="17"/>
  <c r="BD99" i="17"/>
  <c r="BE99" i="17"/>
  <c r="BF99" i="17"/>
  <c r="BG99" i="17"/>
  <c r="BH99" i="17"/>
  <c r="BI99" i="17"/>
  <c r="BJ99" i="17"/>
  <c r="BK99" i="17"/>
  <c r="BL99" i="17"/>
  <c r="BM99" i="17"/>
  <c r="BN99" i="17"/>
  <c r="BO99" i="17"/>
  <c r="BP99" i="17"/>
  <c r="BQ99" i="17"/>
  <c r="BR99" i="17"/>
  <c r="BS99" i="17"/>
  <c r="BT99" i="17"/>
  <c r="BU99" i="17"/>
  <c r="BV99" i="17"/>
  <c r="BW99" i="17"/>
  <c r="BX99" i="17"/>
  <c r="BY99" i="17"/>
  <c r="BZ99" i="17"/>
  <c r="CA99" i="17"/>
  <c r="CB99" i="17"/>
  <c r="CC99" i="17"/>
  <c r="CD99" i="17"/>
  <c r="CE99" i="17"/>
  <c r="CF99" i="17"/>
  <c r="CG99" i="17"/>
  <c r="CH99" i="17"/>
  <c r="CI99" i="17"/>
  <c r="CJ99" i="17"/>
  <c r="CK99" i="17"/>
  <c r="CL99" i="17"/>
  <c r="CM99" i="17"/>
  <c r="CN99" i="17"/>
  <c r="R100" i="17"/>
  <c r="S100" i="17"/>
  <c r="T100" i="17"/>
  <c r="U100" i="17"/>
  <c r="V100" i="17"/>
  <c r="W100" i="17"/>
  <c r="X100" i="17"/>
  <c r="Y100" i="17"/>
  <c r="Z100" i="17"/>
  <c r="AA100" i="17"/>
  <c r="AB100" i="17"/>
  <c r="AC100" i="17"/>
  <c r="AD100" i="17"/>
  <c r="AE100" i="17"/>
  <c r="AF100" i="17"/>
  <c r="AG100" i="17"/>
  <c r="AH100" i="17"/>
  <c r="AI100" i="17"/>
  <c r="AJ100" i="17"/>
  <c r="AK100" i="17"/>
  <c r="AL100" i="17"/>
  <c r="AM100" i="17"/>
  <c r="AN100" i="17"/>
  <c r="AO100" i="17"/>
  <c r="AP100" i="17"/>
  <c r="AQ100" i="17"/>
  <c r="AR100" i="17"/>
  <c r="AS100" i="17"/>
  <c r="AT100" i="17"/>
  <c r="AU100" i="17"/>
  <c r="AV100" i="17"/>
  <c r="AW100" i="17"/>
  <c r="AX100" i="17"/>
  <c r="AY100" i="17"/>
  <c r="AZ100" i="17"/>
  <c r="BA100" i="17"/>
  <c r="BB100" i="17"/>
  <c r="BC100" i="17"/>
  <c r="BD100" i="17"/>
  <c r="BE100" i="17"/>
  <c r="BF100" i="17"/>
  <c r="BG100" i="17"/>
  <c r="BH100" i="17"/>
  <c r="BI100" i="17"/>
  <c r="BJ100" i="17"/>
  <c r="BK100" i="17"/>
  <c r="BL100" i="17"/>
  <c r="BM100" i="17"/>
  <c r="BN100" i="17"/>
  <c r="BO100" i="17"/>
  <c r="BP100" i="17"/>
  <c r="BQ100" i="17"/>
  <c r="BR100" i="17"/>
  <c r="BS100" i="17"/>
  <c r="BT100" i="17"/>
  <c r="BU100" i="17"/>
  <c r="BV100" i="17"/>
  <c r="BW100" i="17"/>
  <c r="BX100" i="17"/>
  <c r="BY100" i="17"/>
  <c r="BZ100" i="17"/>
  <c r="CA100" i="17"/>
  <c r="CB100" i="17"/>
  <c r="CC100" i="17"/>
  <c r="CD100" i="17"/>
  <c r="CE100" i="17"/>
  <c r="CF100" i="17"/>
  <c r="CG100" i="17"/>
  <c r="CH100" i="17"/>
  <c r="CI100" i="17"/>
  <c r="CJ100" i="17"/>
  <c r="CK100" i="17"/>
  <c r="CL100" i="17"/>
  <c r="CM100" i="17"/>
  <c r="CN100" i="17"/>
  <c r="R101" i="17"/>
  <c r="S101" i="17"/>
  <c r="T101" i="17"/>
  <c r="U101" i="17"/>
  <c r="V101" i="17"/>
  <c r="W101" i="17"/>
  <c r="X101" i="17"/>
  <c r="Y101" i="17"/>
  <c r="Z101" i="17"/>
  <c r="AA101" i="17"/>
  <c r="AB101" i="17"/>
  <c r="AC101" i="17"/>
  <c r="AD101" i="17"/>
  <c r="AE101" i="17"/>
  <c r="AF101" i="17"/>
  <c r="AG101" i="17"/>
  <c r="AH101" i="17"/>
  <c r="AI101" i="17"/>
  <c r="AJ101" i="17"/>
  <c r="AK101" i="17"/>
  <c r="AL101" i="17"/>
  <c r="AM101" i="17"/>
  <c r="AN101" i="17"/>
  <c r="AO101" i="17"/>
  <c r="AP101" i="17"/>
  <c r="AQ101" i="17"/>
  <c r="AR101" i="17"/>
  <c r="AS101" i="17"/>
  <c r="AT101" i="17"/>
  <c r="AU101" i="17"/>
  <c r="AV101" i="17"/>
  <c r="AW101" i="17"/>
  <c r="AX101" i="17"/>
  <c r="AY101" i="17"/>
  <c r="AZ101" i="17"/>
  <c r="BA101" i="17"/>
  <c r="BB101" i="17"/>
  <c r="BC101" i="17"/>
  <c r="BD101" i="17"/>
  <c r="BE101" i="17"/>
  <c r="BF101" i="17"/>
  <c r="BG101" i="17"/>
  <c r="BH101" i="17"/>
  <c r="BI101" i="17"/>
  <c r="BJ101" i="17"/>
  <c r="BK101" i="17"/>
  <c r="BL101" i="17"/>
  <c r="BM101" i="17"/>
  <c r="BN101" i="17"/>
  <c r="BO101" i="17"/>
  <c r="BP101" i="17"/>
  <c r="BQ101" i="17"/>
  <c r="BR101" i="17"/>
  <c r="BS101" i="17"/>
  <c r="BT101" i="17"/>
  <c r="BU101" i="17"/>
  <c r="BV101" i="17"/>
  <c r="BW101" i="17"/>
  <c r="BX101" i="17"/>
  <c r="BY101" i="17"/>
  <c r="BZ101" i="17"/>
  <c r="CA101" i="17"/>
  <c r="CB101" i="17"/>
  <c r="CC101" i="17"/>
  <c r="CD101" i="17"/>
  <c r="CE101" i="17"/>
  <c r="CF101" i="17"/>
  <c r="CG101" i="17"/>
  <c r="CH101" i="17"/>
  <c r="CI101" i="17"/>
  <c r="CJ101" i="17"/>
  <c r="CK101" i="17"/>
  <c r="CL101" i="17"/>
  <c r="CM101" i="17"/>
  <c r="CN101" i="17"/>
  <c r="R102" i="17"/>
  <c r="S102" i="17"/>
  <c r="T102" i="17"/>
  <c r="U102" i="17"/>
  <c r="V102" i="17"/>
  <c r="W102" i="17"/>
  <c r="X102" i="17"/>
  <c r="Y102" i="17"/>
  <c r="Z102" i="17"/>
  <c r="AA102" i="17"/>
  <c r="AB102" i="17"/>
  <c r="AC102" i="17"/>
  <c r="AD102" i="17"/>
  <c r="AE102" i="17"/>
  <c r="AF102" i="17"/>
  <c r="AG102" i="17"/>
  <c r="AH102" i="17"/>
  <c r="AI102" i="17"/>
  <c r="AJ102" i="17"/>
  <c r="AK102" i="17"/>
  <c r="AL102" i="17"/>
  <c r="AM102" i="17"/>
  <c r="AN102" i="17"/>
  <c r="AO102" i="17"/>
  <c r="AP102" i="17"/>
  <c r="AQ102" i="17"/>
  <c r="AR102" i="17"/>
  <c r="AS102" i="17"/>
  <c r="AT102" i="17"/>
  <c r="AU102" i="17"/>
  <c r="AV102" i="17"/>
  <c r="AW102" i="17"/>
  <c r="AX102" i="17"/>
  <c r="AY102" i="17"/>
  <c r="AZ102" i="17"/>
  <c r="BA102" i="17"/>
  <c r="BB102" i="17"/>
  <c r="BC102" i="17"/>
  <c r="BD102" i="17"/>
  <c r="BE102" i="17"/>
  <c r="BF102" i="17"/>
  <c r="BG102" i="17"/>
  <c r="BH102" i="17"/>
  <c r="BI102" i="17"/>
  <c r="BJ102" i="17"/>
  <c r="BK102" i="17"/>
  <c r="BL102" i="17"/>
  <c r="BM102" i="17"/>
  <c r="BN102" i="17"/>
  <c r="BO102" i="17"/>
  <c r="BP102" i="17"/>
  <c r="BQ102" i="17"/>
  <c r="BR102" i="17"/>
  <c r="BS102" i="17"/>
  <c r="BT102" i="17"/>
  <c r="BU102" i="17"/>
  <c r="BV102" i="17"/>
  <c r="BW102" i="17"/>
  <c r="BX102" i="17"/>
  <c r="BY102" i="17"/>
  <c r="BZ102" i="17"/>
  <c r="CA102" i="17"/>
  <c r="CB102" i="17"/>
  <c r="CC102" i="17"/>
  <c r="CD102" i="17"/>
  <c r="CE102" i="17"/>
  <c r="CF102" i="17"/>
  <c r="CG102" i="17"/>
  <c r="CH102" i="17"/>
  <c r="CI102" i="17"/>
  <c r="CJ102" i="17"/>
  <c r="CK102" i="17"/>
  <c r="CL102" i="17"/>
  <c r="CM102" i="17"/>
  <c r="CN102" i="17"/>
  <c r="R103" i="17"/>
  <c r="S103" i="17"/>
  <c r="T103" i="17"/>
  <c r="U103" i="17"/>
  <c r="V103" i="17"/>
  <c r="W103" i="17"/>
  <c r="X103" i="17"/>
  <c r="Y103" i="17"/>
  <c r="Z103" i="17"/>
  <c r="AA103" i="17"/>
  <c r="AB103" i="17"/>
  <c r="AC103" i="17"/>
  <c r="AD103" i="17"/>
  <c r="AE103" i="17"/>
  <c r="AF103" i="17"/>
  <c r="AG103" i="17"/>
  <c r="AH103" i="17"/>
  <c r="AI103" i="17"/>
  <c r="AJ103" i="17"/>
  <c r="AK103" i="17"/>
  <c r="AL103" i="17"/>
  <c r="AM103" i="17"/>
  <c r="AN103" i="17"/>
  <c r="AO103" i="17"/>
  <c r="AP103" i="17"/>
  <c r="AQ103" i="17"/>
  <c r="AR103" i="17"/>
  <c r="AS103" i="17"/>
  <c r="AT103" i="17"/>
  <c r="AU103" i="17"/>
  <c r="AV103" i="17"/>
  <c r="AW103" i="17"/>
  <c r="AX103" i="17"/>
  <c r="AY103" i="17"/>
  <c r="AZ103" i="17"/>
  <c r="BA103" i="17"/>
  <c r="BB103" i="17"/>
  <c r="BC103" i="17"/>
  <c r="BD103" i="17"/>
  <c r="BE103" i="17"/>
  <c r="BF103" i="17"/>
  <c r="BG103" i="17"/>
  <c r="BH103" i="17"/>
  <c r="BI103" i="17"/>
  <c r="BJ103" i="17"/>
  <c r="BK103" i="17"/>
  <c r="BL103" i="17"/>
  <c r="BM103" i="17"/>
  <c r="BN103" i="17"/>
  <c r="BO103" i="17"/>
  <c r="BP103" i="17"/>
  <c r="BQ103" i="17"/>
  <c r="BR103" i="17"/>
  <c r="BS103" i="17"/>
  <c r="BT103" i="17"/>
  <c r="BU103" i="17"/>
  <c r="BV103" i="17"/>
  <c r="BW103" i="17"/>
  <c r="BX103" i="17"/>
  <c r="BY103" i="17"/>
  <c r="BZ103" i="17"/>
  <c r="CA103" i="17"/>
  <c r="CB103" i="17"/>
  <c r="CC103" i="17"/>
  <c r="CD103" i="17"/>
  <c r="CE103" i="17"/>
  <c r="CF103" i="17"/>
  <c r="CG103" i="17"/>
  <c r="CH103" i="17"/>
  <c r="CI103" i="17"/>
  <c r="CJ103" i="17"/>
  <c r="CK103" i="17"/>
  <c r="CL103" i="17"/>
  <c r="CM103" i="17"/>
  <c r="CN103" i="17"/>
  <c r="R104" i="17"/>
  <c r="S104" i="17"/>
  <c r="T104" i="17"/>
  <c r="U104" i="17"/>
  <c r="V104" i="17"/>
  <c r="W104" i="17"/>
  <c r="X104" i="17"/>
  <c r="Y104" i="17"/>
  <c r="Z104" i="17"/>
  <c r="AA104" i="17"/>
  <c r="AB104" i="17"/>
  <c r="AC104" i="17"/>
  <c r="AD104" i="17"/>
  <c r="AE104" i="17"/>
  <c r="AF104" i="17"/>
  <c r="AG104" i="17"/>
  <c r="AH104" i="17"/>
  <c r="AI104" i="17"/>
  <c r="AJ104" i="17"/>
  <c r="AK104" i="17"/>
  <c r="AL104" i="17"/>
  <c r="AM104" i="17"/>
  <c r="AN104" i="17"/>
  <c r="AO104" i="17"/>
  <c r="AP104" i="17"/>
  <c r="AQ104" i="17"/>
  <c r="AR104" i="17"/>
  <c r="AS104" i="17"/>
  <c r="AT104" i="17"/>
  <c r="AU104" i="17"/>
  <c r="AV104" i="17"/>
  <c r="AW104" i="17"/>
  <c r="AX104" i="17"/>
  <c r="AY104" i="17"/>
  <c r="AZ104" i="17"/>
  <c r="BA104" i="17"/>
  <c r="BB104" i="17"/>
  <c r="BC104" i="17"/>
  <c r="BD104" i="17"/>
  <c r="BE104" i="17"/>
  <c r="BF104" i="17"/>
  <c r="BG104" i="17"/>
  <c r="BH104" i="17"/>
  <c r="BI104" i="17"/>
  <c r="BJ104" i="17"/>
  <c r="BK104" i="17"/>
  <c r="BL104" i="17"/>
  <c r="BM104" i="17"/>
  <c r="BN104" i="17"/>
  <c r="BO104" i="17"/>
  <c r="BP104" i="17"/>
  <c r="BQ104" i="17"/>
  <c r="BR104" i="17"/>
  <c r="BS104" i="17"/>
  <c r="BT104" i="17"/>
  <c r="BU104" i="17"/>
  <c r="BV104" i="17"/>
  <c r="BW104" i="17"/>
  <c r="BX104" i="17"/>
  <c r="BY104" i="17"/>
  <c r="BZ104" i="17"/>
  <c r="CA104" i="17"/>
  <c r="CB104" i="17"/>
  <c r="CC104" i="17"/>
  <c r="CD104" i="17"/>
  <c r="CE104" i="17"/>
  <c r="CF104" i="17"/>
  <c r="CG104" i="17"/>
  <c r="CH104" i="17"/>
  <c r="CI104" i="17"/>
  <c r="CJ104" i="17"/>
  <c r="CK104" i="17"/>
  <c r="CL104" i="17"/>
  <c r="CM104" i="17"/>
  <c r="CN104" i="17"/>
  <c r="R105" i="17"/>
  <c r="S105" i="17"/>
  <c r="T105" i="17"/>
  <c r="U105" i="17"/>
  <c r="V105" i="17"/>
  <c r="W105" i="17"/>
  <c r="X105" i="17"/>
  <c r="Y105" i="17"/>
  <c r="Z105" i="17"/>
  <c r="AA105" i="17"/>
  <c r="AB105" i="17"/>
  <c r="AC105" i="17"/>
  <c r="AD105" i="17"/>
  <c r="AE105" i="17"/>
  <c r="AF105" i="17"/>
  <c r="AG105" i="17"/>
  <c r="AH105" i="17"/>
  <c r="AI105" i="17"/>
  <c r="AJ105" i="17"/>
  <c r="AK105" i="17"/>
  <c r="AL105" i="17"/>
  <c r="AM105" i="17"/>
  <c r="AN105" i="17"/>
  <c r="AO105" i="17"/>
  <c r="AP105" i="17"/>
  <c r="AQ105" i="17"/>
  <c r="AR105" i="17"/>
  <c r="AS105" i="17"/>
  <c r="AT105" i="17"/>
  <c r="AU105" i="17"/>
  <c r="AV105" i="17"/>
  <c r="AW105" i="17"/>
  <c r="AX105" i="17"/>
  <c r="AY105" i="17"/>
  <c r="AZ105" i="17"/>
  <c r="BA105" i="17"/>
  <c r="BB105" i="17"/>
  <c r="BC105" i="17"/>
  <c r="BD105" i="17"/>
  <c r="BE105" i="17"/>
  <c r="BF105" i="17"/>
  <c r="BG105" i="17"/>
  <c r="BH105" i="17"/>
  <c r="BI105" i="17"/>
  <c r="BJ105" i="17"/>
  <c r="BK105" i="17"/>
  <c r="BL105" i="17"/>
  <c r="BM105" i="17"/>
  <c r="BN105" i="17"/>
  <c r="BO105" i="17"/>
  <c r="BP105" i="17"/>
  <c r="BQ105" i="17"/>
  <c r="BR105" i="17"/>
  <c r="BS105" i="17"/>
  <c r="BT105" i="17"/>
  <c r="BU105" i="17"/>
  <c r="BV105" i="17"/>
  <c r="BW105" i="17"/>
  <c r="BX105" i="17"/>
  <c r="BY105" i="17"/>
  <c r="BZ105" i="17"/>
  <c r="CA105" i="17"/>
  <c r="CB105" i="17"/>
  <c r="CC105" i="17"/>
  <c r="CD105" i="17"/>
  <c r="CE105" i="17"/>
  <c r="CF105" i="17"/>
  <c r="CG105" i="17"/>
  <c r="CH105" i="17"/>
  <c r="CI105" i="17"/>
  <c r="CJ105" i="17"/>
  <c r="CK105" i="17"/>
  <c r="CL105" i="17"/>
  <c r="CM105" i="17"/>
  <c r="CN105" i="17"/>
  <c r="R106" i="17"/>
  <c r="S106" i="17"/>
  <c r="T106" i="17"/>
  <c r="U106" i="17"/>
  <c r="V106" i="17"/>
  <c r="W106" i="17"/>
  <c r="X106" i="17"/>
  <c r="Y106" i="17"/>
  <c r="Z106" i="17"/>
  <c r="AA106" i="17"/>
  <c r="AB106" i="17"/>
  <c r="AC106" i="17"/>
  <c r="AD106" i="17"/>
  <c r="AE106" i="17"/>
  <c r="AF106" i="17"/>
  <c r="AG106" i="17"/>
  <c r="AH106" i="17"/>
  <c r="AI106" i="17"/>
  <c r="AJ106" i="17"/>
  <c r="AK106" i="17"/>
  <c r="AL106" i="17"/>
  <c r="AM106" i="17"/>
  <c r="AN106" i="17"/>
  <c r="AO106" i="17"/>
  <c r="AP106" i="17"/>
  <c r="AQ106" i="17"/>
  <c r="AR106" i="17"/>
  <c r="AS106" i="17"/>
  <c r="AT106" i="17"/>
  <c r="AU106" i="17"/>
  <c r="AV106" i="17"/>
  <c r="AW106" i="17"/>
  <c r="AX106" i="17"/>
  <c r="AY106" i="17"/>
  <c r="AZ106" i="17"/>
  <c r="BA106" i="17"/>
  <c r="BB106" i="17"/>
  <c r="BC106" i="17"/>
  <c r="BD106" i="17"/>
  <c r="BE106" i="17"/>
  <c r="BF106" i="17"/>
  <c r="BG106" i="17"/>
  <c r="BH106" i="17"/>
  <c r="BI106" i="17"/>
  <c r="BJ106" i="17"/>
  <c r="BK106" i="17"/>
  <c r="BL106" i="17"/>
  <c r="BM106" i="17"/>
  <c r="BN106" i="17"/>
  <c r="BO106" i="17"/>
  <c r="BP106" i="17"/>
  <c r="BQ106" i="17"/>
  <c r="BR106" i="17"/>
  <c r="BS106" i="17"/>
  <c r="BT106" i="17"/>
  <c r="BU106" i="17"/>
  <c r="BV106" i="17"/>
  <c r="BW106" i="17"/>
  <c r="BX106" i="17"/>
  <c r="BY106" i="17"/>
  <c r="BZ106" i="17"/>
  <c r="CA106" i="17"/>
  <c r="CB106" i="17"/>
  <c r="CC106" i="17"/>
  <c r="CD106" i="17"/>
  <c r="CE106" i="17"/>
  <c r="CF106" i="17"/>
  <c r="CG106" i="17"/>
  <c r="CH106" i="17"/>
  <c r="CI106" i="17"/>
  <c r="CJ106" i="17"/>
  <c r="CK106" i="17"/>
  <c r="CL106" i="17"/>
  <c r="CM106" i="17"/>
  <c r="CN106" i="17"/>
  <c r="R107" i="17"/>
  <c r="S107" i="17"/>
  <c r="T107" i="17"/>
  <c r="U107" i="17"/>
  <c r="V107" i="17"/>
  <c r="W107" i="17"/>
  <c r="X107" i="17"/>
  <c r="Y107" i="17"/>
  <c r="Z107" i="17"/>
  <c r="AA107" i="17"/>
  <c r="AB107" i="17"/>
  <c r="AC107" i="17"/>
  <c r="AD107" i="17"/>
  <c r="AE107" i="17"/>
  <c r="AF107" i="17"/>
  <c r="AG107" i="17"/>
  <c r="AH107" i="17"/>
  <c r="AI107" i="17"/>
  <c r="AJ107" i="17"/>
  <c r="AK107" i="17"/>
  <c r="AL107" i="17"/>
  <c r="AM107" i="17"/>
  <c r="AN107" i="17"/>
  <c r="AO107" i="17"/>
  <c r="AP107" i="17"/>
  <c r="AQ107" i="17"/>
  <c r="AR107" i="17"/>
  <c r="AS107" i="17"/>
  <c r="AT107" i="17"/>
  <c r="AU107" i="17"/>
  <c r="AV107" i="17"/>
  <c r="AW107" i="17"/>
  <c r="AX107" i="17"/>
  <c r="AY107" i="17"/>
  <c r="AZ107" i="17"/>
  <c r="BA107" i="17"/>
  <c r="BB107" i="17"/>
  <c r="BC107" i="17"/>
  <c r="BD107" i="17"/>
  <c r="BE107" i="17"/>
  <c r="BF107" i="17"/>
  <c r="BG107" i="17"/>
  <c r="BH107" i="17"/>
  <c r="BI107" i="17"/>
  <c r="BJ107" i="17"/>
  <c r="BK107" i="17"/>
  <c r="BL107" i="17"/>
  <c r="BM107" i="17"/>
  <c r="BN107" i="17"/>
  <c r="BO107" i="17"/>
  <c r="BP107" i="17"/>
  <c r="BQ107" i="17"/>
  <c r="BR107" i="17"/>
  <c r="BS107" i="17"/>
  <c r="BT107" i="17"/>
  <c r="BU107" i="17"/>
  <c r="BV107" i="17"/>
  <c r="BW107" i="17"/>
  <c r="BX107" i="17"/>
  <c r="BY107" i="17"/>
  <c r="BZ107" i="17"/>
  <c r="CA107" i="17"/>
  <c r="CB107" i="17"/>
  <c r="CC107" i="17"/>
  <c r="CD107" i="17"/>
  <c r="CE107" i="17"/>
  <c r="CF107" i="17"/>
  <c r="CG107" i="17"/>
  <c r="CH107" i="17"/>
  <c r="CI107" i="17"/>
  <c r="CJ107" i="17"/>
  <c r="CK107" i="17"/>
  <c r="CL107" i="17"/>
  <c r="CM107" i="17"/>
  <c r="CN107" i="17"/>
  <c r="R108" i="17"/>
  <c r="S108" i="17"/>
  <c r="T108" i="17"/>
  <c r="U108" i="17"/>
  <c r="V108" i="17"/>
  <c r="W108" i="17"/>
  <c r="X108" i="17"/>
  <c r="Y108" i="17"/>
  <c r="Z108" i="17"/>
  <c r="AA108" i="17"/>
  <c r="AB108" i="17"/>
  <c r="AC108" i="17"/>
  <c r="AD108" i="17"/>
  <c r="AE108" i="17"/>
  <c r="AF108" i="17"/>
  <c r="AG108" i="17"/>
  <c r="AH108" i="17"/>
  <c r="AI108" i="17"/>
  <c r="AJ108" i="17"/>
  <c r="AK108" i="17"/>
  <c r="AL108" i="17"/>
  <c r="AM108" i="17"/>
  <c r="AN108" i="17"/>
  <c r="AO108" i="17"/>
  <c r="AP108" i="17"/>
  <c r="AQ108" i="17"/>
  <c r="AR108" i="17"/>
  <c r="AS108" i="17"/>
  <c r="AT108" i="17"/>
  <c r="AU108" i="17"/>
  <c r="AV108" i="17"/>
  <c r="AW108" i="17"/>
  <c r="AX108" i="17"/>
  <c r="AY108" i="17"/>
  <c r="AZ108" i="17"/>
  <c r="BA108" i="17"/>
  <c r="BB108" i="17"/>
  <c r="BC108" i="17"/>
  <c r="BD108" i="17"/>
  <c r="BE108" i="17"/>
  <c r="BF108" i="17"/>
  <c r="BG108" i="17"/>
  <c r="BH108" i="17"/>
  <c r="BI108" i="17"/>
  <c r="BJ108" i="17"/>
  <c r="BK108" i="17"/>
  <c r="BL108" i="17"/>
  <c r="BM108" i="17"/>
  <c r="BN108" i="17"/>
  <c r="BO108" i="17"/>
  <c r="BP108" i="17"/>
  <c r="BQ108" i="17"/>
  <c r="BR108" i="17"/>
  <c r="BS108" i="17"/>
  <c r="BT108" i="17"/>
  <c r="BU108" i="17"/>
  <c r="BV108" i="17"/>
  <c r="BW108" i="17"/>
  <c r="BX108" i="17"/>
  <c r="BY108" i="17"/>
  <c r="BZ108" i="17"/>
  <c r="CA108" i="17"/>
  <c r="CB108" i="17"/>
  <c r="CC108" i="17"/>
  <c r="CD108" i="17"/>
  <c r="CE108" i="17"/>
  <c r="CF108" i="17"/>
  <c r="CG108" i="17"/>
  <c r="CH108" i="17"/>
  <c r="CI108" i="17"/>
  <c r="CJ108" i="17"/>
  <c r="CK108" i="17"/>
  <c r="CL108" i="17"/>
  <c r="CM108" i="17"/>
  <c r="CN108" i="17"/>
  <c r="R109" i="17"/>
  <c r="S109" i="17"/>
  <c r="T109" i="17"/>
  <c r="U109" i="17"/>
  <c r="V109" i="17"/>
  <c r="W109" i="17"/>
  <c r="X109" i="17"/>
  <c r="Y109" i="17"/>
  <c r="Z109" i="17"/>
  <c r="AA109" i="17"/>
  <c r="AB109" i="17"/>
  <c r="AC109" i="17"/>
  <c r="AD109" i="17"/>
  <c r="AE109" i="17"/>
  <c r="AF109" i="17"/>
  <c r="AG109" i="17"/>
  <c r="AH109" i="17"/>
  <c r="AI109" i="17"/>
  <c r="AJ109" i="17"/>
  <c r="AK109" i="17"/>
  <c r="AL109" i="17"/>
  <c r="AM109" i="17"/>
  <c r="AN109" i="17"/>
  <c r="AO109" i="17"/>
  <c r="AP109" i="17"/>
  <c r="AQ109" i="17"/>
  <c r="AR109" i="17"/>
  <c r="AS109" i="17"/>
  <c r="AT109" i="17"/>
  <c r="AU109" i="17"/>
  <c r="AV109" i="17"/>
  <c r="AW109" i="17"/>
  <c r="AX109" i="17"/>
  <c r="AY109" i="17"/>
  <c r="AZ109" i="17"/>
  <c r="BA109" i="17"/>
  <c r="BB109" i="17"/>
  <c r="BC109" i="17"/>
  <c r="BD109" i="17"/>
  <c r="BE109" i="17"/>
  <c r="BF109" i="17"/>
  <c r="BG109" i="17"/>
  <c r="BH109" i="17"/>
  <c r="BI109" i="17"/>
  <c r="BJ109" i="17"/>
  <c r="BK109" i="17"/>
  <c r="BL109" i="17"/>
  <c r="BM109" i="17"/>
  <c r="BN109" i="17"/>
  <c r="BO109" i="17"/>
  <c r="BP109" i="17"/>
  <c r="BQ109" i="17"/>
  <c r="BR109" i="17"/>
  <c r="BS109" i="17"/>
  <c r="BT109" i="17"/>
  <c r="BU109" i="17"/>
  <c r="BV109" i="17"/>
  <c r="BW109" i="17"/>
  <c r="BX109" i="17"/>
  <c r="BY109" i="17"/>
  <c r="BZ109" i="17"/>
  <c r="CA109" i="17"/>
  <c r="CB109" i="17"/>
  <c r="CC109" i="17"/>
  <c r="CD109" i="17"/>
  <c r="CE109" i="17"/>
  <c r="CF109" i="17"/>
  <c r="CG109" i="17"/>
  <c r="CH109" i="17"/>
  <c r="CI109" i="17"/>
  <c r="CJ109" i="17"/>
  <c r="CK109" i="17"/>
  <c r="CL109" i="17"/>
  <c r="CM109" i="17"/>
  <c r="CN109" i="17"/>
  <c r="R110" i="17"/>
  <c r="S110" i="17"/>
  <c r="T110" i="17"/>
  <c r="U110" i="17"/>
  <c r="V110" i="17"/>
  <c r="W110" i="17"/>
  <c r="X110" i="17"/>
  <c r="Y110" i="17"/>
  <c r="Z110" i="17"/>
  <c r="AA110" i="17"/>
  <c r="AB110" i="17"/>
  <c r="AC110" i="17"/>
  <c r="AD110" i="17"/>
  <c r="AE110" i="17"/>
  <c r="AF110" i="17"/>
  <c r="AG110" i="17"/>
  <c r="AH110" i="17"/>
  <c r="AI110" i="17"/>
  <c r="AJ110" i="17"/>
  <c r="AK110" i="17"/>
  <c r="AL110" i="17"/>
  <c r="AM110" i="17"/>
  <c r="AN110" i="17"/>
  <c r="AO110" i="17"/>
  <c r="AP110" i="17"/>
  <c r="AQ110" i="17"/>
  <c r="AR110" i="17"/>
  <c r="AS110" i="17"/>
  <c r="AT110" i="17"/>
  <c r="AU110" i="17"/>
  <c r="AV110" i="17"/>
  <c r="AW110" i="17"/>
  <c r="AX110" i="17"/>
  <c r="AY110" i="17"/>
  <c r="AZ110" i="17"/>
  <c r="BA110" i="17"/>
  <c r="BB110" i="17"/>
  <c r="BC110" i="17"/>
  <c r="BD110" i="17"/>
  <c r="BE110" i="17"/>
  <c r="BF110" i="17"/>
  <c r="BG110" i="17"/>
  <c r="BH110" i="17"/>
  <c r="BI110" i="17"/>
  <c r="BJ110" i="17"/>
  <c r="BK110" i="17"/>
  <c r="BL110" i="17"/>
  <c r="BM110" i="17"/>
  <c r="BN110" i="17"/>
  <c r="BO110" i="17"/>
  <c r="BP110" i="17"/>
  <c r="BQ110" i="17"/>
  <c r="BR110" i="17"/>
  <c r="BS110" i="17"/>
  <c r="BT110" i="17"/>
  <c r="BU110" i="17"/>
  <c r="BV110" i="17"/>
  <c r="BW110" i="17"/>
  <c r="BX110" i="17"/>
  <c r="BY110" i="17"/>
  <c r="BZ110" i="17"/>
  <c r="CA110" i="17"/>
  <c r="CB110" i="17"/>
  <c r="CC110" i="17"/>
  <c r="CD110" i="17"/>
  <c r="CE110" i="17"/>
  <c r="CF110" i="17"/>
  <c r="CG110" i="17"/>
  <c r="CH110" i="17"/>
  <c r="CI110" i="17"/>
  <c r="CJ110" i="17"/>
  <c r="CK110" i="17"/>
  <c r="CL110" i="17"/>
  <c r="CM110" i="17"/>
  <c r="CN110" i="17"/>
  <c r="R111" i="17"/>
  <c r="S111" i="17"/>
  <c r="T111" i="17"/>
  <c r="U111" i="17"/>
  <c r="V111" i="17"/>
  <c r="W111" i="17"/>
  <c r="X111" i="17"/>
  <c r="Y111" i="17"/>
  <c r="Z111" i="17"/>
  <c r="AA111" i="17"/>
  <c r="AB111" i="17"/>
  <c r="AC111" i="17"/>
  <c r="AD111" i="17"/>
  <c r="AE111" i="17"/>
  <c r="AF111" i="17"/>
  <c r="AG111" i="17"/>
  <c r="AH111" i="17"/>
  <c r="AI111" i="17"/>
  <c r="AJ111" i="17"/>
  <c r="AK111" i="17"/>
  <c r="AL111" i="17"/>
  <c r="AM111" i="17"/>
  <c r="AN111" i="17"/>
  <c r="AO111" i="17"/>
  <c r="AP111" i="17"/>
  <c r="AQ111" i="17"/>
  <c r="AR111" i="17"/>
  <c r="AS111" i="17"/>
  <c r="AT111" i="17"/>
  <c r="AU111" i="17"/>
  <c r="AV111" i="17"/>
  <c r="AW111" i="17"/>
  <c r="AX111" i="17"/>
  <c r="AY111" i="17"/>
  <c r="AZ111" i="17"/>
  <c r="BA111" i="17"/>
  <c r="BB111" i="17"/>
  <c r="BC111" i="17"/>
  <c r="BD111" i="17"/>
  <c r="BE111" i="17"/>
  <c r="BF111" i="17"/>
  <c r="BG111" i="17"/>
  <c r="BH111" i="17"/>
  <c r="BI111" i="17"/>
  <c r="BJ111" i="17"/>
  <c r="BK111" i="17"/>
  <c r="BL111" i="17"/>
  <c r="BM111" i="17"/>
  <c r="BN111" i="17"/>
  <c r="BO111" i="17"/>
  <c r="BP111" i="17"/>
  <c r="BQ111" i="17"/>
  <c r="BR111" i="17"/>
  <c r="BS111" i="17"/>
  <c r="BT111" i="17"/>
  <c r="BU111" i="17"/>
  <c r="BV111" i="17"/>
  <c r="BW111" i="17"/>
  <c r="BX111" i="17"/>
  <c r="BY111" i="17"/>
  <c r="BZ111" i="17"/>
  <c r="CA111" i="17"/>
  <c r="CB111" i="17"/>
  <c r="CC111" i="17"/>
  <c r="CD111" i="17"/>
  <c r="CE111" i="17"/>
  <c r="CF111" i="17"/>
  <c r="CG111" i="17"/>
  <c r="CH111" i="17"/>
  <c r="CI111" i="17"/>
  <c r="CJ111" i="17"/>
  <c r="CK111" i="17"/>
  <c r="CL111" i="17"/>
  <c r="CM111" i="17"/>
  <c r="CN111" i="17"/>
  <c r="R112" i="17"/>
  <c r="S112" i="17"/>
  <c r="T112" i="17"/>
  <c r="U112" i="17"/>
  <c r="V112" i="17"/>
  <c r="W112" i="17"/>
  <c r="X112" i="17"/>
  <c r="Y112" i="17"/>
  <c r="Z112" i="17"/>
  <c r="AA112" i="17"/>
  <c r="AB112" i="17"/>
  <c r="AC112" i="17"/>
  <c r="AD112" i="17"/>
  <c r="AE112" i="17"/>
  <c r="AF112" i="17"/>
  <c r="AG112" i="17"/>
  <c r="AH112" i="17"/>
  <c r="AI112" i="17"/>
  <c r="AJ112" i="17"/>
  <c r="AK112" i="17"/>
  <c r="AL112" i="17"/>
  <c r="AM112" i="17"/>
  <c r="AN112" i="17"/>
  <c r="AO112" i="17"/>
  <c r="AP112" i="17"/>
  <c r="AQ112" i="17"/>
  <c r="AR112" i="17"/>
  <c r="AS112" i="17"/>
  <c r="AT112" i="17"/>
  <c r="AU112" i="17"/>
  <c r="AV112" i="17"/>
  <c r="AW112" i="17"/>
  <c r="AX112" i="17"/>
  <c r="AY112" i="17"/>
  <c r="AZ112" i="17"/>
  <c r="BA112" i="17"/>
  <c r="BB112" i="17"/>
  <c r="BC112" i="17"/>
  <c r="BD112" i="17"/>
  <c r="BE112" i="17"/>
  <c r="BF112" i="17"/>
  <c r="BG112" i="17"/>
  <c r="BH112" i="17"/>
  <c r="BI112" i="17"/>
  <c r="BJ112" i="17"/>
  <c r="BK112" i="17"/>
  <c r="BL112" i="17"/>
  <c r="BM112" i="17"/>
  <c r="BN112" i="17"/>
  <c r="BO112" i="17"/>
  <c r="BP112" i="17"/>
  <c r="BQ112" i="17"/>
  <c r="BR112" i="17"/>
  <c r="BS112" i="17"/>
  <c r="BT112" i="17"/>
  <c r="BU112" i="17"/>
  <c r="BV112" i="17"/>
  <c r="BW112" i="17"/>
  <c r="BX112" i="17"/>
  <c r="BY112" i="17"/>
  <c r="BZ112" i="17"/>
  <c r="CA112" i="17"/>
  <c r="CB112" i="17"/>
  <c r="CC112" i="17"/>
  <c r="CD112" i="17"/>
  <c r="CE112" i="17"/>
  <c r="CF112" i="17"/>
  <c r="CG112" i="17"/>
  <c r="CH112" i="17"/>
  <c r="CI112" i="17"/>
  <c r="CJ112" i="17"/>
  <c r="CK112" i="17"/>
  <c r="CL112" i="17"/>
  <c r="CM112" i="17"/>
  <c r="CN112" i="17"/>
  <c r="R113" i="17"/>
  <c r="S113" i="17"/>
  <c r="T113" i="17"/>
  <c r="U113" i="17"/>
  <c r="V113" i="17"/>
  <c r="W113" i="17"/>
  <c r="X113" i="17"/>
  <c r="Y113" i="17"/>
  <c r="Z113" i="17"/>
  <c r="AA113" i="17"/>
  <c r="AB113" i="17"/>
  <c r="AC113" i="17"/>
  <c r="AD113" i="17"/>
  <c r="AE113" i="17"/>
  <c r="AF113" i="17"/>
  <c r="AG113" i="17"/>
  <c r="AH113" i="17"/>
  <c r="AI113" i="17"/>
  <c r="AJ113" i="17"/>
  <c r="AK113" i="17"/>
  <c r="AL113" i="17"/>
  <c r="AM113" i="17"/>
  <c r="AN113" i="17"/>
  <c r="AO113" i="17"/>
  <c r="AP113" i="17"/>
  <c r="AQ113" i="17"/>
  <c r="AR113" i="17"/>
  <c r="AS113" i="17"/>
  <c r="AT113" i="17"/>
  <c r="AU113" i="17"/>
  <c r="AV113" i="17"/>
  <c r="AW113" i="17"/>
  <c r="AX113" i="17"/>
  <c r="AY113" i="17"/>
  <c r="AZ113" i="17"/>
  <c r="BA113" i="17"/>
  <c r="BB113" i="17"/>
  <c r="BC113" i="17"/>
  <c r="BD113" i="17"/>
  <c r="BE113" i="17"/>
  <c r="BF113" i="17"/>
  <c r="BG113" i="17"/>
  <c r="BH113" i="17"/>
  <c r="BI113" i="17"/>
  <c r="BJ113" i="17"/>
  <c r="BK113" i="17"/>
  <c r="BL113" i="17"/>
  <c r="BM113" i="17"/>
  <c r="BN113" i="17"/>
  <c r="BO113" i="17"/>
  <c r="BP113" i="17"/>
  <c r="BQ113" i="17"/>
  <c r="BR113" i="17"/>
  <c r="BS113" i="17"/>
  <c r="BT113" i="17"/>
  <c r="BU113" i="17"/>
  <c r="BV113" i="17"/>
  <c r="BW113" i="17"/>
  <c r="BX113" i="17"/>
  <c r="BY113" i="17"/>
  <c r="BZ113" i="17"/>
  <c r="CA113" i="17"/>
  <c r="CB113" i="17"/>
  <c r="CC113" i="17"/>
  <c r="CD113" i="17"/>
  <c r="CE113" i="17"/>
  <c r="CF113" i="17"/>
  <c r="CG113" i="17"/>
  <c r="CH113" i="17"/>
  <c r="CI113" i="17"/>
  <c r="CJ113" i="17"/>
  <c r="CK113" i="17"/>
  <c r="CL113" i="17"/>
  <c r="CM113" i="17"/>
  <c r="CN113" i="17"/>
  <c r="R114" i="17"/>
  <c r="S114" i="17"/>
  <c r="T114" i="17"/>
  <c r="U114" i="17"/>
  <c r="V114" i="17"/>
  <c r="W114" i="17"/>
  <c r="X114" i="17"/>
  <c r="Y114" i="17"/>
  <c r="Z114" i="17"/>
  <c r="AA114" i="17"/>
  <c r="AB114" i="17"/>
  <c r="AC114" i="17"/>
  <c r="AD114" i="17"/>
  <c r="AE114" i="17"/>
  <c r="AF114" i="17"/>
  <c r="AG114" i="17"/>
  <c r="AH114" i="17"/>
  <c r="AI114" i="17"/>
  <c r="AJ114" i="17"/>
  <c r="AK114" i="17"/>
  <c r="AL114" i="17"/>
  <c r="AM114" i="17"/>
  <c r="AN114" i="17"/>
  <c r="AO114" i="17"/>
  <c r="AP114" i="17"/>
  <c r="AQ114" i="17"/>
  <c r="AR114" i="17"/>
  <c r="AS114" i="17"/>
  <c r="AT114" i="17"/>
  <c r="AU114" i="17"/>
  <c r="AV114" i="17"/>
  <c r="AW114" i="17"/>
  <c r="AX114" i="17"/>
  <c r="AY114" i="17"/>
  <c r="AZ114" i="17"/>
  <c r="BA114" i="17"/>
  <c r="BB114" i="17"/>
  <c r="BC114" i="17"/>
  <c r="BD114" i="17"/>
  <c r="BE114" i="17"/>
  <c r="BF114" i="17"/>
  <c r="BG114" i="17"/>
  <c r="BH114" i="17"/>
  <c r="BI114" i="17"/>
  <c r="BJ114" i="17"/>
  <c r="BK114" i="17"/>
  <c r="BL114" i="17"/>
  <c r="BM114" i="17"/>
  <c r="BN114" i="17"/>
  <c r="BO114" i="17"/>
  <c r="BP114" i="17"/>
  <c r="BQ114" i="17"/>
  <c r="BR114" i="17"/>
  <c r="BS114" i="17"/>
  <c r="BT114" i="17"/>
  <c r="BU114" i="17"/>
  <c r="BV114" i="17"/>
  <c r="BW114" i="17"/>
  <c r="BX114" i="17"/>
  <c r="BY114" i="17"/>
  <c r="BZ114" i="17"/>
  <c r="CA114" i="17"/>
  <c r="CB114" i="17"/>
  <c r="CC114" i="17"/>
  <c r="CD114" i="17"/>
  <c r="CE114" i="17"/>
  <c r="CF114" i="17"/>
  <c r="CG114" i="17"/>
  <c r="CH114" i="17"/>
  <c r="CI114" i="17"/>
  <c r="CJ114" i="17"/>
  <c r="CK114" i="17"/>
  <c r="CL114" i="17"/>
  <c r="CM114" i="17"/>
  <c r="CN114" i="17"/>
  <c r="R115" i="17"/>
  <c r="S115" i="17"/>
  <c r="T115" i="17"/>
  <c r="U115" i="17"/>
  <c r="V115" i="17"/>
  <c r="W115" i="17"/>
  <c r="X115" i="17"/>
  <c r="Y115" i="17"/>
  <c r="Z115" i="17"/>
  <c r="AA115" i="17"/>
  <c r="AB115" i="17"/>
  <c r="AC115" i="17"/>
  <c r="AD115" i="17"/>
  <c r="AE115" i="17"/>
  <c r="AF115" i="17"/>
  <c r="AG115" i="17"/>
  <c r="AH115" i="17"/>
  <c r="AI115" i="17"/>
  <c r="AJ115" i="17"/>
  <c r="AK115" i="17"/>
  <c r="AL115" i="17"/>
  <c r="AM115" i="17"/>
  <c r="AN115" i="17"/>
  <c r="AO115" i="17"/>
  <c r="AP115" i="17"/>
  <c r="AQ115" i="17"/>
  <c r="AR115" i="17"/>
  <c r="AS115" i="17"/>
  <c r="AT115" i="17"/>
  <c r="AU115" i="17"/>
  <c r="AV115" i="17"/>
  <c r="AW115" i="17"/>
  <c r="AX115" i="17"/>
  <c r="AY115" i="17"/>
  <c r="AZ115" i="17"/>
  <c r="BA115" i="17"/>
  <c r="BB115" i="17"/>
  <c r="BC115" i="17"/>
  <c r="BD115" i="17"/>
  <c r="BE115" i="17"/>
  <c r="BF115" i="17"/>
  <c r="BG115" i="17"/>
  <c r="BH115" i="17"/>
  <c r="BI115" i="17"/>
  <c r="BJ115" i="17"/>
  <c r="BK115" i="17"/>
  <c r="BL115" i="17"/>
  <c r="BM115" i="17"/>
  <c r="BN115" i="17"/>
  <c r="BO115" i="17"/>
  <c r="BP115" i="17"/>
  <c r="BQ115" i="17"/>
  <c r="BR115" i="17"/>
  <c r="BS115" i="17"/>
  <c r="BT115" i="17"/>
  <c r="BU115" i="17"/>
  <c r="BV115" i="17"/>
  <c r="BW115" i="17"/>
  <c r="BX115" i="17"/>
  <c r="BY115" i="17"/>
  <c r="BZ115" i="17"/>
  <c r="CA115" i="17"/>
  <c r="CB115" i="17"/>
  <c r="CC115" i="17"/>
  <c r="CD115" i="17"/>
  <c r="CE115" i="17"/>
  <c r="CF115" i="17"/>
  <c r="CG115" i="17"/>
  <c r="CH115" i="17"/>
  <c r="CI115" i="17"/>
  <c r="CJ115" i="17"/>
  <c r="CK115" i="17"/>
  <c r="CL115" i="17"/>
  <c r="CM115" i="17"/>
  <c r="CN115" i="17"/>
  <c r="R116" i="17"/>
  <c r="S116" i="17"/>
  <c r="T116" i="17"/>
  <c r="U116" i="17"/>
  <c r="V116" i="17"/>
  <c r="W116" i="17"/>
  <c r="X116" i="17"/>
  <c r="Y116" i="17"/>
  <c r="Z116" i="17"/>
  <c r="AA116" i="17"/>
  <c r="AB116" i="17"/>
  <c r="AC116" i="17"/>
  <c r="AD116" i="17"/>
  <c r="AE116" i="17"/>
  <c r="AF116" i="17"/>
  <c r="AG116" i="17"/>
  <c r="AH116" i="17"/>
  <c r="AI116" i="17"/>
  <c r="AJ116" i="17"/>
  <c r="AK116" i="17"/>
  <c r="AL116" i="17"/>
  <c r="AM116" i="17"/>
  <c r="AN116" i="17"/>
  <c r="AO116" i="17"/>
  <c r="AP116" i="17"/>
  <c r="AQ116" i="17"/>
  <c r="AR116" i="17"/>
  <c r="AS116" i="17"/>
  <c r="AT116" i="17"/>
  <c r="AU116" i="17"/>
  <c r="AV116" i="17"/>
  <c r="AW116" i="17"/>
  <c r="AX116" i="17"/>
  <c r="AY116" i="17"/>
  <c r="AZ116" i="17"/>
  <c r="BA116" i="17"/>
  <c r="BB116" i="17"/>
  <c r="BC116" i="17"/>
  <c r="BD116" i="17"/>
  <c r="BE116" i="17"/>
  <c r="BF116" i="17"/>
  <c r="BG116" i="17"/>
  <c r="BH116" i="17"/>
  <c r="BI116" i="17"/>
  <c r="BJ116" i="17"/>
  <c r="BK116" i="17"/>
  <c r="BL116" i="17"/>
  <c r="BM116" i="17"/>
  <c r="BN116" i="17"/>
  <c r="BO116" i="17"/>
  <c r="BP116" i="17"/>
  <c r="BQ116" i="17"/>
  <c r="BR116" i="17"/>
  <c r="BS116" i="17"/>
  <c r="BT116" i="17"/>
  <c r="BU116" i="17"/>
  <c r="BV116" i="17"/>
  <c r="BW116" i="17"/>
  <c r="BX116" i="17"/>
  <c r="BY116" i="17"/>
  <c r="BZ116" i="17"/>
  <c r="CA116" i="17"/>
  <c r="CB116" i="17"/>
  <c r="CC116" i="17"/>
  <c r="CD116" i="17"/>
  <c r="CE116" i="17"/>
  <c r="CF116" i="17"/>
  <c r="CG116" i="17"/>
  <c r="CH116" i="17"/>
  <c r="CI116" i="17"/>
  <c r="CJ116" i="17"/>
  <c r="CK116" i="17"/>
  <c r="CL116" i="17"/>
  <c r="CM116" i="17"/>
  <c r="CN116" i="17"/>
  <c r="R117" i="17"/>
  <c r="S117" i="17"/>
  <c r="T117" i="17"/>
  <c r="U117" i="17"/>
  <c r="V117" i="17"/>
  <c r="W117" i="17"/>
  <c r="X117" i="17"/>
  <c r="Y117" i="17"/>
  <c r="Z117" i="17"/>
  <c r="AA117" i="17"/>
  <c r="AB117" i="17"/>
  <c r="AC117" i="17"/>
  <c r="AD117" i="17"/>
  <c r="AE117" i="17"/>
  <c r="AF117" i="17"/>
  <c r="AG117" i="17"/>
  <c r="AH117" i="17"/>
  <c r="AI117" i="17"/>
  <c r="AJ117" i="17"/>
  <c r="AK117" i="17"/>
  <c r="AL117" i="17"/>
  <c r="AM117" i="17"/>
  <c r="AN117" i="17"/>
  <c r="AO117" i="17"/>
  <c r="AP117" i="17"/>
  <c r="AQ117" i="17"/>
  <c r="AR117" i="17"/>
  <c r="AS117" i="17"/>
  <c r="AT117" i="17"/>
  <c r="AU117" i="17"/>
  <c r="AV117" i="17"/>
  <c r="AW117" i="17"/>
  <c r="AX117" i="17"/>
  <c r="AY117" i="17"/>
  <c r="AZ117" i="17"/>
  <c r="BA117" i="17"/>
  <c r="BB117" i="17"/>
  <c r="BC117" i="17"/>
  <c r="BD117" i="17"/>
  <c r="BE117" i="17"/>
  <c r="BF117" i="17"/>
  <c r="BG117" i="17"/>
  <c r="BH117" i="17"/>
  <c r="BI117" i="17"/>
  <c r="BJ117" i="17"/>
  <c r="BK117" i="17"/>
  <c r="BL117" i="17"/>
  <c r="BM117" i="17"/>
  <c r="BN117" i="17"/>
  <c r="BO117" i="17"/>
  <c r="BP117" i="17"/>
  <c r="BQ117" i="17"/>
  <c r="BR117" i="17"/>
  <c r="BS117" i="17"/>
  <c r="BT117" i="17"/>
  <c r="BU117" i="17"/>
  <c r="BV117" i="17"/>
  <c r="BW117" i="17"/>
  <c r="BX117" i="17"/>
  <c r="BY117" i="17"/>
  <c r="BZ117" i="17"/>
  <c r="CA117" i="17"/>
  <c r="CB117" i="17"/>
  <c r="CC117" i="17"/>
  <c r="CD117" i="17"/>
  <c r="CE117" i="17"/>
  <c r="CF117" i="17"/>
  <c r="CG117" i="17"/>
  <c r="CH117" i="17"/>
  <c r="CI117" i="17"/>
  <c r="CJ117" i="17"/>
  <c r="CK117" i="17"/>
  <c r="CL117" i="17"/>
  <c r="CM117" i="17"/>
  <c r="CN117" i="17"/>
  <c r="R118" i="17"/>
  <c r="S118" i="17"/>
  <c r="T118" i="17"/>
  <c r="U118" i="17"/>
  <c r="V118" i="17"/>
  <c r="W118" i="17"/>
  <c r="X118" i="17"/>
  <c r="Y118" i="17"/>
  <c r="Z118" i="17"/>
  <c r="AA118" i="17"/>
  <c r="AB118" i="17"/>
  <c r="AC118" i="17"/>
  <c r="AD118" i="17"/>
  <c r="AE118" i="17"/>
  <c r="AF118" i="17"/>
  <c r="AG118" i="17"/>
  <c r="AH118" i="17"/>
  <c r="AI118" i="17"/>
  <c r="AJ118" i="17"/>
  <c r="AK118" i="17"/>
  <c r="AL118" i="17"/>
  <c r="AM118" i="17"/>
  <c r="AN118" i="17"/>
  <c r="AO118" i="17"/>
  <c r="AP118" i="17"/>
  <c r="AQ118" i="17"/>
  <c r="AR118" i="17"/>
  <c r="AS118" i="17"/>
  <c r="AT118" i="17"/>
  <c r="AU118" i="17"/>
  <c r="AV118" i="17"/>
  <c r="AW118" i="17"/>
  <c r="AX118" i="17"/>
  <c r="AY118" i="17"/>
  <c r="AZ118" i="17"/>
  <c r="BA118" i="17"/>
  <c r="BB118" i="17"/>
  <c r="BC118" i="17"/>
  <c r="BD118" i="17"/>
  <c r="BE118" i="17"/>
  <c r="BF118" i="17"/>
  <c r="BG118" i="17"/>
  <c r="BH118" i="17"/>
  <c r="BI118" i="17"/>
  <c r="BJ118" i="17"/>
  <c r="BK118" i="17"/>
  <c r="BL118" i="17"/>
  <c r="BM118" i="17"/>
  <c r="BN118" i="17"/>
  <c r="BO118" i="17"/>
  <c r="BP118" i="17"/>
  <c r="BQ118" i="17"/>
  <c r="BR118" i="17"/>
  <c r="BS118" i="17"/>
  <c r="BT118" i="17"/>
  <c r="BU118" i="17"/>
  <c r="BV118" i="17"/>
  <c r="BW118" i="17"/>
  <c r="BX118" i="17"/>
  <c r="BY118" i="17"/>
  <c r="BZ118" i="17"/>
  <c r="CA118" i="17"/>
  <c r="CB118" i="17"/>
  <c r="CC118" i="17"/>
  <c r="CD118" i="17"/>
  <c r="CE118" i="17"/>
  <c r="CF118" i="17"/>
  <c r="CG118" i="17"/>
  <c r="CH118" i="17"/>
  <c r="CI118" i="17"/>
  <c r="CJ118" i="17"/>
  <c r="CK118" i="17"/>
  <c r="CL118" i="17"/>
  <c r="CM118" i="17"/>
  <c r="CN118" i="17"/>
  <c r="R119" i="17"/>
  <c r="S119" i="17"/>
  <c r="T119" i="17"/>
  <c r="U119" i="17"/>
  <c r="V119" i="17"/>
  <c r="W119" i="17"/>
  <c r="X119" i="17"/>
  <c r="Y119" i="17"/>
  <c r="Z119" i="17"/>
  <c r="AA119" i="17"/>
  <c r="AB119" i="17"/>
  <c r="AC119" i="17"/>
  <c r="AD119" i="17"/>
  <c r="AE119" i="17"/>
  <c r="AF119" i="17"/>
  <c r="AG119" i="17"/>
  <c r="AH119" i="17"/>
  <c r="AI119" i="17"/>
  <c r="AJ119" i="17"/>
  <c r="AK119" i="17"/>
  <c r="AL119" i="17"/>
  <c r="AM119" i="17"/>
  <c r="AN119" i="17"/>
  <c r="AO119" i="17"/>
  <c r="AP119" i="17"/>
  <c r="AQ119" i="17"/>
  <c r="AR119" i="17"/>
  <c r="AS119" i="17"/>
  <c r="AT119" i="17"/>
  <c r="AU119" i="17"/>
  <c r="AV119" i="17"/>
  <c r="AW119" i="17"/>
  <c r="AX119" i="17"/>
  <c r="AY119" i="17"/>
  <c r="AZ119" i="17"/>
  <c r="BA119" i="17"/>
  <c r="BB119" i="17"/>
  <c r="BC119" i="17"/>
  <c r="BD119" i="17"/>
  <c r="BE119" i="17"/>
  <c r="BF119" i="17"/>
  <c r="BG119" i="17"/>
  <c r="BH119" i="17"/>
  <c r="BI119" i="17"/>
  <c r="BJ119" i="17"/>
  <c r="BK119" i="17"/>
  <c r="BL119" i="17"/>
  <c r="BM119" i="17"/>
  <c r="BN119" i="17"/>
  <c r="BO119" i="17"/>
  <c r="BP119" i="17"/>
  <c r="BQ119" i="17"/>
  <c r="BR119" i="17"/>
  <c r="BS119" i="17"/>
  <c r="BT119" i="17"/>
  <c r="BU119" i="17"/>
  <c r="BV119" i="17"/>
  <c r="BW119" i="17"/>
  <c r="BX119" i="17"/>
  <c r="BY119" i="17"/>
  <c r="BZ119" i="17"/>
  <c r="CA119" i="17"/>
  <c r="CB119" i="17"/>
  <c r="CC119" i="17"/>
  <c r="CD119" i="17"/>
  <c r="CE119" i="17"/>
  <c r="CF119" i="17"/>
  <c r="CG119" i="17"/>
  <c r="CH119" i="17"/>
  <c r="CI119" i="17"/>
  <c r="CJ119" i="17"/>
  <c r="CK119" i="17"/>
  <c r="CL119" i="17"/>
  <c r="CM119" i="17"/>
  <c r="CN119" i="17"/>
  <c r="R120" i="17"/>
  <c r="S120" i="17"/>
  <c r="T120" i="17"/>
  <c r="U120" i="17"/>
  <c r="V120" i="17"/>
  <c r="W120" i="17"/>
  <c r="X120" i="17"/>
  <c r="Y120" i="17"/>
  <c r="Z120" i="17"/>
  <c r="AA120" i="17"/>
  <c r="AB120" i="17"/>
  <c r="AC120" i="17"/>
  <c r="AD120" i="17"/>
  <c r="AE120" i="17"/>
  <c r="AF120" i="17"/>
  <c r="AG120" i="17"/>
  <c r="AH120" i="17"/>
  <c r="AI120" i="17"/>
  <c r="AJ120" i="17"/>
  <c r="AK120" i="17"/>
  <c r="AL120" i="17"/>
  <c r="AM120" i="17"/>
  <c r="AN120" i="17"/>
  <c r="AO120" i="17"/>
  <c r="AP120" i="17"/>
  <c r="AQ120" i="17"/>
  <c r="AR120" i="17"/>
  <c r="AS120" i="17"/>
  <c r="AT120" i="17"/>
  <c r="AU120" i="17"/>
  <c r="AV120" i="17"/>
  <c r="AW120" i="17"/>
  <c r="AX120" i="17"/>
  <c r="AY120" i="17"/>
  <c r="AZ120" i="17"/>
  <c r="BA120" i="17"/>
  <c r="BB120" i="17"/>
  <c r="BC120" i="17"/>
  <c r="BD120" i="17"/>
  <c r="BE120" i="17"/>
  <c r="BF120" i="17"/>
  <c r="BG120" i="17"/>
  <c r="BH120" i="17"/>
  <c r="BI120" i="17"/>
  <c r="BJ120" i="17"/>
  <c r="BK120" i="17"/>
  <c r="BL120" i="17"/>
  <c r="BM120" i="17"/>
  <c r="BN120" i="17"/>
  <c r="BO120" i="17"/>
  <c r="BP120" i="17"/>
  <c r="BQ120" i="17"/>
  <c r="BR120" i="17"/>
  <c r="BS120" i="17"/>
  <c r="BT120" i="17"/>
  <c r="BU120" i="17"/>
  <c r="BV120" i="17"/>
  <c r="BW120" i="17"/>
  <c r="BX120" i="17"/>
  <c r="BY120" i="17"/>
  <c r="BZ120" i="17"/>
  <c r="CA120" i="17"/>
  <c r="CB120" i="17"/>
  <c r="CC120" i="17"/>
  <c r="CD120" i="17"/>
  <c r="CE120" i="17"/>
  <c r="CF120" i="17"/>
  <c r="CG120" i="17"/>
  <c r="CH120" i="17"/>
  <c r="CI120" i="17"/>
  <c r="CJ120" i="17"/>
  <c r="CK120" i="17"/>
  <c r="CL120" i="17"/>
  <c r="CM120" i="17"/>
  <c r="CN120" i="17"/>
  <c r="R121" i="17"/>
  <c r="S121" i="17"/>
  <c r="T121" i="17"/>
  <c r="U121" i="17"/>
  <c r="V121" i="17"/>
  <c r="W121" i="17"/>
  <c r="X121" i="17"/>
  <c r="Y121" i="17"/>
  <c r="Z121" i="17"/>
  <c r="AA121" i="17"/>
  <c r="AB121" i="17"/>
  <c r="AC121" i="17"/>
  <c r="AD121" i="17"/>
  <c r="AE121" i="17"/>
  <c r="AF121" i="17"/>
  <c r="AG121" i="17"/>
  <c r="AH121" i="17"/>
  <c r="AI121" i="17"/>
  <c r="AJ121" i="17"/>
  <c r="AK121" i="17"/>
  <c r="AL121" i="17"/>
  <c r="AM121" i="17"/>
  <c r="AN121" i="17"/>
  <c r="AO121" i="17"/>
  <c r="AP121" i="17"/>
  <c r="AQ121" i="17"/>
  <c r="AR121" i="17"/>
  <c r="AS121" i="17"/>
  <c r="AT121" i="17"/>
  <c r="AU121" i="17"/>
  <c r="AV121" i="17"/>
  <c r="AW121" i="17"/>
  <c r="AX121" i="17"/>
  <c r="AY121" i="17"/>
  <c r="AZ121" i="17"/>
  <c r="BA121" i="17"/>
  <c r="BB121" i="17"/>
  <c r="BC121" i="17"/>
  <c r="BD121" i="17"/>
  <c r="BE121" i="17"/>
  <c r="BF121" i="17"/>
  <c r="BG121" i="17"/>
  <c r="BH121" i="17"/>
  <c r="BI121" i="17"/>
  <c r="BJ121" i="17"/>
  <c r="BK121" i="17"/>
  <c r="BL121" i="17"/>
  <c r="BM121" i="17"/>
  <c r="BN121" i="17"/>
  <c r="BO121" i="17"/>
  <c r="BP121" i="17"/>
  <c r="BQ121" i="17"/>
  <c r="BR121" i="17"/>
  <c r="BS121" i="17"/>
  <c r="BT121" i="17"/>
  <c r="BU121" i="17"/>
  <c r="BV121" i="17"/>
  <c r="BW121" i="17"/>
  <c r="BX121" i="17"/>
  <c r="BY121" i="17"/>
  <c r="BZ121" i="17"/>
  <c r="CA121" i="17"/>
  <c r="CB121" i="17"/>
  <c r="CC121" i="17"/>
  <c r="CD121" i="17"/>
  <c r="CE121" i="17"/>
  <c r="CF121" i="17"/>
  <c r="CG121" i="17"/>
  <c r="CH121" i="17"/>
  <c r="CI121" i="17"/>
  <c r="CJ121" i="17"/>
  <c r="CK121" i="17"/>
  <c r="CL121" i="17"/>
  <c r="CM121" i="17"/>
  <c r="CN121" i="17"/>
  <c r="R122" i="17"/>
  <c r="S122" i="17"/>
  <c r="T122" i="17"/>
  <c r="U122" i="17"/>
  <c r="V122" i="17"/>
  <c r="W122" i="17"/>
  <c r="X122" i="17"/>
  <c r="Y122" i="17"/>
  <c r="Z122" i="17"/>
  <c r="AA122" i="17"/>
  <c r="AB122" i="17"/>
  <c r="AC122" i="17"/>
  <c r="AD122" i="17"/>
  <c r="AE122" i="17"/>
  <c r="AF122" i="17"/>
  <c r="AG122" i="17"/>
  <c r="AH122" i="17"/>
  <c r="AI122" i="17"/>
  <c r="AJ122" i="17"/>
  <c r="AK122" i="17"/>
  <c r="AL122" i="17"/>
  <c r="AM122" i="17"/>
  <c r="AN122" i="17"/>
  <c r="AO122" i="17"/>
  <c r="AP122" i="17"/>
  <c r="AQ122" i="17"/>
  <c r="AR122" i="17"/>
  <c r="AS122" i="17"/>
  <c r="AT122" i="17"/>
  <c r="AU122" i="17"/>
  <c r="AV122" i="17"/>
  <c r="AW122" i="17"/>
  <c r="AX122" i="17"/>
  <c r="AY122" i="17"/>
  <c r="AZ122" i="17"/>
  <c r="BA122" i="17"/>
  <c r="BB122" i="17"/>
  <c r="BC122" i="17"/>
  <c r="BD122" i="17"/>
  <c r="BE122" i="17"/>
  <c r="BF122" i="17"/>
  <c r="BG122" i="17"/>
  <c r="BH122" i="17"/>
  <c r="BI122" i="17"/>
  <c r="BJ122" i="17"/>
  <c r="BK122" i="17"/>
  <c r="BL122" i="17"/>
  <c r="BM122" i="17"/>
  <c r="BN122" i="17"/>
  <c r="BO122" i="17"/>
  <c r="BP122" i="17"/>
  <c r="BQ122" i="17"/>
  <c r="BR122" i="17"/>
  <c r="BS122" i="17"/>
  <c r="BT122" i="17"/>
  <c r="BU122" i="17"/>
  <c r="BV122" i="17"/>
  <c r="BW122" i="17"/>
  <c r="BX122" i="17"/>
  <c r="BY122" i="17"/>
  <c r="BZ122" i="17"/>
  <c r="CA122" i="17"/>
  <c r="CB122" i="17"/>
  <c r="CC122" i="17"/>
  <c r="CD122" i="17"/>
  <c r="CE122" i="17"/>
  <c r="CF122" i="17"/>
  <c r="CG122" i="17"/>
  <c r="CH122" i="17"/>
  <c r="CI122" i="17"/>
  <c r="CJ122" i="17"/>
  <c r="CK122" i="17"/>
  <c r="CL122" i="17"/>
  <c r="CM122" i="17"/>
  <c r="CN122" i="17"/>
  <c r="R123" i="17"/>
  <c r="S123" i="17"/>
  <c r="T123" i="17"/>
  <c r="U123" i="17"/>
  <c r="V123" i="17"/>
  <c r="W123" i="17"/>
  <c r="X123" i="17"/>
  <c r="Y123" i="17"/>
  <c r="Z123" i="17"/>
  <c r="AA123" i="17"/>
  <c r="AB123" i="17"/>
  <c r="AC123" i="17"/>
  <c r="AD123" i="17"/>
  <c r="AE123" i="17"/>
  <c r="AF123" i="17"/>
  <c r="AG123" i="17"/>
  <c r="AH123" i="17"/>
  <c r="AI123" i="17"/>
  <c r="AJ123" i="17"/>
  <c r="AK123" i="17"/>
  <c r="AL123" i="17"/>
  <c r="AM123" i="17"/>
  <c r="AN123" i="17"/>
  <c r="AO123" i="17"/>
  <c r="AP123" i="17"/>
  <c r="AQ123" i="17"/>
  <c r="AR123" i="17"/>
  <c r="AS123" i="17"/>
  <c r="AT123" i="17"/>
  <c r="AU123" i="17"/>
  <c r="AV123" i="17"/>
  <c r="AW123" i="17"/>
  <c r="AX123" i="17"/>
  <c r="AY123" i="17"/>
  <c r="AZ123" i="17"/>
  <c r="BA123" i="17"/>
  <c r="BB123" i="17"/>
  <c r="BC123" i="17"/>
  <c r="BD123" i="17"/>
  <c r="BE123" i="17"/>
  <c r="BF123" i="17"/>
  <c r="BG123" i="17"/>
  <c r="BH123" i="17"/>
  <c r="BI123" i="17"/>
  <c r="BJ123" i="17"/>
  <c r="BK123" i="17"/>
  <c r="BL123" i="17"/>
  <c r="BM123" i="17"/>
  <c r="BN123" i="17"/>
  <c r="BO123" i="17"/>
  <c r="BP123" i="17"/>
  <c r="BQ123" i="17"/>
  <c r="BR123" i="17"/>
  <c r="BS123" i="17"/>
  <c r="BT123" i="17"/>
  <c r="BU123" i="17"/>
  <c r="BV123" i="17"/>
  <c r="BW123" i="17"/>
  <c r="BX123" i="17"/>
  <c r="BY123" i="17"/>
  <c r="BZ123" i="17"/>
  <c r="CA123" i="17"/>
  <c r="CB123" i="17"/>
  <c r="CC123" i="17"/>
  <c r="CD123" i="17"/>
  <c r="CE123" i="17"/>
  <c r="CF123" i="17"/>
  <c r="CG123" i="17"/>
  <c r="CH123" i="17"/>
  <c r="CI123" i="17"/>
  <c r="CJ123" i="17"/>
  <c r="CK123" i="17"/>
  <c r="CL123" i="17"/>
  <c r="CM123" i="17"/>
  <c r="CN123" i="17"/>
  <c r="R124" i="17"/>
  <c r="S124" i="17"/>
  <c r="T124" i="17"/>
  <c r="U124" i="17"/>
  <c r="V124" i="17"/>
  <c r="W124" i="17"/>
  <c r="X124" i="17"/>
  <c r="Y124" i="17"/>
  <c r="Z124" i="17"/>
  <c r="AA124" i="17"/>
  <c r="AB124" i="17"/>
  <c r="AC124" i="17"/>
  <c r="AD124" i="17"/>
  <c r="AE124" i="17"/>
  <c r="AF124" i="17"/>
  <c r="AG124" i="17"/>
  <c r="AH124" i="17"/>
  <c r="AI124" i="17"/>
  <c r="AJ124" i="17"/>
  <c r="AK124" i="17"/>
  <c r="AL124" i="17"/>
  <c r="AM124" i="17"/>
  <c r="AN124" i="17"/>
  <c r="AO124" i="17"/>
  <c r="AP124" i="17"/>
  <c r="AQ124" i="17"/>
  <c r="AR124" i="17"/>
  <c r="AS124" i="17"/>
  <c r="AT124" i="17"/>
  <c r="AU124" i="17"/>
  <c r="AV124" i="17"/>
  <c r="AW124" i="17"/>
  <c r="AX124" i="17"/>
  <c r="AY124" i="17"/>
  <c r="AZ124" i="17"/>
  <c r="BA124" i="17"/>
  <c r="BB124" i="17"/>
  <c r="BC124" i="17"/>
  <c r="BD124" i="17"/>
  <c r="BE124" i="17"/>
  <c r="BF124" i="17"/>
  <c r="BG124" i="17"/>
  <c r="BH124" i="17"/>
  <c r="BI124" i="17"/>
  <c r="BJ124" i="17"/>
  <c r="BK124" i="17"/>
  <c r="BL124" i="17"/>
  <c r="BM124" i="17"/>
  <c r="BN124" i="17"/>
  <c r="BO124" i="17"/>
  <c r="BP124" i="17"/>
  <c r="BQ124" i="17"/>
  <c r="BR124" i="17"/>
  <c r="BS124" i="17"/>
  <c r="BT124" i="17"/>
  <c r="BU124" i="17"/>
  <c r="BV124" i="17"/>
  <c r="BW124" i="17"/>
  <c r="BX124" i="17"/>
  <c r="BY124" i="17"/>
  <c r="BZ124" i="17"/>
  <c r="CA124" i="17"/>
  <c r="CB124" i="17"/>
  <c r="CC124" i="17"/>
  <c r="CD124" i="17"/>
  <c r="CE124" i="17"/>
  <c r="CF124" i="17"/>
  <c r="CG124" i="17"/>
  <c r="CH124" i="17"/>
  <c r="CI124" i="17"/>
  <c r="CJ124" i="17"/>
  <c r="CK124" i="17"/>
  <c r="CL124" i="17"/>
  <c r="CM124" i="17"/>
  <c r="CN124" i="17"/>
  <c r="R125" i="17"/>
  <c r="S125" i="17"/>
  <c r="T125" i="17"/>
  <c r="U125" i="17"/>
  <c r="V125" i="17"/>
  <c r="W125" i="17"/>
  <c r="X125" i="17"/>
  <c r="Y125" i="17"/>
  <c r="Z125" i="17"/>
  <c r="AA125" i="17"/>
  <c r="AB125" i="17"/>
  <c r="AC125" i="17"/>
  <c r="AD125" i="17"/>
  <c r="AE125" i="17"/>
  <c r="AF125" i="17"/>
  <c r="AG125" i="17"/>
  <c r="AH125" i="17"/>
  <c r="AI125" i="17"/>
  <c r="AJ125" i="17"/>
  <c r="AK125" i="17"/>
  <c r="AL125" i="17"/>
  <c r="AM125" i="17"/>
  <c r="AN125" i="17"/>
  <c r="AO125" i="17"/>
  <c r="AP125" i="17"/>
  <c r="AQ125" i="17"/>
  <c r="AR125" i="17"/>
  <c r="AS125" i="17"/>
  <c r="AT125" i="17"/>
  <c r="AU125" i="17"/>
  <c r="AV125" i="17"/>
  <c r="AW125" i="17"/>
  <c r="AX125" i="17"/>
  <c r="AY125" i="17"/>
  <c r="AZ125" i="17"/>
  <c r="BA125" i="17"/>
  <c r="BB125" i="17"/>
  <c r="BC125" i="17"/>
  <c r="BD125" i="17"/>
  <c r="BE125" i="17"/>
  <c r="BF125" i="17"/>
  <c r="BG125" i="17"/>
  <c r="BH125" i="17"/>
  <c r="BI125" i="17"/>
  <c r="BJ125" i="17"/>
  <c r="BK125" i="17"/>
  <c r="BL125" i="17"/>
  <c r="BM125" i="17"/>
  <c r="BN125" i="17"/>
  <c r="BO125" i="17"/>
  <c r="BP125" i="17"/>
  <c r="BQ125" i="17"/>
  <c r="BR125" i="17"/>
  <c r="BS125" i="17"/>
  <c r="BT125" i="17"/>
  <c r="BU125" i="17"/>
  <c r="BV125" i="17"/>
  <c r="BW125" i="17"/>
  <c r="BX125" i="17"/>
  <c r="BY125" i="17"/>
  <c r="BZ125" i="17"/>
  <c r="CA125" i="17"/>
  <c r="CB125" i="17"/>
  <c r="CC125" i="17"/>
  <c r="CD125" i="17"/>
  <c r="CE125" i="17"/>
  <c r="CF125" i="17"/>
  <c r="CG125" i="17"/>
  <c r="CH125" i="17"/>
  <c r="CI125" i="17"/>
  <c r="CJ125" i="17"/>
  <c r="CK125" i="17"/>
  <c r="CL125" i="17"/>
  <c r="CM125" i="17"/>
  <c r="CN125" i="17"/>
  <c r="R126" i="17"/>
  <c r="S126" i="17"/>
  <c r="T126" i="17"/>
  <c r="U126" i="17"/>
  <c r="V126" i="17"/>
  <c r="W126" i="17"/>
  <c r="X126" i="17"/>
  <c r="Y126" i="17"/>
  <c r="Z126" i="17"/>
  <c r="AA126" i="17"/>
  <c r="AB126" i="17"/>
  <c r="AC126" i="17"/>
  <c r="AD126" i="17"/>
  <c r="AE126" i="17"/>
  <c r="AF126" i="17"/>
  <c r="AG126" i="17"/>
  <c r="AH126" i="17"/>
  <c r="AI126" i="17"/>
  <c r="AJ126" i="17"/>
  <c r="AK126" i="17"/>
  <c r="AL126" i="17"/>
  <c r="AM126" i="17"/>
  <c r="AN126" i="17"/>
  <c r="AO126" i="17"/>
  <c r="AP126" i="17"/>
  <c r="AQ126" i="17"/>
  <c r="AR126" i="17"/>
  <c r="AS126" i="17"/>
  <c r="AT126" i="17"/>
  <c r="AU126" i="17"/>
  <c r="AV126" i="17"/>
  <c r="AW126" i="17"/>
  <c r="AX126" i="17"/>
  <c r="AY126" i="17"/>
  <c r="AZ126" i="17"/>
  <c r="BA126" i="17"/>
  <c r="BB126" i="17"/>
  <c r="BC126" i="17"/>
  <c r="BD126" i="17"/>
  <c r="BE126" i="17"/>
  <c r="BF126" i="17"/>
  <c r="BG126" i="17"/>
  <c r="BH126" i="17"/>
  <c r="BI126" i="17"/>
  <c r="BJ126" i="17"/>
  <c r="BK126" i="17"/>
  <c r="BL126" i="17"/>
  <c r="BM126" i="17"/>
  <c r="BN126" i="17"/>
  <c r="BO126" i="17"/>
  <c r="BP126" i="17"/>
  <c r="BQ126" i="17"/>
  <c r="BR126" i="17"/>
  <c r="BS126" i="17"/>
  <c r="BT126" i="17"/>
  <c r="BU126" i="17"/>
  <c r="BV126" i="17"/>
  <c r="BW126" i="17"/>
  <c r="BX126" i="17"/>
  <c r="BY126" i="17"/>
  <c r="BZ126" i="17"/>
  <c r="CA126" i="17"/>
  <c r="CB126" i="17"/>
  <c r="CC126" i="17"/>
  <c r="CD126" i="17"/>
  <c r="CE126" i="17"/>
  <c r="CF126" i="17"/>
  <c r="CG126" i="17"/>
  <c r="CH126" i="17"/>
  <c r="CI126" i="17"/>
  <c r="CJ126" i="17"/>
  <c r="CK126" i="17"/>
  <c r="CL126" i="17"/>
  <c r="CM126" i="17"/>
  <c r="CN126" i="17"/>
  <c r="R127" i="17"/>
  <c r="S127" i="17"/>
  <c r="T127" i="17"/>
  <c r="U127" i="17"/>
  <c r="V127" i="17"/>
  <c r="W127" i="17"/>
  <c r="X127" i="17"/>
  <c r="Y127" i="17"/>
  <c r="Z127" i="17"/>
  <c r="AA127" i="17"/>
  <c r="AB127" i="17"/>
  <c r="AC127" i="17"/>
  <c r="AD127" i="17"/>
  <c r="AE127" i="17"/>
  <c r="AF127" i="17"/>
  <c r="AG127" i="17"/>
  <c r="AH127" i="17"/>
  <c r="AI127" i="17"/>
  <c r="AJ127" i="17"/>
  <c r="AK127" i="17"/>
  <c r="AL127" i="17"/>
  <c r="AM127" i="17"/>
  <c r="AN127" i="17"/>
  <c r="AO127" i="17"/>
  <c r="AP127" i="17"/>
  <c r="AQ127" i="17"/>
  <c r="AR127" i="17"/>
  <c r="AS127" i="17"/>
  <c r="AT127" i="17"/>
  <c r="AU127" i="17"/>
  <c r="AV127" i="17"/>
  <c r="AW127" i="17"/>
  <c r="AX127" i="17"/>
  <c r="AY127" i="17"/>
  <c r="AZ127" i="17"/>
  <c r="BA127" i="17"/>
  <c r="BB127" i="17"/>
  <c r="BC127" i="17"/>
  <c r="BD127" i="17"/>
  <c r="BE127" i="17"/>
  <c r="BF127" i="17"/>
  <c r="BG127" i="17"/>
  <c r="BH127" i="17"/>
  <c r="BI127" i="17"/>
  <c r="BJ127" i="17"/>
  <c r="BK127" i="17"/>
  <c r="BL127" i="17"/>
  <c r="BM127" i="17"/>
  <c r="BN127" i="17"/>
  <c r="BO127" i="17"/>
  <c r="BP127" i="17"/>
  <c r="BQ127" i="17"/>
  <c r="BR127" i="17"/>
  <c r="BS127" i="17"/>
  <c r="BT127" i="17"/>
  <c r="BU127" i="17"/>
  <c r="BV127" i="17"/>
  <c r="BW127" i="17"/>
  <c r="BX127" i="17"/>
  <c r="BY127" i="17"/>
  <c r="BZ127" i="17"/>
  <c r="CA127" i="17"/>
  <c r="CB127" i="17"/>
  <c r="CC127" i="17"/>
  <c r="CD127" i="17"/>
  <c r="CE127" i="17"/>
  <c r="CF127" i="17"/>
  <c r="CG127" i="17"/>
  <c r="CH127" i="17"/>
  <c r="CI127" i="17"/>
  <c r="CJ127" i="17"/>
  <c r="CK127" i="17"/>
  <c r="CL127" i="17"/>
  <c r="CM127" i="17"/>
  <c r="CN127" i="17"/>
  <c r="R128" i="17"/>
  <c r="S128" i="17"/>
  <c r="T128" i="17"/>
  <c r="U128" i="17"/>
  <c r="V128" i="17"/>
  <c r="W128" i="17"/>
  <c r="X128" i="17"/>
  <c r="Y128" i="17"/>
  <c r="Z128" i="17"/>
  <c r="AA128" i="17"/>
  <c r="AB128" i="17"/>
  <c r="AC128" i="17"/>
  <c r="AD128" i="17"/>
  <c r="AE128" i="17"/>
  <c r="AF128" i="17"/>
  <c r="AG128" i="17"/>
  <c r="AH128" i="17"/>
  <c r="AI128" i="17"/>
  <c r="AJ128" i="17"/>
  <c r="AK128" i="17"/>
  <c r="AL128" i="17"/>
  <c r="AM128" i="17"/>
  <c r="AN128" i="17"/>
  <c r="AO128" i="17"/>
  <c r="AP128" i="17"/>
  <c r="AQ128" i="17"/>
  <c r="AR128" i="17"/>
  <c r="AS128" i="17"/>
  <c r="AT128" i="17"/>
  <c r="AU128" i="17"/>
  <c r="AV128" i="17"/>
  <c r="AW128" i="17"/>
  <c r="AX128" i="17"/>
  <c r="AY128" i="17"/>
  <c r="AZ128" i="17"/>
  <c r="BA128" i="17"/>
  <c r="BB128" i="17"/>
  <c r="BC128" i="17"/>
  <c r="BD128" i="17"/>
  <c r="BE128" i="17"/>
  <c r="BF128" i="17"/>
  <c r="BG128" i="17"/>
  <c r="BH128" i="17"/>
  <c r="BI128" i="17"/>
  <c r="BJ128" i="17"/>
  <c r="BK128" i="17"/>
  <c r="BL128" i="17"/>
  <c r="BM128" i="17"/>
  <c r="BN128" i="17"/>
  <c r="BO128" i="17"/>
  <c r="BP128" i="17"/>
  <c r="BQ128" i="17"/>
  <c r="BR128" i="17"/>
  <c r="BS128" i="17"/>
  <c r="BT128" i="17"/>
  <c r="BU128" i="17"/>
  <c r="BV128" i="17"/>
  <c r="BW128" i="17"/>
  <c r="BX128" i="17"/>
  <c r="BY128" i="17"/>
  <c r="BZ128" i="17"/>
  <c r="CA128" i="17"/>
  <c r="CB128" i="17"/>
  <c r="CC128" i="17"/>
  <c r="CD128" i="17"/>
  <c r="CE128" i="17"/>
  <c r="CF128" i="17"/>
  <c r="CG128" i="17"/>
  <c r="CH128" i="17"/>
  <c r="CI128" i="17"/>
  <c r="CJ128" i="17"/>
  <c r="CK128" i="17"/>
  <c r="CL128" i="17"/>
  <c r="CM128" i="17"/>
  <c r="CN128" i="17"/>
  <c r="R129" i="17"/>
  <c r="S129" i="17"/>
  <c r="T129" i="17"/>
  <c r="U129" i="17"/>
  <c r="V129" i="17"/>
  <c r="W129" i="17"/>
  <c r="X129" i="17"/>
  <c r="Y129" i="17"/>
  <c r="Z129" i="17"/>
  <c r="AA129" i="17"/>
  <c r="AB129" i="17"/>
  <c r="AC129" i="17"/>
  <c r="AD129" i="17"/>
  <c r="AE129" i="17"/>
  <c r="AF129" i="17"/>
  <c r="AG129" i="17"/>
  <c r="AH129" i="17"/>
  <c r="AI129" i="17"/>
  <c r="AJ129" i="17"/>
  <c r="AK129" i="17"/>
  <c r="AL129" i="17"/>
  <c r="AM129" i="17"/>
  <c r="AN129" i="17"/>
  <c r="AO129" i="17"/>
  <c r="AP129" i="17"/>
  <c r="AQ129" i="17"/>
  <c r="AR129" i="17"/>
  <c r="AS129" i="17"/>
  <c r="AT129" i="17"/>
  <c r="AU129" i="17"/>
  <c r="AV129" i="17"/>
  <c r="AW129" i="17"/>
  <c r="AX129" i="17"/>
  <c r="AY129" i="17"/>
  <c r="AZ129" i="17"/>
  <c r="BA129" i="17"/>
  <c r="BB129" i="17"/>
  <c r="BC129" i="17"/>
  <c r="BD129" i="17"/>
  <c r="BE129" i="17"/>
  <c r="BF129" i="17"/>
  <c r="BG129" i="17"/>
  <c r="BH129" i="17"/>
  <c r="BI129" i="17"/>
  <c r="BJ129" i="17"/>
  <c r="BK129" i="17"/>
  <c r="BL129" i="17"/>
  <c r="BM129" i="17"/>
  <c r="BN129" i="17"/>
  <c r="BO129" i="17"/>
  <c r="BP129" i="17"/>
  <c r="BQ129" i="17"/>
  <c r="BR129" i="17"/>
  <c r="BS129" i="17"/>
  <c r="BT129" i="17"/>
  <c r="BU129" i="17"/>
  <c r="BV129" i="17"/>
  <c r="BW129" i="17"/>
  <c r="BX129" i="17"/>
  <c r="BY129" i="17"/>
  <c r="BZ129" i="17"/>
  <c r="CA129" i="17"/>
  <c r="CB129" i="17"/>
  <c r="CC129" i="17"/>
  <c r="CD129" i="17"/>
  <c r="CE129" i="17"/>
  <c r="CF129" i="17"/>
  <c r="CG129" i="17"/>
  <c r="CH129" i="17"/>
  <c r="CI129" i="17"/>
  <c r="CJ129" i="17"/>
  <c r="CK129" i="17"/>
  <c r="CL129" i="17"/>
  <c r="CM129" i="17"/>
  <c r="CN129" i="17"/>
  <c r="R130" i="17"/>
  <c r="S130" i="17"/>
  <c r="T130" i="17"/>
  <c r="U130" i="17"/>
  <c r="V130" i="17"/>
  <c r="W130" i="17"/>
  <c r="X130" i="17"/>
  <c r="Y130" i="17"/>
  <c r="Z130" i="17"/>
  <c r="AA130" i="17"/>
  <c r="AB130" i="17"/>
  <c r="AC130" i="17"/>
  <c r="AD130" i="17"/>
  <c r="AE130" i="17"/>
  <c r="AF130" i="17"/>
  <c r="AG130" i="17"/>
  <c r="AH130" i="17"/>
  <c r="AI130" i="17"/>
  <c r="AJ130" i="17"/>
  <c r="AK130" i="17"/>
  <c r="AL130" i="17"/>
  <c r="AM130" i="17"/>
  <c r="AN130" i="17"/>
  <c r="AO130" i="17"/>
  <c r="AP130" i="17"/>
  <c r="AQ130" i="17"/>
  <c r="AR130" i="17"/>
  <c r="AS130" i="17"/>
  <c r="AT130" i="17"/>
  <c r="AU130" i="17"/>
  <c r="AV130" i="17"/>
  <c r="AW130" i="17"/>
  <c r="AX130" i="17"/>
  <c r="AY130" i="17"/>
  <c r="AZ130" i="17"/>
  <c r="BA130" i="17"/>
  <c r="BB130" i="17"/>
  <c r="BC130" i="17"/>
  <c r="BD130" i="17"/>
  <c r="BE130" i="17"/>
  <c r="BF130" i="17"/>
  <c r="BG130" i="17"/>
  <c r="BH130" i="17"/>
  <c r="BI130" i="17"/>
  <c r="BJ130" i="17"/>
  <c r="BK130" i="17"/>
  <c r="BL130" i="17"/>
  <c r="BM130" i="17"/>
  <c r="BN130" i="17"/>
  <c r="BO130" i="17"/>
  <c r="BP130" i="17"/>
  <c r="BQ130" i="17"/>
  <c r="BR130" i="17"/>
  <c r="BS130" i="17"/>
  <c r="BT130" i="17"/>
  <c r="BU130" i="17"/>
  <c r="BV130" i="17"/>
  <c r="BW130" i="17"/>
  <c r="BX130" i="17"/>
  <c r="BY130" i="17"/>
  <c r="BZ130" i="17"/>
  <c r="CA130" i="17"/>
  <c r="CB130" i="17"/>
  <c r="CC130" i="17"/>
  <c r="CD130" i="17"/>
  <c r="CE130" i="17"/>
  <c r="CF130" i="17"/>
  <c r="CG130" i="17"/>
  <c r="CH130" i="17"/>
  <c r="CI130" i="17"/>
  <c r="CJ130" i="17"/>
  <c r="CK130" i="17"/>
  <c r="CL130" i="17"/>
  <c r="CM130" i="17"/>
  <c r="CN130"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1" i="17"/>
  <c r="AW131" i="17"/>
  <c r="AX131" i="17"/>
  <c r="AY131" i="17"/>
  <c r="AZ131" i="17"/>
  <c r="BA131" i="17"/>
  <c r="BB131" i="17"/>
  <c r="BC131" i="17"/>
  <c r="BD131" i="17"/>
  <c r="BE131" i="17"/>
  <c r="BF131" i="17"/>
  <c r="BG131" i="17"/>
  <c r="BH131" i="17"/>
  <c r="BI131" i="17"/>
  <c r="BJ131" i="17"/>
  <c r="BK131" i="17"/>
  <c r="BL131" i="17"/>
  <c r="BM131" i="17"/>
  <c r="BN131" i="17"/>
  <c r="BO131" i="17"/>
  <c r="BP131" i="17"/>
  <c r="BQ131" i="17"/>
  <c r="BR131" i="17"/>
  <c r="BS131" i="17"/>
  <c r="BT131" i="17"/>
  <c r="BU131" i="17"/>
  <c r="BV131" i="17"/>
  <c r="BW131" i="17"/>
  <c r="BX131" i="17"/>
  <c r="BY131" i="17"/>
  <c r="BZ131" i="17"/>
  <c r="CA131" i="17"/>
  <c r="CB131" i="17"/>
  <c r="CC131" i="17"/>
  <c r="CD131" i="17"/>
  <c r="CE131" i="17"/>
  <c r="CF131" i="17"/>
  <c r="CG131" i="17"/>
  <c r="CH131" i="17"/>
  <c r="CI131" i="17"/>
  <c r="CJ131" i="17"/>
  <c r="CK131" i="17"/>
  <c r="CL131" i="17"/>
  <c r="CM131" i="17"/>
  <c r="CN131" i="17"/>
  <c r="R132" i="17"/>
  <c r="S132" i="17"/>
  <c r="T132" i="17"/>
  <c r="U132" i="17"/>
  <c r="V132" i="17"/>
  <c r="W132" i="17"/>
  <c r="X132" i="17"/>
  <c r="Y132" i="17"/>
  <c r="Z132" i="17"/>
  <c r="AA132" i="17"/>
  <c r="AB132" i="17"/>
  <c r="AC132" i="17"/>
  <c r="AD132" i="17"/>
  <c r="AE132" i="17"/>
  <c r="AF132" i="17"/>
  <c r="AG132" i="17"/>
  <c r="AH132" i="17"/>
  <c r="AI132" i="17"/>
  <c r="AJ132" i="17"/>
  <c r="AK132" i="17"/>
  <c r="AL132" i="17"/>
  <c r="AM132" i="17"/>
  <c r="AN132" i="17"/>
  <c r="AO132" i="17"/>
  <c r="AP132" i="17"/>
  <c r="AQ132" i="17"/>
  <c r="AR132" i="17"/>
  <c r="AS132" i="17"/>
  <c r="AT132" i="17"/>
  <c r="AU132" i="17"/>
  <c r="AV132" i="17"/>
  <c r="AW132" i="17"/>
  <c r="AX132" i="17"/>
  <c r="AY132" i="17"/>
  <c r="AZ132" i="17"/>
  <c r="BA132" i="17"/>
  <c r="BB132" i="17"/>
  <c r="BC132" i="17"/>
  <c r="BD132" i="17"/>
  <c r="BE132" i="17"/>
  <c r="BF132" i="17"/>
  <c r="BG132" i="17"/>
  <c r="BH132" i="17"/>
  <c r="BI132" i="17"/>
  <c r="BJ132" i="17"/>
  <c r="BK132" i="17"/>
  <c r="BL132" i="17"/>
  <c r="BM132" i="17"/>
  <c r="BN132" i="17"/>
  <c r="BO132" i="17"/>
  <c r="BP132" i="17"/>
  <c r="BQ132" i="17"/>
  <c r="BR132" i="17"/>
  <c r="BS132" i="17"/>
  <c r="BT132" i="17"/>
  <c r="BU132" i="17"/>
  <c r="BV132" i="17"/>
  <c r="BW132" i="17"/>
  <c r="BX132" i="17"/>
  <c r="BY132" i="17"/>
  <c r="BZ132" i="17"/>
  <c r="CA132" i="17"/>
  <c r="CB132" i="17"/>
  <c r="CC132" i="17"/>
  <c r="CD132" i="17"/>
  <c r="CE132" i="17"/>
  <c r="CF132" i="17"/>
  <c r="CG132" i="17"/>
  <c r="CH132" i="17"/>
  <c r="CI132" i="17"/>
  <c r="CJ132" i="17"/>
  <c r="CK132" i="17"/>
  <c r="CL132" i="17"/>
  <c r="CM132" i="17"/>
  <c r="CN132"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3" i="17"/>
  <c r="AW133" i="17"/>
  <c r="AX133" i="17"/>
  <c r="AY133" i="17"/>
  <c r="AZ133" i="17"/>
  <c r="BA133" i="17"/>
  <c r="BB133" i="17"/>
  <c r="BC133" i="17"/>
  <c r="BD133" i="17"/>
  <c r="BE133" i="17"/>
  <c r="BF133" i="17"/>
  <c r="BG133" i="17"/>
  <c r="BH133" i="17"/>
  <c r="BI133" i="17"/>
  <c r="BJ133" i="17"/>
  <c r="BK133" i="17"/>
  <c r="BL133" i="17"/>
  <c r="BM133" i="17"/>
  <c r="BN133" i="17"/>
  <c r="BO133" i="17"/>
  <c r="BP133" i="17"/>
  <c r="BQ133" i="17"/>
  <c r="BR133" i="17"/>
  <c r="BS133" i="17"/>
  <c r="BT133" i="17"/>
  <c r="BU133" i="17"/>
  <c r="BV133" i="17"/>
  <c r="BW133" i="17"/>
  <c r="BX133" i="17"/>
  <c r="BY133" i="17"/>
  <c r="BZ133" i="17"/>
  <c r="CA133" i="17"/>
  <c r="CB133" i="17"/>
  <c r="CC133" i="17"/>
  <c r="CD133" i="17"/>
  <c r="CE133" i="17"/>
  <c r="CF133" i="17"/>
  <c r="CG133" i="17"/>
  <c r="CH133" i="17"/>
  <c r="CI133" i="17"/>
  <c r="CJ133" i="17"/>
  <c r="CK133" i="17"/>
  <c r="CL133" i="17"/>
  <c r="CM133" i="17"/>
  <c r="CN133"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BB134" i="17"/>
  <c r="BC134" i="17"/>
  <c r="BD134" i="17"/>
  <c r="BE134" i="17"/>
  <c r="BF134" i="17"/>
  <c r="BG134" i="17"/>
  <c r="BH134" i="17"/>
  <c r="BI134" i="17"/>
  <c r="BJ134" i="17"/>
  <c r="BK134" i="17"/>
  <c r="BL134" i="17"/>
  <c r="BM134" i="17"/>
  <c r="BN134" i="17"/>
  <c r="BO134" i="17"/>
  <c r="BP134" i="17"/>
  <c r="BQ134" i="17"/>
  <c r="BR134" i="17"/>
  <c r="BS134" i="17"/>
  <c r="BT134" i="17"/>
  <c r="BU134" i="17"/>
  <c r="BV134" i="17"/>
  <c r="BW134" i="17"/>
  <c r="BX134" i="17"/>
  <c r="BY134" i="17"/>
  <c r="BZ134" i="17"/>
  <c r="CA134" i="17"/>
  <c r="CB134" i="17"/>
  <c r="CC134" i="17"/>
  <c r="CD134" i="17"/>
  <c r="CE134" i="17"/>
  <c r="CF134" i="17"/>
  <c r="CG134" i="17"/>
  <c r="CH134" i="17"/>
  <c r="CI134" i="17"/>
  <c r="CJ134" i="17"/>
  <c r="CK134" i="17"/>
  <c r="CL134" i="17"/>
  <c r="CM134" i="17"/>
  <c r="CN134"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5" i="17"/>
  <c r="AW135" i="17"/>
  <c r="AX135" i="17"/>
  <c r="AY135" i="17"/>
  <c r="AZ135" i="17"/>
  <c r="BA135" i="17"/>
  <c r="BB135" i="17"/>
  <c r="BC135" i="17"/>
  <c r="BD135" i="17"/>
  <c r="BE135" i="17"/>
  <c r="BF135" i="17"/>
  <c r="BG135" i="17"/>
  <c r="BH135" i="17"/>
  <c r="BI135" i="17"/>
  <c r="BJ135" i="17"/>
  <c r="BK135" i="17"/>
  <c r="BL135" i="17"/>
  <c r="BM135" i="17"/>
  <c r="BN135" i="17"/>
  <c r="BO135" i="17"/>
  <c r="BP135" i="17"/>
  <c r="BQ135" i="17"/>
  <c r="BR135" i="17"/>
  <c r="BS135" i="17"/>
  <c r="BT135" i="17"/>
  <c r="BU135" i="17"/>
  <c r="BV135" i="17"/>
  <c r="BW135" i="17"/>
  <c r="BX135" i="17"/>
  <c r="BY135" i="17"/>
  <c r="BZ135" i="17"/>
  <c r="CA135" i="17"/>
  <c r="CB135" i="17"/>
  <c r="CC135" i="17"/>
  <c r="CD135" i="17"/>
  <c r="CE135" i="17"/>
  <c r="CF135" i="17"/>
  <c r="CG135" i="17"/>
  <c r="CH135" i="17"/>
  <c r="CI135" i="17"/>
  <c r="CJ135" i="17"/>
  <c r="CK135" i="17"/>
  <c r="CL135" i="17"/>
  <c r="CM135" i="17"/>
  <c r="CN135"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BC136" i="17"/>
  <c r="BD136" i="17"/>
  <c r="BE136" i="17"/>
  <c r="BF136" i="17"/>
  <c r="BG136" i="17"/>
  <c r="BH136" i="17"/>
  <c r="BI136" i="17"/>
  <c r="BJ136" i="17"/>
  <c r="BK136" i="17"/>
  <c r="BL136" i="17"/>
  <c r="BM136" i="17"/>
  <c r="BN136" i="17"/>
  <c r="BO136" i="17"/>
  <c r="BP136" i="17"/>
  <c r="BQ136" i="17"/>
  <c r="BR136" i="17"/>
  <c r="BS136" i="17"/>
  <c r="BT136" i="17"/>
  <c r="BU136" i="17"/>
  <c r="BV136" i="17"/>
  <c r="BW136" i="17"/>
  <c r="BX136" i="17"/>
  <c r="BY136" i="17"/>
  <c r="BZ136" i="17"/>
  <c r="CA136" i="17"/>
  <c r="CB136" i="17"/>
  <c r="CC136" i="17"/>
  <c r="CD136" i="17"/>
  <c r="CE136" i="17"/>
  <c r="CF136" i="17"/>
  <c r="CG136" i="17"/>
  <c r="CH136" i="17"/>
  <c r="CI136" i="17"/>
  <c r="CJ136" i="17"/>
  <c r="CK136" i="17"/>
  <c r="CL136" i="17"/>
  <c r="CM136" i="17"/>
  <c r="CN136"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BC137" i="17"/>
  <c r="BD137" i="17"/>
  <c r="BE137" i="17"/>
  <c r="BF137" i="17"/>
  <c r="BG137" i="17"/>
  <c r="BH137" i="17"/>
  <c r="BI137" i="17"/>
  <c r="BJ137" i="17"/>
  <c r="BK137" i="17"/>
  <c r="BL137" i="17"/>
  <c r="BM137" i="17"/>
  <c r="BN137" i="17"/>
  <c r="BO137" i="17"/>
  <c r="BP137" i="17"/>
  <c r="BQ137" i="17"/>
  <c r="BR137" i="17"/>
  <c r="BS137" i="17"/>
  <c r="BT137" i="17"/>
  <c r="BU137" i="17"/>
  <c r="BV137" i="17"/>
  <c r="BW137" i="17"/>
  <c r="BX137" i="17"/>
  <c r="BY137" i="17"/>
  <c r="BZ137" i="17"/>
  <c r="CA137" i="17"/>
  <c r="CB137" i="17"/>
  <c r="CC137" i="17"/>
  <c r="CD137" i="17"/>
  <c r="CE137" i="17"/>
  <c r="CF137" i="17"/>
  <c r="CG137" i="17"/>
  <c r="CH137" i="17"/>
  <c r="CI137" i="17"/>
  <c r="CJ137" i="17"/>
  <c r="CK137" i="17"/>
  <c r="CL137" i="17"/>
  <c r="CM137" i="17"/>
  <c r="CN137"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BC138" i="17"/>
  <c r="BD138" i="17"/>
  <c r="BE138" i="17"/>
  <c r="BF138" i="17"/>
  <c r="BG138" i="17"/>
  <c r="BH138" i="17"/>
  <c r="BI138" i="17"/>
  <c r="BJ138" i="17"/>
  <c r="BK138" i="17"/>
  <c r="BL138" i="17"/>
  <c r="BM138" i="17"/>
  <c r="BN138" i="17"/>
  <c r="BO138" i="17"/>
  <c r="BP138" i="17"/>
  <c r="BQ138" i="17"/>
  <c r="BR138" i="17"/>
  <c r="BS138" i="17"/>
  <c r="BT138" i="17"/>
  <c r="BU138" i="17"/>
  <c r="BV138" i="17"/>
  <c r="BW138" i="17"/>
  <c r="BX138" i="17"/>
  <c r="BY138" i="17"/>
  <c r="BZ138" i="17"/>
  <c r="CA138" i="17"/>
  <c r="CB138" i="17"/>
  <c r="CC138" i="17"/>
  <c r="CD138" i="17"/>
  <c r="CE138" i="17"/>
  <c r="CF138" i="17"/>
  <c r="CG138" i="17"/>
  <c r="CH138" i="17"/>
  <c r="CI138" i="17"/>
  <c r="CJ138" i="17"/>
  <c r="CK138" i="17"/>
  <c r="CL138" i="17"/>
  <c r="CM138" i="17"/>
  <c r="CN138"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BC139" i="17"/>
  <c r="BD139" i="17"/>
  <c r="BE139" i="17"/>
  <c r="BF139" i="17"/>
  <c r="BG139" i="17"/>
  <c r="BH139" i="17"/>
  <c r="BI139" i="17"/>
  <c r="BJ139" i="17"/>
  <c r="BK139" i="17"/>
  <c r="BL139" i="17"/>
  <c r="BM139" i="17"/>
  <c r="BN139" i="17"/>
  <c r="BO139" i="17"/>
  <c r="BP139" i="17"/>
  <c r="BQ139" i="17"/>
  <c r="BR139" i="17"/>
  <c r="BS139" i="17"/>
  <c r="BT139" i="17"/>
  <c r="BU139" i="17"/>
  <c r="BV139" i="17"/>
  <c r="BW139" i="17"/>
  <c r="BX139" i="17"/>
  <c r="BY139" i="17"/>
  <c r="BZ139" i="17"/>
  <c r="CA139" i="17"/>
  <c r="CB139" i="17"/>
  <c r="CC139" i="17"/>
  <c r="CD139" i="17"/>
  <c r="CE139" i="17"/>
  <c r="CF139" i="17"/>
  <c r="CG139" i="17"/>
  <c r="CH139" i="17"/>
  <c r="CI139" i="17"/>
  <c r="CJ139" i="17"/>
  <c r="CK139" i="17"/>
  <c r="CL139" i="17"/>
  <c r="CM139" i="17"/>
  <c r="CN139"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BC140" i="17"/>
  <c r="BD140" i="17"/>
  <c r="BE140" i="17"/>
  <c r="BF140" i="17"/>
  <c r="BG140" i="17"/>
  <c r="BH140" i="17"/>
  <c r="BI140" i="17"/>
  <c r="BJ140" i="17"/>
  <c r="BK140" i="17"/>
  <c r="BL140" i="17"/>
  <c r="BM140" i="17"/>
  <c r="BN140" i="17"/>
  <c r="BO140" i="17"/>
  <c r="BP140" i="17"/>
  <c r="BQ140" i="17"/>
  <c r="BR140" i="17"/>
  <c r="BS140" i="17"/>
  <c r="BT140" i="17"/>
  <c r="BU140" i="17"/>
  <c r="BV140" i="17"/>
  <c r="BW140" i="17"/>
  <c r="BX140" i="17"/>
  <c r="BY140" i="17"/>
  <c r="BZ140" i="17"/>
  <c r="CA140" i="17"/>
  <c r="CB140" i="17"/>
  <c r="CC140" i="17"/>
  <c r="CD140" i="17"/>
  <c r="CE140" i="17"/>
  <c r="CF140" i="17"/>
  <c r="CG140" i="17"/>
  <c r="CH140" i="17"/>
  <c r="CI140" i="17"/>
  <c r="CJ140" i="17"/>
  <c r="CK140" i="17"/>
  <c r="CL140" i="17"/>
  <c r="CM140" i="17"/>
  <c r="CN140"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BC141" i="17"/>
  <c r="BD141" i="17"/>
  <c r="BE141" i="17"/>
  <c r="BF141" i="17"/>
  <c r="BG141" i="17"/>
  <c r="BH141" i="17"/>
  <c r="BI141" i="17"/>
  <c r="BJ141" i="17"/>
  <c r="BK141" i="17"/>
  <c r="BL141" i="17"/>
  <c r="BM141" i="17"/>
  <c r="BN141" i="17"/>
  <c r="BO141" i="17"/>
  <c r="BP141" i="17"/>
  <c r="BQ141" i="17"/>
  <c r="BR141" i="17"/>
  <c r="BS141" i="17"/>
  <c r="BT141" i="17"/>
  <c r="BU141" i="17"/>
  <c r="BV141" i="17"/>
  <c r="BW141" i="17"/>
  <c r="BX141" i="17"/>
  <c r="BY141" i="17"/>
  <c r="BZ141" i="17"/>
  <c r="CA141" i="17"/>
  <c r="CB141" i="17"/>
  <c r="CC141" i="17"/>
  <c r="CD141" i="17"/>
  <c r="CE141" i="17"/>
  <c r="CF141" i="17"/>
  <c r="CG141" i="17"/>
  <c r="CH141" i="17"/>
  <c r="CI141" i="17"/>
  <c r="CJ141" i="17"/>
  <c r="CK141" i="17"/>
  <c r="CL141" i="17"/>
  <c r="CM141" i="17"/>
  <c r="CN141"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BC142" i="17"/>
  <c r="BD142" i="17"/>
  <c r="BE142" i="17"/>
  <c r="BF142" i="17"/>
  <c r="BG142" i="17"/>
  <c r="BH142" i="17"/>
  <c r="BI142" i="17"/>
  <c r="BJ142" i="17"/>
  <c r="BK142" i="17"/>
  <c r="BL142" i="17"/>
  <c r="BM142" i="17"/>
  <c r="BN142" i="17"/>
  <c r="BO142" i="17"/>
  <c r="BP142" i="17"/>
  <c r="BQ142" i="17"/>
  <c r="BR142" i="17"/>
  <c r="BS142" i="17"/>
  <c r="BT142" i="17"/>
  <c r="BU142" i="17"/>
  <c r="BV142" i="17"/>
  <c r="BW142" i="17"/>
  <c r="BX142" i="17"/>
  <c r="BY142" i="17"/>
  <c r="BZ142" i="17"/>
  <c r="CA142" i="17"/>
  <c r="CB142" i="17"/>
  <c r="CC142" i="17"/>
  <c r="CD142" i="17"/>
  <c r="CE142" i="17"/>
  <c r="CF142" i="17"/>
  <c r="CG142" i="17"/>
  <c r="CH142" i="17"/>
  <c r="CI142" i="17"/>
  <c r="CJ142" i="17"/>
  <c r="CK142" i="17"/>
  <c r="CL142" i="17"/>
  <c r="CM142" i="17"/>
  <c r="CN142"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BC143" i="17"/>
  <c r="BD143" i="17"/>
  <c r="BE143" i="17"/>
  <c r="BF143" i="17"/>
  <c r="BG143" i="17"/>
  <c r="BH143" i="17"/>
  <c r="BI143" i="17"/>
  <c r="BJ143" i="17"/>
  <c r="BK143" i="17"/>
  <c r="BL143" i="17"/>
  <c r="BM143" i="17"/>
  <c r="BN143" i="17"/>
  <c r="BO143" i="17"/>
  <c r="BP143" i="17"/>
  <c r="BQ143" i="17"/>
  <c r="BR143" i="17"/>
  <c r="BS143" i="17"/>
  <c r="BT143" i="17"/>
  <c r="BU143" i="17"/>
  <c r="BV143" i="17"/>
  <c r="BW143" i="17"/>
  <c r="BX143" i="17"/>
  <c r="BY143" i="17"/>
  <c r="BZ143" i="17"/>
  <c r="CA143" i="17"/>
  <c r="CB143" i="17"/>
  <c r="CC143" i="17"/>
  <c r="CD143" i="17"/>
  <c r="CE143" i="17"/>
  <c r="CF143" i="17"/>
  <c r="CG143" i="17"/>
  <c r="CH143" i="17"/>
  <c r="CI143" i="17"/>
  <c r="CJ143" i="17"/>
  <c r="CK143" i="17"/>
  <c r="CL143" i="17"/>
  <c r="CM143" i="17"/>
  <c r="CN143"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BC144" i="17"/>
  <c r="BD144" i="17"/>
  <c r="BE144" i="17"/>
  <c r="BF144" i="17"/>
  <c r="BG144" i="17"/>
  <c r="BH144" i="17"/>
  <c r="BI144" i="17"/>
  <c r="BJ144" i="17"/>
  <c r="BK144" i="17"/>
  <c r="BL144" i="17"/>
  <c r="BM144" i="17"/>
  <c r="BN144" i="17"/>
  <c r="BO144" i="17"/>
  <c r="BP144" i="17"/>
  <c r="BQ144" i="17"/>
  <c r="BR144" i="17"/>
  <c r="BS144" i="17"/>
  <c r="BT144" i="17"/>
  <c r="BU144" i="17"/>
  <c r="BV144" i="17"/>
  <c r="BW144" i="17"/>
  <c r="BX144" i="17"/>
  <c r="BY144" i="17"/>
  <c r="BZ144" i="17"/>
  <c r="CA144" i="17"/>
  <c r="CB144" i="17"/>
  <c r="CC144" i="17"/>
  <c r="CD144" i="17"/>
  <c r="CE144" i="17"/>
  <c r="CF144" i="17"/>
  <c r="CG144" i="17"/>
  <c r="CH144" i="17"/>
  <c r="CI144" i="17"/>
  <c r="CJ144" i="17"/>
  <c r="CK144" i="17"/>
  <c r="CL144" i="17"/>
  <c r="CM144" i="17"/>
  <c r="CN144"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BC145" i="17"/>
  <c r="BD145" i="17"/>
  <c r="BE145" i="17"/>
  <c r="BF145" i="17"/>
  <c r="BG145" i="17"/>
  <c r="BH145" i="17"/>
  <c r="BI145" i="17"/>
  <c r="BJ145" i="17"/>
  <c r="BK145" i="17"/>
  <c r="BL145" i="17"/>
  <c r="BM145" i="17"/>
  <c r="BN145" i="17"/>
  <c r="BO145" i="17"/>
  <c r="BP145" i="17"/>
  <c r="BQ145" i="17"/>
  <c r="BR145" i="17"/>
  <c r="BS145" i="17"/>
  <c r="BT145" i="17"/>
  <c r="BU145" i="17"/>
  <c r="BV145" i="17"/>
  <c r="BW145" i="17"/>
  <c r="BX145" i="17"/>
  <c r="BY145" i="17"/>
  <c r="BZ145" i="17"/>
  <c r="CA145" i="17"/>
  <c r="CB145" i="17"/>
  <c r="CC145" i="17"/>
  <c r="CD145" i="17"/>
  <c r="CE145" i="17"/>
  <c r="CF145" i="17"/>
  <c r="CG145" i="17"/>
  <c r="CH145" i="17"/>
  <c r="CI145" i="17"/>
  <c r="CJ145" i="17"/>
  <c r="CK145" i="17"/>
  <c r="CL145" i="17"/>
  <c r="CM145" i="17"/>
  <c r="CN145"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BC146" i="17"/>
  <c r="BD146" i="17"/>
  <c r="BE146" i="17"/>
  <c r="BF146" i="17"/>
  <c r="BG146" i="17"/>
  <c r="BH146" i="17"/>
  <c r="BI146" i="17"/>
  <c r="BJ146" i="17"/>
  <c r="BK146" i="17"/>
  <c r="BL146" i="17"/>
  <c r="BM146" i="17"/>
  <c r="BN146" i="17"/>
  <c r="BO146" i="17"/>
  <c r="BP146" i="17"/>
  <c r="BQ146" i="17"/>
  <c r="BR146" i="17"/>
  <c r="BS146" i="17"/>
  <c r="BT146" i="17"/>
  <c r="BU146" i="17"/>
  <c r="BV146" i="17"/>
  <c r="BW146" i="17"/>
  <c r="BX146" i="17"/>
  <c r="BY146" i="17"/>
  <c r="BZ146" i="17"/>
  <c r="CA146" i="17"/>
  <c r="CB146" i="17"/>
  <c r="CC146" i="17"/>
  <c r="CD146" i="17"/>
  <c r="CE146" i="17"/>
  <c r="CF146" i="17"/>
  <c r="CG146" i="17"/>
  <c r="CH146" i="17"/>
  <c r="CI146" i="17"/>
  <c r="CJ146" i="17"/>
  <c r="CK146" i="17"/>
  <c r="CL146" i="17"/>
  <c r="CM146" i="17"/>
  <c r="CN146"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BC147" i="17"/>
  <c r="BD147" i="17"/>
  <c r="BE147" i="17"/>
  <c r="BF147" i="17"/>
  <c r="BG147" i="17"/>
  <c r="BH147" i="17"/>
  <c r="BI147" i="17"/>
  <c r="BJ147" i="17"/>
  <c r="BK147" i="17"/>
  <c r="BL147" i="17"/>
  <c r="BM147" i="17"/>
  <c r="BN147" i="17"/>
  <c r="BO147" i="17"/>
  <c r="BP147" i="17"/>
  <c r="BQ147" i="17"/>
  <c r="BR147" i="17"/>
  <c r="BS147" i="17"/>
  <c r="BT147" i="17"/>
  <c r="BU147" i="17"/>
  <c r="BV147" i="17"/>
  <c r="BW147" i="17"/>
  <c r="BX147" i="17"/>
  <c r="BY147" i="17"/>
  <c r="BZ147" i="17"/>
  <c r="CA147" i="17"/>
  <c r="CB147" i="17"/>
  <c r="CC147" i="17"/>
  <c r="CD147" i="17"/>
  <c r="CE147" i="17"/>
  <c r="CF147" i="17"/>
  <c r="CG147" i="17"/>
  <c r="CH147" i="17"/>
  <c r="CI147" i="17"/>
  <c r="CJ147" i="17"/>
  <c r="CK147" i="17"/>
  <c r="CL147" i="17"/>
  <c r="CM147" i="17"/>
  <c r="CN147"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BC148" i="17"/>
  <c r="BD148" i="17"/>
  <c r="BE148" i="17"/>
  <c r="BF148" i="17"/>
  <c r="BG148" i="17"/>
  <c r="BH148" i="17"/>
  <c r="BI148" i="17"/>
  <c r="BJ148" i="17"/>
  <c r="BK148" i="17"/>
  <c r="BL148" i="17"/>
  <c r="BM148" i="17"/>
  <c r="BN148" i="17"/>
  <c r="BO148" i="17"/>
  <c r="BP148" i="17"/>
  <c r="BQ148" i="17"/>
  <c r="BR148" i="17"/>
  <c r="BS148" i="17"/>
  <c r="BT148" i="17"/>
  <c r="BU148" i="17"/>
  <c r="BV148" i="17"/>
  <c r="BW148" i="17"/>
  <c r="BX148" i="17"/>
  <c r="BY148" i="17"/>
  <c r="BZ148" i="17"/>
  <c r="CA148" i="17"/>
  <c r="CB148" i="17"/>
  <c r="CC148" i="17"/>
  <c r="CD148" i="17"/>
  <c r="CE148" i="17"/>
  <c r="CF148" i="17"/>
  <c r="CG148" i="17"/>
  <c r="CH148" i="17"/>
  <c r="CI148" i="17"/>
  <c r="CJ148" i="17"/>
  <c r="CK148" i="17"/>
  <c r="CL148" i="17"/>
  <c r="CM148" i="17"/>
  <c r="CN148"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BC149" i="17"/>
  <c r="BD149" i="17"/>
  <c r="BE149" i="17"/>
  <c r="BF149" i="17"/>
  <c r="BG149" i="17"/>
  <c r="BH149" i="17"/>
  <c r="BI149" i="17"/>
  <c r="BJ149" i="17"/>
  <c r="BK149" i="17"/>
  <c r="BL149" i="17"/>
  <c r="BM149" i="17"/>
  <c r="BN149" i="17"/>
  <c r="BO149" i="17"/>
  <c r="BP149" i="17"/>
  <c r="BQ149" i="17"/>
  <c r="BR149" i="17"/>
  <c r="BS149" i="17"/>
  <c r="BT149" i="17"/>
  <c r="BU149" i="17"/>
  <c r="BV149" i="17"/>
  <c r="BW149" i="17"/>
  <c r="BX149" i="17"/>
  <c r="BY149" i="17"/>
  <c r="BZ149" i="17"/>
  <c r="CA149" i="17"/>
  <c r="CB149" i="17"/>
  <c r="CC149" i="17"/>
  <c r="CD149" i="17"/>
  <c r="CE149" i="17"/>
  <c r="CF149" i="17"/>
  <c r="CG149" i="17"/>
  <c r="CH149" i="17"/>
  <c r="CI149" i="17"/>
  <c r="CJ149" i="17"/>
  <c r="CK149" i="17"/>
  <c r="CL149" i="17"/>
  <c r="CM149" i="17"/>
  <c r="CN149"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BC150" i="17"/>
  <c r="BD150" i="17"/>
  <c r="BE150" i="17"/>
  <c r="BF150" i="17"/>
  <c r="BG150" i="17"/>
  <c r="BH150" i="17"/>
  <c r="BI150" i="17"/>
  <c r="BJ150" i="17"/>
  <c r="BK150" i="17"/>
  <c r="BL150" i="17"/>
  <c r="BM150" i="17"/>
  <c r="BN150" i="17"/>
  <c r="BO150" i="17"/>
  <c r="BP150" i="17"/>
  <c r="BQ150" i="17"/>
  <c r="BR150" i="17"/>
  <c r="BS150" i="17"/>
  <c r="BT150" i="17"/>
  <c r="BU150" i="17"/>
  <c r="BV150" i="17"/>
  <c r="BW150" i="17"/>
  <c r="BX150" i="17"/>
  <c r="BY150" i="17"/>
  <c r="BZ150" i="17"/>
  <c r="CA150" i="17"/>
  <c r="CB150" i="17"/>
  <c r="CC150" i="17"/>
  <c r="CD150" i="17"/>
  <c r="CE150" i="17"/>
  <c r="CF150" i="17"/>
  <c r="CG150" i="17"/>
  <c r="CH150" i="17"/>
  <c r="CI150" i="17"/>
  <c r="CJ150" i="17"/>
  <c r="CK150" i="17"/>
  <c r="CL150" i="17"/>
  <c r="CM150" i="17"/>
  <c r="CN150"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BC151" i="17"/>
  <c r="BD151" i="17"/>
  <c r="BE151" i="17"/>
  <c r="BF151" i="17"/>
  <c r="BG151" i="17"/>
  <c r="BH151" i="17"/>
  <c r="BI151" i="17"/>
  <c r="BJ151" i="17"/>
  <c r="BK151" i="17"/>
  <c r="BL151" i="17"/>
  <c r="BM151" i="17"/>
  <c r="BN151" i="17"/>
  <c r="BO151" i="17"/>
  <c r="BP151" i="17"/>
  <c r="BQ151" i="17"/>
  <c r="BR151" i="17"/>
  <c r="BS151" i="17"/>
  <c r="BT151" i="17"/>
  <c r="BU151" i="17"/>
  <c r="BV151" i="17"/>
  <c r="BW151" i="17"/>
  <c r="BX151" i="17"/>
  <c r="BY151" i="17"/>
  <c r="BZ151" i="17"/>
  <c r="CA151" i="17"/>
  <c r="CB151" i="17"/>
  <c r="CC151" i="17"/>
  <c r="CD151" i="17"/>
  <c r="CE151" i="17"/>
  <c r="CF151" i="17"/>
  <c r="CG151" i="17"/>
  <c r="CH151" i="17"/>
  <c r="CI151" i="17"/>
  <c r="CJ151" i="17"/>
  <c r="CK151" i="17"/>
  <c r="CL151" i="17"/>
  <c r="CM151" i="17"/>
  <c r="CN151"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BC152" i="17"/>
  <c r="BD152" i="17"/>
  <c r="BE152" i="17"/>
  <c r="BF152" i="17"/>
  <c r="BG152" i="17"/>
  <c r="BH152" i="17"/>
  <c r="BI152" i="17"/>
  <c r="BJ152" i="17"/>
  <c r="BK152" i="17"/>
  <c r="BL152" i="17"/>
  <c r="BM152" i="17"/>
  <c r="BN152" i="17"/>
  <c r="BO152" i="17"/>
  <c r="BP152" i="17"/>
  <c r="BQ152" i="17"/>
  <c r="BR152" i="17"/>
  <c r="BS152" i="17"/>
  <c r="BT152" i="17"/>
  <c r="BU152" i="17"/>
  <c r="BV152" i="17"/>
  <c r="BW152" i="17"/>
  <c r="BX152" i="17"/>
  <c r="BY152" i="17"/>
  <c r="BZ152" i="17"/>
  <c r="CA152" i="17"/>
  <c r="CB152" i="17"/>
  <c r="CC152" i="17"/>
  <c r="CD152" i="17"/>
  <c r="CE152" i="17"/>
  <c r="CF152" i="17"/>
  <c r="CG152" i="17"/>
  <c r="CH152" i="17"/>
  <c r="CI152" i="17"/>
  <c r="CJ152" i="17"/>
  <c r="CK152" i="17"/>
  <c r="CL152" i="17"/>
  <c r="CM152" i="17"/>
  <c r="CN152"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BC153" i="17"/>
  <c r="BD153" i="17"/>
  <c r="BE153" i="17"/>
  <c r="BF153" i="17"/>
  <c r="BG153" i="17"/>
  <c r="BH153" i="17"/>
  <c r="BI153" i="17"/>
  <c r="BJ153" i="17"/>
  <c r="BK153" i="17"/>
  <c r="BL153" i="17"/>
  <c r="BM153" i="17"/>
  <c r="BN153" i="17"/>
  <c r="BO153" i="17"/>
  <c r="BP153" i="17"/>
  <c r="BQ153" i="17"/>
  <c r="BR153" i="17"/>
  <c r="BS153" i="17"/>
  <c r="BT153" i="17"/>
  <c r="BU153" i="17"/>
  <c r="BV153" i="17"/>
  <c r="BW153" i="17"/>
  <c r="BX153" i="17"/>
  <c r="BY153" i="17"/>
  <c r="BZ153" i="17"/>
  <c r="CA153" i="17"/>
  <c r="CB153" i="17"/>
  <c r="CC153" i="17"/>
  <c r="CD153" i="17"/>
  <c r="CE153" i="17"/>
  <c r="CF153" i="17"/>
  <c r="CG153" i="17"/>
  <c r="CH153" i="17"/>
  <c r="CI153" i="17"/>
  <c r="CJ153" i="17"/>
  <c r="CK153" i="17"/>
  <c r="CL153" i="17"/>
  <c r="CM153" i="17"/>
  <c r="CN153"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BC154" i="17"/>
  <c r="BD154" i="17"/>
  <c r="BE154" i="17"/>
  <c r="BF154" i="17"/>
  <c r="BG154" i="17"/>
  <c r="BH154" i="17"/>
  <c r="BI154" i="17"/>
  <c r="BJ154" i="17"/>
  <c r="BK154" i="17"/>
  <c r="BL154" i="17"/>
  <c r="BM154" i="17"/>
  <c r="BN154" i="17"/>
  <c r="BO154" i="17"/>
  <c r="BP154" i="17"/>
  <c r="BQ154" i="17"/>
  <c r="BR154" i="17"/>
  <c r="BS154" i="17"/>
  <c r="BT154" i="17"/>
  <c r="BU154" i="17"/>
  <c r="BV154" i="17"/>
  <c r="BW154" i="17"/>
  <c r="BX154" i="17"/>
  <c r="BY154" i="17"/>
  <c r="BZ154" i="17"/>
  <c r="CA154" i="17"/>
  <c r="CB154" i="17"/>
  <c r="CC154" i="17"/>
  <c r="CD154" i="17"/>
  <c r="CE154" i="17"/>
  <c r="CF154" i="17"/>
  <c r="CG154" i="17"/>
  <c r="CH154" i="17"/>
  <c r="CI154" i="17"/>
  <c r="CJ154" i="17"/>
  <c r="CK154" i="17"/>
  <c r="CL154" i="17"/>
  <c r="CM154" i="17"/>
  <c r="CN154"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BC155" i="17"/>
  <c r="BD155" i="17"/>
  <c r="BE155" i="17"/>
  <c r="BF155" i="17"/>
  <c r="BG155" i="17"/>
  <c r="BH155" i="17"/>
  <c r="BI155" i="17"/>
  <c r="BJ155" i="17"/>
  <c r="BK155" i="17"/>
  <c r="BL155" i="17"/>
  <c r="BM155" i="17"/>
  <c r="BN155" i="17"/>
  <c r="BO155" i="17"/>
  <c r="BP155" i="17"/>
  <c r="BQ155" i="17"/>
  <c r="BR155" i="17"/>
  <c r="BS155" i="17"/>
  <c r="BT155" i="17"/>
  <c r="BU155" i="17"/>
  <c r="BV155" i="17"/>
  <c r="BW155" i="17"/>
  <c r="BX155" i="17"/>
  <c r="BY155" i="17"/>
  <c r="BZ155" i="17"/>
  <c r="CA155" i="17"/>
  <c r="CB155" i="17"/>
  <c r="CC155" i="17"/>
  <c r="CD155" i="17"/>
  <c r="CE155" i="17"/>
  <c r="CF155" i="17"/>
  <c r="CG155" i="17"/>
  <c r="CH155" i="17"/>
  <c r="CI155" i="17"/>
  <c r="CJ155" i="17"/>
  <c r="CK155" i="17"/>
  <c r="CL155" i="17"/>
  <c r="CM155" i="17"/>
  <c r="CN155"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BC156" i="17"/>
  <c r="BD156" i="17"/>
  <c r="BE156" i="17"/>
  <c r="BF156" i="17"/>
  <c r="BG156" i="17"/>
  <c r="BH156" i="17"/>
  <c r="BI156" i="17"/>
  <c r="BJ156" i="17"/>
  <c r="BK156" i="17"/>
  <c r="BL156" i="17"/>
  <c r="BM156" i="17"/>
  <c r="BN156" i="17"/>
  <c r="BO156" i="17"/>
  <c r="BP156" i="17"/>
  <c r="BQ156" i="17"/>
  <c r="BR156" i="17"/>
  <c r="BS156" i="17"/>
  <c r="BT156" i="17"/>
  <c r="BU156" i="17"/>
  <c r="BV156" i="17"/>
  <c r="BW156" i="17"/>
  <c r="BX156" i="17"/>
  <c r="BY156" i="17"/>
  <c r="BZ156" i="17"/>
  <c r="CA156" i="17"/>
  <c r="CB156" i="17"/>
  <c r="CC156" i="17"/>
  <c r="CD156" i="17"/>
  <c r="CE156" i="17"/>
  <c r="CF156" i="17"/>
  <c r="CG156" i="17"/>
  <c r="CH156" i="17"/>
  <c r="CI156" i="17"/>
  <c r="CJ156" i="17"/>
  <c r="CK156" i="17"/>
  <c r="CL156" i="17"/>
  <c r="CM156" i="17"/>
  <c r="CN156"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BC157" i="17"/>
  <c r="BD157" i="17"/>
  <c r="BE157" i="17"/>
  <c r="BF157" i="17"/>
  <c r="BG157" i="17"/>
  <c r="BH157" i="17"/>
  <c r="BI157" i="17"/>
  <c r="BJ157" i="17"/>
  <c r="BK157" i="17"/>
  <c r="BL157" i="17"/>
  <c r="BM157" i="17"/>
  <c r="BN157" i="17"/>
  <c r="BO157" i="17"/>
  <c r="BP157" i="17"/>
  <c r="BQ157" i="17"/>
  <c r="BR157" i="17"/>
  <c r="BS157" i="17"/>
  <c r="BT157" i="17"/>
  <c r="BU157" i="17"/>
  <c r="BV157" i="17"/>
  <c r="BW157" i="17"/>
  <c r="BX157" i="17"/>
  <c r="BY157" i="17"/>
  <c r="BZ157" i="17"/>
  <c r="CA157" i="17"/>
  <c r="CB157" i="17"/>
  <c r="CC157" i="17"/>
  <c r="CD157" i="17"/>
  <c r="CE157" i="17"/>
  <c r="CF157" i="17"/>
  <c r="CG157" i="17"/>
  <c r="CH157" i="17"/>
  <c r="CI157" i="17"/>
  <c r="CJ157" i="17"/>
  <c r="CK157" i="17"/>
  <c r="CL157" i="17"/>
  <c r="CM157" i="17"/>
  <c r="CN157"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BC158" i="17"/>
  <c r="BD158" i="17"/>
  <c r="BE158" i="17"/>
  <c r="BF158" i="17"/>
  <c r="BG158" i="17"/>
  <c r="BH158" i="17"/>
  <c r="BI158" i="17"/>
  <c r="BJ158" i="17"/>
  <c r="BK158" i="17"/>
  <c r="BL158" i="17"/>
  <c r="BM158" i="17"/>
  <c r="BN158" i="17"/>
  <c r="BO158" i="17"/>
  <c r="BP158" i="17"/>
  <c r="BQ158" i="17"/>
  <c r="BR158" i="17"/>
  <c r="BS158" i="17"/>
  <c r="BT158" i="17"/>
  <c r="BU158" i="17"/>
  <c r="BV158" i="17"/>
  <c r="BW158" i="17"/>
  <c r="BX158" i="17"/>
  <c r="BY158" i="17"/>
  <c r="BZ158" i="17"/>
  <c r="CA158" i="17"/>
  <c r="CB158" i="17"/>
  <c r="CC158" i="17"/>
  <c r="CD158" i="17"/>
  <c r="CE158" i="17"/>
  <c r="CF158" i="17"/>
  <c r="CG158" i="17"/>
  <c r="CH158" i="17"/>
  <c r="CI158" i="17"/>
  <c r="CJ158" i="17"/>
  <c r="CK158" i="17"/>
  <c r="CL158" i="17"/>
  <c r="CM158" i="17"/>
  <c r="CN158"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BC159" i="17"/>
  <c r="BD159" i="17"/>
  <c r="BE159" i="17"/>
  <c r="BF159" i="17"/>
  <c r="BG159" i="17"/>
  <c r="BH159" i="17"/>
  <c r="BI159" i="17"/>
  <c r="BJ159" i="17"/>
  <c r="BK159" i="17"/>
  <c r="BL159" i="17"/>
  <c r="BM159" i="17"/>
  <c r="BN159" i="17"/>
  <c r="BO159" i="17"/>
  <c r="BP159" i="17"/>
  <c r="BQ159" i="17"/>
  <c r="BR159" i="17"/>
  <c r="BS159" i="17"/>
  <c r="BT159" i="17"/>
  <c r="BU159" i="17"/>
  <c r="BV159" i="17"/>
  <c r="BW159" i="17"/>
  <c r="BX159" i="17"/>
  <c r="BY159" i="17"/>
  <c r="BZ159" i="17"/>
  <c r="CA159" i="17"/>
  <c r="CB159" i="17"/>
  <c r="CC159" i="17"/>
  <c r="CD159" i="17"/>
  <c r="CE159" i="17"/>
  <c r="CF159" i="17"/>
  <c r="CG159" i="17"/>
  <c r="CH159" i="17"/>
  <c r="CI159" i="17"/>
  <c r="CJ159" i="17"/>
  <c r="CK159" i="17"/>
  <c r="CL159" i="17"/>
  <c r="CM159" i="17"/>
  <c r="CN159"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BC160" i="17"/>
  <c r="BD160" i="17"/>
  <c r="BE160" i="17"/>
  <c r="BF160" i="17"/>
  <c r="BG160" i="17"/>
  <c r="BH160" i="17"/>
  <c r="BI160" i="17"/>
  <c r="BJ160" i="17"/>
  <c r="BK160" i="17"/>
  <c r="BL160" i="17"/>
  <c r="BM160" i="17"/>
  <c r="BN160" i="17"/>
  <c r="BO160" i="17"/>
  <c r="BP160" i="17"/>
  <c r="BQ160" i="17"/>
  <c r="BR160" i="17"/>
  <c r="BS160" i="17"/>
  <c r="BT160" i="17"/>
  <c r="BU160" i="17"/>
  <c r="BV160" i="17"/>
  <c r="BW160" i="17"/>
  <c r="BX160" i="17"/>
  <c r="BY160" i="17"/>
  <c r="BZ160" i="17"/>
  <c r="CA160" i="17"/>
  <c r="CB160" i="17"/>
  <c r="CC160" i="17"/>
  <c r="CD160" i="17"/>
  <c r="CE160" i="17"/>
  <c r="CF160" i="17"/>
  <c r="CG160" i="17"/>
  <c r="CH160" i="17"/>
  <c r="CI160" i="17"/>
  <c r="CJ160" i="17"/>
  <c r="CK160" i="17"/>
  <c r="CL160" i="17"/>
  <c r="CM160" i="17"/>
  <c r="CN160"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BC161" i="17"/>
  <c r="BD161" i="17"/>
  <c r="BE161" i="17"/>
  <c r="BF161" i="17"/>
  <c r="BG161" i="17"/>
  <c r="BH161" i="17"/>
  <c r="BI161" i="17"/>
  <c r="BJ161" i="17"/>
  <c r="BK161" i="17"/>
  <c r="BL161" i="17"/>
  <c r="BM161" i="17"/>
  <c r="BN161" i="17"/>
  <c r="BO161" i="17"/>
  <c r="BP161" i="17"/>
  <c r="BQ161" i="17"/>
  <c r="BR161" i="17"/>
  <c r="BS161" i="17"/>
  <c r="BT161" i="17"/>
  <c r="BU161" i="17"/>
  <c r="BV161" i="17"/>
  <c r="BW161" i="17"/>
  <c r="BX161" i="17"/>
  <c r="BY161" i="17"/>
  <c r="BZ161" i="17"/>
  <c r="CA161" i="17"/>
  <c r="CB161" i="17"/>
  <c r="CC161" i="17"/>
  <c r="CD161" i="17"/>
  <c r="CE161" i="17"/>
  <c r="CF161" i="17"/>
  <c r="CG161" i="17"/>
  <c r="CH161" i="17"/>
  <c r="CI161" i="17"/>
  <c r="CJ161" i="17"/>
  <c r="CK161" i="17"/>
  <c r="CL161" i="17"/>
  <c r="CM161" i="17"/>
  <c r="CN161"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BC162" i="17"/>
  <c r="BD162" i="17"/>
  <c r="BE162" i="17"/>
  <c r="BF162" i="17"/>
  <c r="BG162" i="17"/>
  <c r="BH162" i="17"/>
  <c r="BI162" i="17"/>
  <c r="BJ162" i="17"/>
  <c r="BK162" i="17"/>
  <c r="BL162" i="17"/>
  <c r="BM162" i="17"/>
  <c r="BN162" i="17"/>
  <c r="BO162" i="17"/>
  <c r="BP162" i="17"/>
  <c r="BQ162" i="17"/>
  <c r="BR162" i="17"/>
  <c r="BS162" i="17"/>
  <c r="BT162" i="17"/>
  <c r="BU162" i="17"/>
  <c r="BV162" i="17"/>
  <c r="BW162" i="17"/>
  <c r="BX162" i="17"/>
  <c r="BY162" i="17"/>
  <c r="BZ162" i="17"/>
  <c r="CA162" i="17"/>
  <c r="CB162" i="17"/>
  <c r="CC162" i="17"/>
  <c r="CD162" i="17"/>
  <c r="CE162" i="17"/>
  <c r="CF162" i="17"/>
  <c r="CG162" i="17"/>
  <c r="CH162" i="17"/>
  <c r="CI162" i="17"/>
  <c r="CJ162" i="17"/>
  <c r="CK162" i="17"/>
  <c r="CL162" i="17"/>
  <c r="CM162" i="17"/>
  <c r="CN162"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BC163" i="17"/>
  <c r="BD163" i="17"/>
  <c r="BE163" i="17"/>
  <c r="BF163" i="17"/>
  <c r="BG163" i="17"/>
  <c r="BH163" i="17"/>
  <c r="BI163" i="17"/>
  <c r="BJ163" i="17"/>
  <c r="BK163" i="17"/>
  <c r="BL163" i="17"/>
  <c r="BM163" i="17"/>
  <c r="BN163" i="17"/>
  <c r="BO163" i="17"/>
  <c r="BP163" i="17"/>
  <c r="BQ163" i="17"/>
  <c r="BR163" i="17"/>
  <c r="BS163" i="17"/>
  <c r="BT163" i="17"/>
  <c r="BU163" i="17"/>
  <c r="BV163" i="17"/>
  <c r="BW163" i="17"/>
  <c r="BX163" i="17"/>
  <c r="BY163" i="17"/>
  <c r="BZ163" i="17"/>
  <c r="CA163" i="17"/>
  <c r="CB163" i="17"/>
  <c r="CC163" i="17"/>
  <c r="CD163" i="17"/>
  <c r="CE163" i="17"/>
  <c r="CF163" i="17"/>
  <c r="CG163" i="17"/>
  <c r="CH163" i="17"/>
  <c r="CI163" i="17"/>
  <c r="CJ163" i="17"/>
  <c r="CK163" i="17"/>
  <c r="CL163" i="17"/>
  <c r="CM163" i="17"/>
  <c r="CN163"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BC164" i="17"/>
  <c r="BD164" i="17"/>
  <c r="BE164" i="17"/>
  <c r="BF164" i="17"/>
  <c r="BG164" i="17"/>
  <c r="BH164" i="17"/>
  <c r="BI164" i="17"/>
  <c r="BJ164" i="17"/>
  <c r="BK164" i="17"/>
  <c r="BL164" i="17"/>
  <c r="BM164" i="17"/>
  <c r="BN164" i="17"/>
  <c r="BO164" i="17"/>
  <c r="BP164" i="17"/>
  <c r="BQ164" i="17"/>
  <c r="BR164" i="17"/>
  <c r="BS164" i="17"/>
  <c r="BT164" i="17"/>
  <c r="BU164" i="17"/>
  <c r="BV164" i="17"/>
  <c r="BW164" i="17"/>
  <c r="BX164" i="17"/>
  <c r="BY164" i="17"/>
  <c r="BZ164" i="17"/>
  <c r="CA164" i="17"/>
  <c r="CB164" i="17"/>
  <c r="CC164" i="17"/>
  <c r="CD164" i="17"/>
  <c r="CE164" i="17"/>
  <c r="CF164" i="17"/>
  <c r="CG164" i="17"/>
  <c r="CH164" i="17"/>
  <c r="CI164" i="17"/>
  <c r="CJ164" i="17"/>
  <c r="CK164" i="17"/>
  <c r="CL164" i="17"/>
  <c r="CM164" i="17"/>
  <c r="CN164"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BC165" i="17"/>
  <c r="BD165" i="17"/>
  <c r="BE165" i="17"/>
  <c r="BF165" i="17"/>
  <c r="BG165" i="17"/>
  <c r="BH165" i="17"/>
  <c r="BI165" i="17"/>
  <c r="BJ165" i="17"/>
  <c r="BK165" i="17"/>
  <c r="BL165" i="17"/>
  <c r="BM165" i="17"/>
  <c r="BN165" i="17"/>
  <c r="BO165" i="17"/>
  <c r="BP165" i="17"/>
  <c r="BQ165" i="17"/>
  <c r="BR165" i="17"/>
  <c r="BS165" i="17"/>
  <c r="BT165" i="17"/>
  <c r="BU165" i="17"/>
  <c r="BV165" i="17"/>
  <c r="BW165" i="17"/>
  <c r="BX165" i="17"/>
  <c r="BY165" i="17"/>
  <c r="BZ165" i="17"/>
  <c r="CA165" i="17"/>
  <c r="CB165" i="17"/>
  <c r="CC165" i="17"/>
  <c r="CD165" i="17"/>
  <c r="CE165" i="17"/>
  <c r="CF165" i="17"/>
  <c r="CG165" i="17"/>
  <c r="CH165" i="17"/>
  <c r="CI165" i="17"/>
  <c r="CJ165" i="17"/>
  <c r="CK165" i="17"/>
  <c r="CL165" i="17"/>
  <c r="CM165" i="17"/>
  <c r="CN165"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BC166" i="17"/>
  <c r="BD166" i="17"/>
  <c r="BE166" i="17"/>
  <c r="BF166" i="17"/>
  <c r="BG166" i="17"/>
  <c r="BH166" i="17"/>
  <c r="BI166" i="17"/>
  <c r="BJ166" i="17"/>
  <c r="BK166" i="17"/>
  <c r="BL166" i="17"/>
  <c r="BM166" i="17"/>
  <c r="BN166" i="17"/>
  <c r="BO166" i="17"/>
  <c r="BP166" i="17"/>
  <c r="BQ166" i="17"/>
  <c r="BR166" i="17"/>
  <c r="BS166" i="17"/>
  <c r="BT166" i="17"/>
  <c r="BU166" i="17"/>
  <c r="BV166" i="17"/>
  <c r="BW166" i="17"/>
  <c r="BX166" i="17"/>
  <c r="BY166" i="17"/>
  <c r="BZ166" i="17"/>
  <c r="CA166" i="17"/>
  <c r="CB166" i="17"/>
  <c r="CC166" i="17"/>
  <c r="CD166" i="17"/>
  <c r="CE166" i="17"/>
  <c r="CF166" i="17"/>
  <c r="CG166" i="17"/>
  <c r="CH166" i="17"/>
  <c r="CI166" i="17"/>
  <c r="CJ166" i="17"/>
  <c r="CK166" i="17"/>
  <c r="CL166" i="17"/>
  <c r="CM166" i="17"/>
  <c r="CN166"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BC167" i="17"/>
  <c r="BD167" i="17"/>
  <c r="BE167" i="17"/>
  <c r="BF167" i="17"/>
  <c r="BG167" i="17"/>
  <c r="BH167" i="17"/>
  <c r="BI167" i="17"/>
  <c r="BJ167" i="17"/>
  <c r="BK167" i="17"/>
  <c r="BL167" i="17"/>
  <c r="BM167" i="17"/>
  <c r="BN167" i="17"/>
  <c r="BO167" i="17"/>
  <c r="BP167" i="17"/>
  <c r="BQ167" i="17"/>
  <c r="BR167" i="17"/>
  <c r="BS167" i="17"/>
  <c r="BT167" i="17"/>
  <c r="BU167" i="17"/>
  <c r="BV167" i="17"/>
  <c r="BW167" i="17"/>
  <c r="BX167" i="17"/>
  <c r="BY167" i="17"/>
  <c r="BZ167" i="17"/>
  <c r="CA167" i="17"/>
  <c r="CB167" i="17"/>
  <c r="CC167" i="17"/>
  <c r="CD167" i="17"/>
  <c r="CE167" i="17"/>
  <c r="CF167" i="17"/>
  <c r="CG167" i="17"/>
  <c r="CH167" i="17"/>
  <c r="CI167" i="17"/>
  <c r="CJ167" i="17"/>
  <c r="CK167" i="17"/>
  <c r="CL167" i="17"/>
  <c r="CM167" i="17"/>
  <c r="CN167"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BC168" i="17"/>
  <c r="BD168" i="17"/>
  <c r="BE168" i="17"/>
  <c r="BF168" i="17"/>
  <c r="BG168" i="17"/>
  <c r="BH168" i="17"/>
  <c r="BI168" i="17"/>
  <c r="BJ168" i="17"/>
  <c r="BK168" i="17"/>
  <c r="BL168" i="17"/>
  <c r="BM168" i="17"/>
  <c r="BN168" i="17"/>
  <c r="BO168" i="17"/>
  <c r="BP168" i="17"/>
  <c r="BQ168" i="17"/>
  <c r="BR168" i="17"/>
  <c r="BS168" i="17"/>
  <c r="BT168" i="17"/>
  <c r="BU168" i="17"/>
  <c r="BV168" i="17"/>
  <c r="BW168" i="17"/>
  <c r="BX168" i="17"/>
  <c r="BY168" i="17"/>
  <c r="BZ168" i="17"/>
  <c r="CA168" i="17"/>
  <c r="CB168" i="17"/>
  <c r="CC168" i="17"/>
  <c r="CD168" i="17"/>
  <c r="CE168" i="17"/>
  <c r="CF168" i="17"/>
  <c r="CG168" i="17"/>
  <c r="CH168" i="17"/>
  <c r="CI168" i="17"/>
  <c r="CJ168" i="17"/>
  <c r="CK168" i="17"/>
  <c r="CL168" i="17"/>
  <c r="CM168" i="17"/>
  <c r="CN168"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BC169" i="17"/>
  <c r="BD169" i="17"/>
  <c r="BE169" i="17"/>
  <c r="BF169" i="17"/>
  <c r="BG169" i="17"/>
  <c r="BH169" i="17"/>
  <c r="BI169" i="17"/>
  <c r="BJ169" i="17"/>
  <c r="BK169" i="17"/>
  <c r="BL169" i="17"/>
  <c r="BM169" i="17"/>
  <c r="BN169" i="17"/>
  <c r="BO169" i="17"/>
  <c r="BP169" i="17"/>
  <c r="BQ169" i="17"/>
  <c r="BR169" i="17"/>
  <c r="BS169" i="17"/>
  <c r="BT169" i="17"/>
  <c r="BU169" i="17"/>
  <c r="BV169" i="17"/>
  <c r="BW169" i="17"/>
  <c r="BX169" i="17"/>
  <c r="BY169" i="17"/>
  <c r="BZ169" i="17"/>
  <c r="CA169" i="17"/>
  <c r="CB169" i="17"/>
  <c r="CC169" i="17"/>
  <c r="CD169" i="17"/>
  <c r="CE169" i="17"/>
  <c r="CF169" i="17"/>
  <c r="CG169" i="17"/>
  <c r="CH169" i="17"/>
  <c r="CI169" i="17"/>
  <c r="CJ169" i="17"/>
  <c r="CK169" i="17"/>
  <c r="CL169" i="17"/>
  <c r="CM169" i="17"/>
  <c r="CN169"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BC170" i="17"/>
  <c r="BD170" i="17"/>
  <c r="BE170" i="17"/>
  <c r="BF170" i="17"/>
  <c r="BG170" i="17"/>
  <c r="BH170" i="17"/>
  <c r="BI170" i="17"/>
  <c r="BJ170" i="17"/>
  <c r="BK170" i="17"/>
  <c r="BL170" i="17"/>
  <c r="BM170" i="17"/>
  <c r="BN170" i="17"/>
  <c r="BO170" i="17"/>
  <c r="BP170" i="17"/>
  <c r="BQ170" i="17"/>
  <c r="BR170" i="17"/>
  <c r="BS170" i="17"/>
  <c r="BT170" i="17"/>
  <c r="BU170" i="17"/>
  <c r="BV170" i="17"/>
  <c r="BW170" i="17"/>
  <c r="BX170" i="17"/>
  <c r="BY170" i="17"/>
  <c r="BZ170" i="17"/>
  <c r="CA170" i="17"/>
  <c r="CB170" i="17"/>
  <c r="CC170" i="17"/>
  <c r="CD170" i="17"/>
  <c r="CE170" i="17"/>
  <c r="CF170" i="17"/>
  <c r="CG170" i="17"/>
  <c r="CH170" i="17"/>
  <c r="CI170" i="17"/>
  <c r="CJ170" i="17"/>
  <c r="CK170" i="17"/>
  <c r="CL170" i="17"/>
  <c r="CM170" i="17"/>
  <c r="CN170"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BC171" i="17"/>
  <c r="BD171" i="17"/>
  <c r="BE171" i="17"/>
  <c r="BF171" i="17"/>
  <c r="BG171" i="17"/>
  <c r="BH171" i="17"/>
  <c r="BI171" i="17"/>
  <c r="BJ171" i="17"/>
  <c r="BK171" i="17"/>
  <c r="BL171" i="17"/>
  <c r="BM171" i="17"/>
  <c r="BN171" i="17"/>
  <c r="BO171" i="17"/>
  <c r="BP171" i="17"/>
  <c r="BQ171" i="17"/>
  <c r="BR171" i="17"/>
  <c r="BS171" i="17"/>
  <c r="BT171" i="17"/>
  <c r="BU171" i="17"/>
  <c r="BV171" i="17"/>
  <c r="BW171" i="17"/>
  <c r="BX171" i="17"/>
  <c r="BY171" i="17"/>
  <c r="BZ171" i="17"/>
  <c r="CA171" i="17"/>
  <c r="CB171" i="17"/>
  <c r="CC171" i="17"/>
  <c r="CD171" i="17"/>
  <c r="CE171" i="17"/>
  <c r="CF171" i="17"/>
  <c r="CG171" i="17"/>
  <c r="CH171" i="17"/>
  <c r="CI171" i="17"/>
  <c r="CJ171" i="17"/>
  <c r="CK171" i="17"/>
  <c r="CL171" i="17"/>
  <c r="CM171" i="17"/>
  <c r="CN171"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BC172" i="17"/>
  <c r="BD172" i="17"/>
  <c r="BE172" i="17"/>
  <c r="BF172" i="17"/>
  <c r="BG172" i="17"/>
  <c r="BH172" i="17"/>
  <c r="BI172" i="17"/>
  <c r="BJ172" i="17"/>
  <c r="BK172" i="17"/>
  <c r="BL172" i="17"/>
  <c r="BM172" i="17"/>
  <c r="BN172" i="17"/>
  <c r="BO172" i="17"/>
  <c r="BP172" i="17"/>
  <c r="BQ172" i="17"/>
  <c r="BR172" i="17"/>
  <c r="BS172" i="17"/>
  <c r="BT172" i="17"/>
  <c r="BU172" i="17"/>
  <c r="BV172" i="17"/>
  <c r="BW172" i="17"/>
  <c r="BX172" i="17"/>
  <c r="BY172" i="17"/>
  <c r="BZ172" i="17"/>
  <c r="CA172" i="17"/>
  <c r="CB172" i="17"/>
  <c r="CC172" i="17"/>
  <c r="CD172" i="17"/>
  <c r="CE172" i="17"/>
  <c r="CF172" i="17"/>
  <c r="CG172" i="17"/>
  <c r="CH172" i="17"/>
  <c r="CI172" i="17"/>
  <c r="CJ172" i="17"/>
  <c r="CK172" i="17"/>
  <c r="CL172" i="17"/>
  <c r="CM172" i="17"/>
  <c r="CN172"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BC173" i="17"/>
  <c r="BD173" i="17"/>
  <c r="BE173" i="17"/>
  <c r="BF173" i="17"/>
  <c r="BG173" i="17"/>
  <c r="BH173" i="17"/>
  <c r="BI173" i="17"/>
  <c r="BJ173" i="17"/>
  <c r="BK173" i="17"/>
  <c r="BL173" i="17"/>
  <c r="BM173" i="17"/>
  <c r="BN173" i="17"/>
  <c r="BO173" i="17"/>
  <c r="BP173" i="17"/>
  <c r="BQ173" i="17"/>
  <c r="BR173" i="17"/>
  <c r="BS173" i="17"/>
  <c r="BT173" i="17"/>
  <c r="BU173" i="17"/>
  <c r="BV173" i="17"/>
  <c r="BW173" i="17"/>
  <c r="BX173" i="17"/>
  <c r="BY173" i="17"/>
  <c r="BZ173" i="17"/>
  <c r="CA173" i="17"/>
  <c r="CB173" i="17"/>
  <c r="CC173" i="17"/>
  <c r="CD173" i="17"/>
  <c r="CE173" i="17"/>
  <c r="CF173" i="17"/>
  <c r="CG173" i="17"/>
  <c r="CH173" i="17"/>
  <c r="CI173" i="17"/>
  <c r="CJ173" i="17"/>
  <c r="CK173" i="17"/>
  <c r="CL173" i="17"/>
  <c r="CM173" i="17"/>
  <c r="CN173"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BC174" i="17"/>
  <c r="BD174" i="17"/>
  <c r="BE174" i="17"/>
  <c r="BF174" i="17"/>
  <c r="BG174" i="17"/>
  <c r="BH174" i="17"/>
  <c r="BI174" i="17"/>
  <c r="BJ174" i="17"/>
  <c r="BK174" i="17"/>
  <c r="BL174" i="17"/>
  <c r="BM174" i="17"/>
  <c r="BN174" i="17"/>
  <c r="BO174" i="17"/>
  <c r="BP174" i="17"/>
  <c r="BQ174" i="17"/>
  <c r="BR174" i="17"/>
  <c r="BS174" i="17"/>
  <c r="BT174" i="17"/>
  <c r="BU174" i="17"/>
  <c r="BV174" i="17"/>
  <c r="BW174" i="17"/>
  <c r="BX174" i="17"/>
  <c r="BY174" i="17"/>
  <c r="BZ174" i="17"/>
  <c r="CA174" i="17"/>
  <c r="CB174" i="17"/>
  <c r="CC174" i="17"/>
  <c r="CD174" i="17"/>
  <c r="CE174" i="17"/>
  <c r="CF174" i="17"/>
  <c r="CG174" i="17"/>
  <c r="CH174" i="17"/>
  <c r="CI174" i="17"/>
  <c r="CJ174" i="17"/>
  <c r="CK174" i="17"/>
  <c r="CL174" i="17"/>
  <c r="CM174" i="17"/>
  <c r="CN174"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BC175" i="17"/>
  <c r="BD175" i="17"/>
  <c r="BE175" i="17"/>
  <c r="BF175" i="17"/>
  <c r="BG175" i="17"/>
  <c r="BH175" i="17"/>
  <c r="BI175" i="17"/>
  <c r="BJ175" i="17"/>
  <c r="BK175" i="17"/>
  <c r="BL175" i="17"/>
  <c r="BM175" i="17"/>
  <c r="BN175" i="17"/>
  <c r="BO175" i="17"/>
  <c r="BP175" i="17"/>
  <c r="BQ175" i="17"/>
  <c r="BR175" i="17"/>
  <c r="BS175" i="17"/>
  <c r="BT175" i="17"/>
  <c r="BU175" i="17"/>
  <c r="BV175" i="17"/>
  <c r="BW175" i="17"/>
  <c r="BX175" i="17"/>
  <c r="BY175" i="17"/>
  <c r="BZ175" i="17"/>
  <c r="CA175" i="17"/>
  <c r="CB175" i="17"/>
  <c r="CC175" i="17"/>
  <c r="CD175" i="17"/>
  <c r="CE175" i="17"/>
  <c r="CF175" i="17"/>
  <c r="CG175" i="17"/>
  <c r="CH175" i="17"/>
  <c r="CI175" i="17"/>
  <c r="CJ175" i="17"/>
  <c r="CK175" i="17"/>
  <c r="CL175" i="17"/>
  <c r="CM175" i="17"/>
  <c r="CN175"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BC176" i="17"/>
  <c r="BD176" i="17"/>
  <c r="BE176" i="17"/>
  <c r="BF176" i="17"/>
  <c r="BG176" i="17"/>
  <c r="BH176" i="17"/>
  <c r="BI176" i="17"/>
  <c r="BJ176" i="17"/>
  <c r="BK176" i="17"/>
  <c r="BL176" i="17"/>
  <c r="BM176" i="17"/>
  <c r="BN176" i="17"/>
  <c r="BO176" i="17"/>
  <c r="BP176" i="17"/>
  <c r="BQ176" i="17"/>
  <c r="BR176" i="17"/>
  <c r="BS176" i="17"/>
  <c r="BT176" i="17"/>
  <c r="BU176" i="17"/>
  <c r="BV176" i="17"/>
  <c r="BW176" i="17"/>
  <c r="BX176" i="17"/>
  <c r="BY176" i="17"/>
  <c r="BZ176" i="17"/>
  <c r="CA176" i="17"/>
  <c r="CB176" i="17"/>
  <c r="CC176" i="17"/>
  <c r="CD176" i="17"/>
  <c r="CE176" i="17"/>
  <c r="CF176" i="17"/>
  <c r="CG176" i="17"/>
  <c r="CH176" i="17"/>
  <c r="CI176" i="17"/>
  <c r="CJ176" i="17"/>
  <c r="CK176" i="17"/>
  <c r="CL176" i="17"/>
  <c r="CM176" i="17"/>
  <c r="CN176"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BC177" i="17"/>
  <c r="BD177" i="17"/>
  <c r="BE177" i="17"/>
  <c r="BF177" i="17"/>
  <c r="BG177" i="17"/>
  <c r="BH177" i="17"/>
  <c r="BI177" i="17"/>
  <c r="BJ177" i="17"/>
  <c r="BK177" i="17"/>
  <c r="BL177" i="17"/>
  <c r="BM177" i="17"/>
  <c r="BN177" i="17"/>
  <c r="BO177" i="17"/>
  <c r="BP177" i="17"/>
  <c r="BQ177" i="17"/>
  <c r="BR177" i="17"/>
  <c r="BS177" i="17"/>
  <c r="BT177" i="17"/>
  <c r="BU177" i="17"/>
  <c r="BV177" i="17"/>
  <c r="BW177" i="17"/>
  <c r="BX177" i="17"/>
  <c r="BY177" i="17"/>
  <c r="BZ177" i="17"/>
  <c r="CA177" i="17"/>
  <c r="CB177" i="17"/>
  <c r="CC177" i="17"/>
  <c r="CD177" i="17"/>
  <c r="CE177" i="17"/>
  <c r="CF177" i="17"/>
  <c r="CG177" i="17"/>
  <c r="CH177" i="17"/>
  <c r="CI177" i="17"/>
  <c r="CJ177" i="17"/>
  <c r="CK177" i="17"/>
  <c r="CL177" i="17"/>
  <c r="CM177" i="17"/>
  <c r="CN177"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BC178" i="17"/>
  <c r="BD178" i="17"/>
  <c r="BE178" i="17"/>
  <c r="BF178" i="17"/>
  <c r="BG178" i="17"/>
  <c r="BH178" i="17"/>
  <c r="BI178" i="17"/>
  <c r="BJ178" i="17"/>
  <c r="BK178" i="17"/>
  <c r="BL178" i="17"/>
  <c r="BM178" i="17"/>
  <c r="BN178" i="17"/>
  <c r="BO178" i="17"/>
  <c r="BP178" i="17"/>
  <c r="BQ178" i="17"/>
  <c r="BR178" i="17"/>
  <c r="BS178" i="17"/>
  <c r="BT178" i="17"/>
  <c r="BU178" i="17"/>
  <c r="BV178" i="17"/>
  <c r="BW178" i="17"/>
  <c r="BX178" i="17"/>
  <c r="BY178" i="17"/>
  <c r="BZ178" i="17"/>
  <c r="CA178" i="17"/>
  <c r="CB178" i="17"/>
  <c r="CC178" i="17"/>
  <c r="CD178" i="17"/>
  <c r="CE178" i="17"/>
  <c r="CF178" i="17"/>
  <c r="CG178" i="17"/>
  <c r="CH178" i="17"/>
  <c r="CI178" i="17"/>
  <c r="CJ178" i="17"/>
  <c r="CK178" i="17"/>
  <c r="CL178" i="17"/>
  <c r="CM178" i="17"/>
  <c r="CN178"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BC179" i="17"/>
  <c r="BD179" i="17"/>
  <c r="BE179" i="17"/>
  <c r="BF179" i="17"/>
  <c r="BG179" i="17"/>
  <c r="BH179" i="17"/>
  <c r="BI179" i="17"/>
  <c r="BJ179" i="17"/>
  <c r="BK179" i="17"/>
  <c r="BL179" i="17"/>
  <c r="BM179" i="17"/>
  <c r="BN179" i="17"/>
  <c r="BO179" i="17"/>
  <c r="BP179" i="17"/>
  <c r="BQ179" i="17"/>
  <c r="BR179" i="17"/>
  <c r="BS179" i="17"/>
  <c r="BT179" i="17"/>
  <c r="BU179" i="17"/>
  <c r="BV179" i="17"/>
  <c r="BW179" i="17"/>
  <c r="BX179" i="17"/>
  <c r="BY179" i="17"/>
  <c r="BZ179" i="17"/>
  <c r="CA179" i="17"/>
  <c r="CB179" i="17"/>
  <c r="CC179" i="17"/>
  <c r="CD179" i="17"/>
  <c r="CE179" i="17"/>
  <c r="CF179" i="17"/>
  <c r="CG179" i="17"/>
  <c r="CH179" i="17"/>
  <c r="CI179" i="17"/>
  <c r="CJ179" i="17"/>
  <c r="CK179" i="17"/>
  <c r="CL179" i="17"/>
  <c r="CM179" i="17"/>
  <c r="CN179"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BC180" i="17"/>
  <c r="BD180" i="17"/>
  <c r="BE180" i="17"/>
  <c r="BF180" i="17"/>
  <c r="BG180" i="17"/>
  <c r="BH180" i="17"/>
  <c r="BI180" i="17"/>
  <c r="BJ180" i="17"/>
  <c r="BK180" i="17"/>
  <c r="BL180" i="17"/>
  <c r="BM180" i="17"/>
  <c r="BN180" i="17"/>
  <c r="BO180" i="17"/>
  <c r="BP180" i="17"/>
  <c r="BQ180" i="17"/>
  <c r="BR180" i="17"/>
  <c r="BS180" i="17"/>
  <c r="BT180" i="17"/>
  <c r="BU180" i="17"/>
  <c r="BV180" i="17"/>
  <c r="BW180" i="17"/>
  <c r="BX180" i="17"/>
  <c r="BY180" i="17"/>
  <c r="BZ180" i="17"/>
  <c r="CA180" i="17"/>
  <c r="CB180" i="17"/>
  <c r="CC180" i="17"/>
  <c r="CD180" i="17"/>
  <c r="CE180" i="17"/>
  <c r="CF180" i="17"/>
  <c r="CG180" i="17"/>
  <c r="CH180" i="17"/>
  <c r="CI180" i="17"/>
  <c r="CJ180" i="17"/>
  <c r="CK180" i="17"/>
  <c r="CL180" i="17"/>
  <c r="CM180" i="17"/>
  <c r="CN180"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BC181" i="17"/>
  <c r="BD181" i="17"/>
  <c r="BE181" i="17"/>
  <c r="BF181" i="17"/>
  <c r="BG181" i="17"/>
  <c r="BH181" i="17"/>
  <c r="BI181" i="17"/>
  <c r="BJ181" i="17"/>
  <c r="BK181" i="17"/>
  <c r="BL181" i="17"/>
  <c r="BM181" i="17"/>
  <c r="BN181" i="17"/>
  <c r="BO181" i="17"/>
  <c r="BP181" i="17"/>
  <c r="BQ181" i="17"/>
  <c r="BR181" i="17"/>
  <c r="BS181" i="17"/>
  <c r="BT181" i="17"/>
  <c r="BU181" i="17"/>
  <c r="BV181" i="17"/>
  <c r="BW181" i="17"/>
  <c r="BX181" i="17"/>
  <c r="BY181" i="17"/>
  <c r="BZ181" i="17"/>
  <c r="CA181" i="17"/>
  <c r="CB181" i="17"/>
  <c r="CC181" i="17"/>
  <c r="CD181" i="17"/>
  <c r="CE181" i="17"/>
  <c r="CF181" i="17"/>
  <c r="CG181" i="17"/>
  <c r="CH181" i="17"/>
  <c r="CI181" i="17"/>
  <c r="CJ181" i="17"/>
  <c r="CK181" i="17"/>
  <c r="CL181" i="17"/>
  <c r="CM181" i="17"/>
  <c r="CN181"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BC182" i="17"/>
  <c r="BD182" i="17"/>
  <c r="BE182" i="17"/>
  <c r="BF182" i="17"/>
  <c r="BG182" i="17"/>
  <c r="BH182" i="17"/>
  <c r="BI182" i="17"/>
  <c r="BJ182" i="17"/>
  <c r="BK182" i="17"/>
  <c r="BL182" i="17"/>
  <c r="BM182" i="17"/>
  <c r="BN182" i="17"/>
  <c r="BO182" i="17"/>
  <c r="BP182" i="17"/>
  <c r="BQ182" i="17"/>
  <c r="BR182" i="17"/>
  <c r="BS182" i="17"/>
  <c r="BT182" i="17"/>
  <c r="BU182" i="17"/>
  <c r="BV182" i="17"/>
  <c r="BW182" i="17"/>
  <c r="BX182" i="17"/>
  <c r="BY182" i="17"/>
  <c r="BZ182" i="17"/>
  <c r="CA182" i="17"/>
  <c r="CB182" i="17"/>
  <c r="CC182" i="17"/>
  <c r="CD182" i="17"/>
  <c r="CE182" i="17"/>
  <c r="CF182" i="17"/>
  <c r="CG182" i="17"/>
  <c r="CH182" i="17"/>
  <c r="CI182" i="17"/>
  <c r="CJ182" i="17"/>
  <c r="CK182" i="17"/>
  <c r="CL182" i="17"/>
  <c r="CM182" i="17"/>
  <c r="CN182"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AV183" i="17"/>
  <c r="AW183" i="17"/>
  <c r="AX183" i="17"/>
  <c r="AY183" i="17"/>
  <c r="AZ183" i="17"/>
  <c r="BA183" i="17"/>
  <c r="BB183" i="17"/>
  <c r="BC183" i="17"/>
  <c r="BD183" i="17"/>
  <c r="BE183" i="17"/>
  <c r="BF183" i="17"/>
  <c r="BG183" i="17"/>
  <c r="BH183" i="17"/>
  <c r="BI183" i="17"/>
  <c r="BJ183" i="17"/>
  <c r="BK183" i="17"/>
  <c r="BL183" i="17"/>
  <c r="BM183" i="17"/>
  <c r="BN183" i="17"/>
  <c r="BO183" i="17"/>
  <c r="BP183" i="17"/>
  <c r="BQ183" i="17"/>
  <c r="BR183" i="17"/>
  <c r="BS183" i="17"/>
  <c r="BT183" i="17"/>
  <c r="BU183" i="17"/>
  <c r="BV183" i="17"/>
  <c r="BW183" i="17"/>
  <c r="BX183" i="17"/>
  <c r="BY183" i="17"/>
  <c r="BZ183" i="17"/>
  <c r="CA183" i="17"/>
  <c r="CB183" i="17"/>
  <c r="CC183" i="17"/>
  <c r="CD183" i="17"/>
  <c r="CE183" i="17"/>
  <c r="CF183" i="17"/>
  <c r="CG183" i="17"/>
  <c r="CH183" i="17"/>
  <c r="CI183" i="17"/>
  <c r="CJ183" i="17"/>
  <c r="CK183" i="17"/>
  <c r="CL183" i="17"/>
  <c r="CM183" i="17"/>
  <c r="CN183"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BB184" i="17"/>
  <c r="BC184" i="17"/>
  <c r="BD184" i="17"/>
  <c r="BE184" i="17"/>
  <c r="BF184" i="17"/>
  <c r="BG184" i="17"/>
  <c r="BH184" i="17"/>
  <c r="BI184" i="17"/>
  <c r="BJ184" i="17"/>
  <c r="BK184" i="17"/>
  <c r="BL184" i="17"/>
  <c r="BM184" i="17"/>
  <c r="BN184" i="17"/>
  <c r="BO184" i="17"/>
  <c r="BP184" i="17"/>
  <c r="BQ184" i="17"/>
  <c r="BR184" i="17"/>
  <c r="BS184" i="17"/>
  <c r="BT184" i="17"/>
  <c r="BU184" i="17"/>
  <c r="BV184" i="17"/>
  <c r="BW184" i="17"/>
  <c r="BX184" i="17"/>
  <c r="BY184" i="17"/>
  <c r="BZ184" i="17"/>
  <c r="CA184" i="17"/>
  <c r="CB184" i="17"/>
  <c r="CC184" i="17"/>
  <c r="CD184" i="17"/>
  <c r="CE184" i="17"/>
  <c r="CF184" i="17"/>
  <c r="CG184" i="17"/>
  <c r="CH184" i="17"/>
  <c r="CI184" i="17"/>
  <c r="CJ184" i="17"/>
  <c r="CK184" i="17"/>
  <c r="CL184" i="17"/>
  <c r="CM184" i="17"/>
  <c r="CN184"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AV185" i="17"/>
  <c r="AW185" i="17"/>
  <c r="AX185" i="17"/>
  <c r="AY185" i="17"/>
  <c r="AZ185" i="17"/>
  <c r="BA185" i="17"/>
  <c r="BB185" i="17"/>
  <c r="BC185" i="17"/>
  <c r="BD185" i="17"/>
  <c r="BE185" i="17"/>
  <c r="BF185" i="17"/>
  <c r="BG185" i="17"/>
  <c r="BH185" i="17"/>
  <c r="BI185" i="17"/>
  <c r="BJ185" i="17"/>
  <c r="BK185" i="17"/>
  <c r="BL185" i="17"/>
  <c r="BM185" i="17"/>
  <c r="BN185" i="17"/>
  <c r="BO185" i="17"/>
  <c r="BP185" i="17"/>
  <c r="BQ185" i="17"/>
  <c r="BR185" i="17"/>
  <c r="BS185" i="17"/>
  <c r="BT185" i="17"/>
  <c r="BU185" i="17"/>
  <c r="BV185" i="17"/>
  <c r="BW185" i="17"/>
  <c r="BX185" i="17"/>
  <c r="BY185" i="17"/>
  <c r="BZ185" i="17"/>
  <c r="CA185" i="17"/>
  <c r="CB185" i="17"/>
  <c r="CC185" i="17"/>
  <c r="CD185" i="17"/>
  <c r="CE185" i="17"/>
  <c r="CF185" i="17"/>
  <c r="CG185" i="17"/>
  <c r="CH185" i="17"/>
  <c r="CI185" i="17"/>
  <c r="CJ185" i="17"/>
  <c r="CK185" i="17"/>
  <c r="CL185" i="17"/>
  <c r="CM185" i="17"/>
  <c r="CN185"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BC186" i="17"/>
  <c r="BD186" i="17"/>
  <c r="BE186" i="17"/>
  <c r="BF186" i="17"/>
  <c r="BG186" i="17"/>
  <c r="BH186" i="17"/>
  <c r="BI186" i="17"/>
  <c r="BJ186" i="17"/>
  <c r="BK186" i="17"/>
  <c r="BL186" i="17"/>
  <c r="BM186" i="17"/>
  <c r="BN186" i="17"/>
  <c r="BO186" i="17"/>
  <c r="BP186" i="17"/>
  <c r="BQ186" i="17"/>
  <c r="BR186" i="17"/>
  <c r="BS186" i="17"/>
  <c r="BT186" i="17"/>
  <c r="BU186" i="17"/>
  <c r="BV186" i="17"/>
  <c r="BW186" i="17"/>
  <c r="BX186" i="17"/>
  <c r="BY186" i="17"/>
  <c r="BZ186" i="17"/>
  <c r="CA186" i="17"/>
  <c r="CB186" i="17"/>
  <c r="CC186" i="17"/>
  <c r="CD186" i="17"/>
  <c r="CE186" i="17"/>
  <c r="CF186" i="17"/>
  <c r="CG186" i="17"/>
  <c r="CH186" i="17"/>
  <c r="CI186" i="17"/>
  <c r="CJ186" i="17"/>
  <c r="CK186" i="17"/>
  <c r="CL186" i="17"/>
  <c r="CM186" i="17"/>
  <c r="CN186"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BC187" i="17"/>
  <c r="BD187" i="17"/>
  <c r="BE187" i="17"/>
  <c r="BF187" i="17"/>
  <c r="BG187" i="17"/>
  <c r="BH187" i="17"/>
  <c r="BI187" i="17"/>
  <c r="BJ187" i="17"/>
  <c r="BK187" i="17"/>
  <c r="BL187" i="17"/>
  <c r="BM187" i="17"/>
  <c r="BN187" i="17"/>
  <c r="BO187" i="17"/>
  <c r="BP187" i="17"/>
  <c r="BQ187" i="17"/>
  <c r="BR187" i="17"/>
  <c r="BS187" i="17"/>
  <c r="BT187" i="17"/>
  <c r="BU187" i="17"/>
  <c r="BV187" i="17"/>
  <c r="BW187" i="17"/>
  <c r="BX187" i="17"/>
  <c r="BY187" i="17"/>
  <c r="BZ187" i="17"/>
  <c r="CA187" i="17"/>
  <c r="CB187" i="17"/>
  <c r="CC187" i="17"/>
  <c r="CD187" i="17"/>
  <c r="CE187" i="17"/>
  <c r="CF187" i="17"/>
  <c r="CG187" i="17"/>
  <c r="CH187" i="17"/>
  <c r="CI187" i="17"/>
  <c r="CJ187" i="17"/>
  <c r="CK187" i="17"/>
  <c r="CL187" i="17"/>
  <c r="CM187" i="17"/>
  <c r="CN187"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BC188" i="17"/>
  <c r="BD188" i="17"/>
  <c r="BE188" i="17"/>
  <c r="BF188" i="17"/>
  <c r="BG188" i="17"/>
  <c r="BH188" i="17"/>
  <c r="BI188" i="17"/>
  <c r="BJ188" i="17"/>
  <c r="BK188" i="17"/>
  <c r="BL188" i="17"/>
  <c r="BM188" i="17"/>
  <c r="BN188" i="17"/>
  <c r="BO188" i="17"/>
  <c r="BP188" i="17"/>
  <c r="BQ188" i="17"/>
  <c r="BR188" i="17"/>
  <c r="BS188" i="17"/>
  <c r="BT188" i="17"/>
  <c r="BU188" i="17"/>
  <c r="BV188" i="17"/>
  <c r="BW188" i="17"/>
  <c r="BX188" i="17"/>
  <c r="BY188" i="17"/>
  <c r="BZ188" i="17"/>
  <c r="CA188" i="17"/>
  <c r="CB188" i="17"/>
  <c r="CC188" i="17"/>
  <c r="CD188" i="17"/>
  <c r="CE188" i="17"/>
  <c r="CF188" i="17"/>
  <c r="CG188" i="17"/>
  <c r="CH188" i="17"/>
  <c r="CI188" i="17"/>
  <c r="CJ188" i="17"/>
  <c r="CK188" i="17"/>
  <c r="CL188" i="17"/>
  <c r="CM188" i="17"/>
  <c r="CN188"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BC189" i="17"/>
  <c r="BD189" i="17"/>
  <c r="BE189" i="17"/>
  <c r="BF189" i="17"/>
  <c r="BG189" i="17"/>
  <c r="BH189" i="17"/>
  <c r="BI189" i="17"/>
  <c r="BJ189" i="17"/>
  <c r="BK189" i="17"/>
  <c r="BL189" i="17"/>
  <c r="BM189" i="17"/>
  <c r="BN189" i="17"/>
  <c r="BO189" i="17"/>
  <c r="BP189" i="17"/>
  <c r="BQ189" i="17"/>
  <c r="BR189" i="17"/>
  <c r="BS189" i="17"/>
  <c r="BT189" i="17"/>
  <c r="BU189" i="17"/>
  <c r="BV189" i="17"/>
  <c r="BW189" i="17"/>
  <c r="BX189" i="17"/>
  <c r="BY189" i="17"/>
  <c r="BZ189" i="17"/>
  <c r="CA189" i="17"/>
  <c r="CB189" i="17"/>
  <c r="CC189" i="17"/>
  <c r="CD189" i="17"/>
  <c r="CE189" i="17"/>
  <c r="CF189" i="17"/>
  <c r="CG189" i="17"/>
  <c r="CH189" i="17"/>
  <c r="CI189" i="17"/>
  <c r="CJ189" i="17"/>
  <c r="CK189" i="17"/>
  <c r="CL189" i="17"/>
  <c r="CM189" i="17"/>
  <c r="CN189"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BC190" i="17"/>
  <c r="BD190" i="17"/>
  <c r="BE190" i="17"/>
  <c r="BF190" i="17"/>
  <c r="BG190" i="17"/>
  <c r="BH190" i="17"/>
  <c r="BI190" i="17"/>
  <c r="BJ190" i="17"/>
  <c r="BK190" i="17"/>
  <c r="BL190" i="17"/>
  <c r="BM190" i="17"/>
  <c r="BN190" i="17"/>
  <c r="BO190" i="17"/>
  <c r="BP190" i="17"/>
  <c r="BQ190" i="17"/>
  <c r="BR190" i="17"/>
  <c r="BS190" i="17"/>
  <c r="BT190" i="17"/>
  <c r="BU190" i="17"/>
  <c r="BV190" i="17"/>
  <c r="BW190" i="17"/>
  <c r="BX190" i="17"/>
  <c r="BY190" i="17"/>
  <c r="BZ190" i="17"/>
  <c r="CA190" i="17"/>
  <c r="CB190" i="17"/>
  <c r="CC190" i="17"/>
  <c r="CD190" i="17"/>
  <c r="CE190" i="17"/>
  <c r="CF190" i="17"/>
  <c r="CG190" i="17"/>
  <c r="CH190" i="17"/>
  <c r="CI190" i="17"/>
  <c r="CJ190" i="17"/>
  <c r="CK190" i="17"/>
  <c r="CL190" i="17"/>
  <c r="CM190" i="17"/>
  <c r="CN190"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BC191" i="17"/>
  <c r="BD191" i="17"/>
  <c r="BE191" i="17"/>
  <c r="BF191" i="17"/>
  <c r="BG191" i="17"/>
  <c r="BH191" i="17"/>
  <c r="BI191" i="17"/>
  <c r="BJ191" i="17"/>
  <c r="BK191" i="17"/>
  <c r="BL191" i="17"/>
  <c r="BM191" i="17"/>
  <c r="BN191" i="17"/>
  <c r="BO191" i="17"/>
  <c r="BP191" i="17"/>
  <c r="BQ191" i="17"/>
  <c r="BR191" i="17"/>
  <c r="BS191" i="17"/>
  <c r="BT191" i="17"/>
  <c r="BU191" i="17"/>
  <c r="BV191" i="17"/>
  <c r="BW191" i="17"/>
  <c r="BX191" i="17"/>
  <c r="BY191" i="17"/>
  <c r="BZ191" i="17"/>
  <c r="CA191" i="17"/>
  <c r="CB191" i="17"/>
  <c r="CC191" i="17"/>
  <c r="CD191" i="17"/>
  <c r="CE191" i="17"/>
  <c r="CF191" i="17"/>
  <c r="CG191" i="17"/>
  <c r="CH191" i="17"/>
  <c r="CI191" i="17"/>
  <c r="CJ191" i="17"/>
  <c r="CK191" i="17"/>
  <c r="CL191" i="17"/>
  <c r="CM191" i="17"/>
  <c r="CN191"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AQ192" i="17"/>
  <c r="AR192" i="17"/>
  <c r="AS192" i="17"/>
  <c r="AT192" i="17"/>
  <c r="AU192" i="17"/>
  <c r="AV192" i="17"/>
  <c r="AW192" i="17"/>
  <c r="AX192" i="17"/>
  <c r="AY192" i="17"/>
  <c r="AZ192" i="17"/>
  <c r="BA192" i="17"/>
  <c r="BB192" i="17"/>
  <c r="BC192" i="17"/>
  <c r="BD192" i="17"/>
  <c r="BE192" i="17"/>
  <c r="BF192" i="17"/>
  <c r="BG192" i="17"/>
  <c r="BH192" i="17"/>
  <c r="BI192" i="17"/>
  <c r="BJ192" i="17"/>
  <c r="BK192" i="17"/>
  <c r="BL192" i="17"/>
  <c r="BM192" i="17"/>
  <c r="BN192" i="17"/>
  <c r="BO192" i="17"/>
  <c r="BP192" i="17"/>
  <c r="BQ192" i="17"/>
  <c r="BR192" i="17"/>
  <c r="BS192" i="17"/>
  <c r="BT192" i="17"/>
  <c r="BU192" i="17"/>
  <c r="BV192" i="17"/>
  <c r="BW192" i="17"/>
  <c r="BX192" i="17"/>
  <c r="BY192" i="17"/>
  <c r="BZ192" i="17"/>
  <c r="CA192" i="17"/>
  <c r="CB192" i="17"/>
  <c r="CC192" i="17"/>
  <c r="CD192" i="17"/>
  <c r="CE192" i="17"/>
  <c r="CF192" i="17"/>
  <c r="CG192" i="17"/>
  <c r="CH192" i="17"/>
  <c r="CI192" i="17"/>
  <c r="CJ192" i="17"/>
  <c r="CK192" i="17"/>
  <c r="CL192" i="17"/>
  <c r="CM192" i="17"/>
  <c r="CN192"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BC193" i="17"/>
  <c r="BD193" i="17"/>
  <c r="BE193" i="17"/>
  <c r="BF193" i="17"/>
  <c r="BG193" i="17"/>
  <c r="BH193" i="17"/>
  <c r="BI193" i="17"/>
  <c r="BJ193" i="17"/>
  <c r="BK193" i="17"/>
  <c r="BL193" i="17"/>
  <c r="BM193" i="17"/>
  <c r="BN193" i="17"/>
  <c r="BO193" i="17"/>
  <c r="BP193" i="17"/>
  <c r="BQ193" i="17"/>
  <c r="BR193" i="17"/>
  <c r="BS193" i="17"/>
  <c r="BT193" i="17"/>
  <c r="BU193" i="17"/>
  <c r="BV193" i="17"/>
  <c r="BW193" i="17"/>
  <c r="BX193" i="17"/>
  <c r="BY193" i="17"/>
  <c r="BZ193" i="17"/>
  <c r="CA193" i="17"/>
  <c r="CB193" i="17"/>
  <c r="CC193" i="17"/>
  <c r="CD193" i="17"/>
  <c r="CE193" i="17"/>
  <c r="CF193" i="17"/>
  <c r="CG193" i="17"/>
  <c r="CH193" i="17"/>
  <c r="CI193" i="17"/>
  <c r="CJ193" i="17"/>
  <c r="CK193" i="17"/>
  <c r="CL193" i="17"/>
  <c r="CM193" i="17"/>
  <c r="CN193"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BD194" i="17"/>
  <c r="BE194" i="17"/>
  <c r="BF194" i="17"/>
  <c r="BG194" i="17"/>
  <c r="BH194" i="17"/>
  <c r="BI194" i="17"/>
  <c r="BJ194" i="17"/>
  <c r="BK194" i="17"/>
  <c r="BL194" i="17"/>
  <c r="BM194" i="17"/>
  <c r="BN194" i="17"/>
  <c r="BO194" i="17"/>
  <c r="BP194" i="17"/>
  <c r="BQ194" i="17"/>
  <c r="BR194" i="17"/>
  <c r="BS194" i="17"/>
  <c r="BT194" i="17"/>
  <c r="BU194" i="17"/>
  <c r="BV194" i="17"/>
  <c r="BW194" i="17"/>
  <c r="BX194" i="17"/>
  <c r="BY194" i="17"/>
  <c r="BZ194" i="17"/>
  <c r="CA194" i="17"/>
  <c r="CB194" i="17"/>
  <c r="CC194" i="17"/>
  <c r="CD194" i="17"/>
  <c r="CE194" i="17"/>
  <c r="CF194" i="17"/>
  <c r="CG194" i="17"/>
  <c r="CH194" i="17"/>
  <c r="CI194" i="17"/>
  <c r="CJ194" i="17"/>
  <c r="CK194" i="17"/>
  <c r="CL194" i="17"/>
  <c r="CM194" i="17"/>
  <c r="CN194"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BC195" i="17"/>
  <c r="BD195" i="17"/>
  <c r="BE195" i="17"/>
  <c r="BF195" i="17"/>
  <c r="BG195" i="17"/>
  <c r="BH195" i="17"/>
  <c r="BI195" i="17"/>
  <c r="BJ195" i="17"/>
  <c r="BK195" i="17"/>
  <c r="BL195" i="17"/>
  <c r="BM195" i="17"/>
  <c r="BN195" i="17"/>
  <c r="BO195" i="17"/>
  <c r="BP195" i="17"/>
  <c r="BQ195" i="17"/>
  <c r="BR195" i="17"/>
  <c r="BS195" i="17"/>
  <c r="BT195" i="17"/>
  <c r="BU195" i="17"/>
  <c r="BV195" i="17"/>
  <c r="BW195" i="17"/>
  <c r="BX195" i="17"/>
  <c r="BY195" i="17"/>
  <c r="BZ195" i="17"/>
  <c r="CA195" i="17"/>
  <c r="CB195" i="17"/>
  <c r="CC195" i="17"/>
  <c r="CD195" i="17"/>
  <c r="CE195" i="17"/>
  <c r="CF195" i="17"/>
  <c r="CG195" i="17"/>
  <c r="CH195" i="17"/>
  <c r="CI195" i="17"/>
  <c r="CJ195" i="17"/>
  <c r="CK195" i="17"/>
  <c r="CL195" i="17"/>
  <c r="CM195" i="17"/>
  <c r="CN195"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BC196" i="17"/>
  <c r="BD196" i="17"/>
  <c r="BE196" i="17"/>
  <c r="BF196" i="17"/>
  <c r="BG196" i="17"/>
  <c r="BH196" i="17"/>
  <c r="BI196" i="17"/>
  <c r="BJ196" i="17"/>
  <c r="BK196" i="17"/>
  <c r="BL196" i="17"/>
  <c r="BM196" i="17"/>
  <c r="BN196" i="17"/>
  <c r="BO196" i="17"/>
  <c r="BP196" i="17"/>
  <c r="BQ196" i="17"/>
  <c r="BR196" i="17"/>
  <c r="BS196" i="17"/>
  <c r="BT196" i="17"/>
  <c r="BU196" i="17"/>
  <c r="BV196" i="17"/>
  <c r="BW196" i="17"/>
  <c r="BX196" i="17"/>
  <c r="BY196" i="17"/>
  <c r="BZ196" i="17"/>
  <c r="CA196" i="17"/>
  <c r="CB196" i="17"/>
  <c r="CC196" i="17"/>
  <c r="CD196" i="17"/>
  <c r="CE196" i="17"/>
  <c r="CF196" i="17"/>
  <c r="CG196" i="17"/>
  <c r="CH196" i="17"/>
  <c r="CI196" i="17"/>
  <c r="CJ196" i="17"/>
  <c r="CK196" i="17"/>
  <c r="CL196" i="17"/>
  <c r="CM196" i="17"/>
  <c r="CN196"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V197" i="17"/>
  <c r="AW197" i="17"/>
  <c r="AX197" i="17"/>
  <c r="AY197" i="17"/>
  <c r="AZ197" i="17"/>
  <c r="BA197" i="17"/>
  <c r="BB197" i="17"/>
  <c r="BC197" i="17"/>
  <c r="BD197" i="17"/>
  <c r="BE197" i="17"/>
  <c r="BF197" i="17"/>
  <c r="BG197" i="17"/>
  <c r="BH197" i="17"/>
  <c r="BI197" i="17"/>
  <c r="BJ197" i="17"/>
  <c r="BK197" i="17"/>
  <c r="BL197" i="17"/>
  <c r="BM197" i="17"/>
  <c r="BN197" i="17"/>
  <c r="BO197" i="17"/>
  <c r="BP197" i="17"/>
  <c r="BQ197" i="17"/>
  <c r="BR197" i="17"/>
  <c r="BS197" i="17"/>
  <c r="BT197" i="17"/>
  <c r="BU197" i="17"/>
  <c r="BV197" i="17"/>
  <c r="BW197" i="17"/>
  <c r="BX197" i="17"/>
  <c r="BY197" i="17"/>
  <c r="BZ197" i="17"/>
  <c r="CA197" i="17"/>
  <c r="CB197" i="17"/>
  <c r="CC197" i="17"/>
  <c r="CD197" i="17"/>
  <c r="CE197" i="17"/>
  <c r="CF197" i="17"/>
  <c r="CG197" i="17"/>
  <c r="CH197" i="17"/>
  <c r="CI197" i="17"/>
  <c r="CJ197" i="17"/>
  <c r="CK197" i="17"/>
  <c r="CL197" i="17"/>
  <c r="CM197" i="17"/>
  <c r="CN197"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BC198" i="17"/>
  <c r="BD198" i="17"/>
  <c r="BE198" i="17"/>
  <c r="BF198" i="17"/>
  <c r="BG198" i="17"/>
  <c r="BH198" i="17"/>
  <c r="BI198" i="17"/>
  <c r="BJ198" i="17"/>
  <c r="BK198" i="17"/>
  <c r="BL198" i="17"/>
  <c r="BM198" i="17"/>
  <c r="BN198" i="17"/>
  <c r="BO198" i="17"/>
  <c r="BP198" i="17"/>
  <c r="BQ198" i="17"/>
  <c r="BR198" i="17"/>
  <c r="BS198" i="17"/>
  <c r="BT198" i="17"/>
  <c r="BU198" i="17"/>
  <c r="BV198" i="17"/>
  <c r="BW198" i="17"/>
  <c r="BX198" i="17"/>
  <c r="BY198" i="17"/>
  <c r="BZ198" i="17"/>
  <c r="CA198" i="17"/>
  <c r="CB198" i="17"/>
  <c r="CC198" i="17"/>
  <c r="CD198" i="17"/>
  <c r="CE198" i="17"/>
  <c r="CF198" i="17"/>
  <c r="CG198" i="17"/>
  <c r="CH198" i="17"/>
  <c r="CI198" i="17"/>
  <c r="CJ198" i="17"/>
  <c r="CK198" i="17"/>
  <c r="CL198" i="17"/>
  <c r="CM198" i="17"/>
  <c r="CN198"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BC199" i="17"/>
  <c r="BD199" i="17"/>
  <c r="BE199" i="17"/>
  <c r="BF199" i="17"/>
  <c r="BG199" i="17"/>
  <c r="BH199" i="17"/>
  <c r="BI199" i="17"/>
  <c r="BJ199" i="17"/>
  <c r="BK199" i="17"/>
  <c r="BL199" i="17"/>
  <c r="BM199" i="17"/>
  <c r="BN199" i="17"/>
  <c r="BO199" i="17"/>
  <c r="BP199" i="17"/>
  <c r="BQ199" i="17"/>
  <c r="BR199" i="17"/>
  <c r="BS199" i="17"/>
  <c r="BT199" i="17"/>
  <c r="BU199" i="17"/>
  <c r="BV199" i="17"/>
  <c r="BW199" i="17"/>
  <c r="BX199" i="17"/>
  <c r="BY199" i="17"/>
  <c r="BZ199" i="17"/>
  <c r="CA199" i="17"/>
  <c r="CB199" i="17"/>
  <c r="CC199" i="17"/>
  <c r="CD199" i="17"/>
  <c r="CE199" i="17"/>
  <c r="CF199" i="17"/>
  <c r="CG199" i="17"/>
  <c r="CH199" i="17"/>
  <c r="CI199" i="17"/>
  <c r="CJ199" i="17"/>
  <c r="CK199" i="17"/>
  <c r="CL199" i="17"/>
  <c r="CM199" i="17"/>
  <c r="CN199"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BC200" i="17"/>
  <c r="BD200" i="17"/>
  <c r="BE200" i="17"/>
  <c r="BF200" i="17"/>
  <c r="BG200" i="17"/>
  <c r="BH200" i="17"/>
  <c r="BI200" i="17"/>
  <c r="BJ200" i="17"/>
  <c r="BK200" i="17"/>
  <c r="BL200" i="17"/>
  <c r="BM200" i="17"/>
  <c r="BN200" i="17"/>
  <c r="BO200" i="17"/>
  <c r="BP200" i="17"/>
  <c r="BQ200" i="17"/>
  <c r="BR200" i="17"/>
  <c r="BS200" i="17"/>
  <c r="BT200" i="17"/>
  <c r="BU200" i="17"/>
  <c r="BV200" i="17"/>
  <c r="BW200" i="17"/>
  <c r="BX200" i="17"/>
  <c r="BY200" i="17"/>
  <c r="BZ200" i="17"/>
  <c r="CA200" i="17"/>
  <c r="CB200" i="17"/>
  <c r="CC200" i="17"/>
  <c r="CD200" i="17"/>
  <c r="CE200" i="17"/>
  <c r="CF200" i="17"/>
  <c r="CG200" i="17"/>
  <c r="CH200" i="17"/>
  <c r="CI200" i="17"/>
  <c r="CJ200" i="17"/>
  <c r="CK200" i="17"/>
  <c r="CL200" i="17"/>
  <c r="CM200" i="17"/>
  <c r="CN200"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BC201" i="17"/>
  <c r="BD201" i="17"/>
  <c r="BE201" i="17"/>
  <c r="BF201" i="17"/>
  <c r="BG201" i="17"/>
  <c r="BH201" i="17"/>
  <c r="BI201" i="17"/>
  <c r="BJ201" i="17"/>
  <c r="BK201" i="17"/>
  <c r="BL201" i="17"/>
  <c r="BM201" i="17"/>
  <c r="BN201" i="17"/>
  <c r="BO201" i="17"/>
  <c r="BP201" i="17"/>
  <c r="BQ201" i="17"/>
  <c r="BR201" i="17"/>
  <c r="BS201" i="17"/>
  <c r="BT201" i="17"/>
  <c r="BU201" i="17"/>
  <c r="BV201" i="17"/>
  <c r="BW201" i="17"/>
  <c r="BX201" i="17"/>
  <c r="BY201" i="17"/>
  <c r="BZ201" i="17"/>
  <c r="CA201" i="17"/>
  <c r="CB201" i="17"/>
  <c r="CC201" i="17"/>
  <c r="CD201" i="17"/>
  <c r="CE201" i="17"/>
  <c r="CF201" i="17"/>
  <c r="CG201" i="17"/>
  <c r="CH201" i="17"/>
  <c r="CI201" i="17"/>
  <c r="CJ201" i="17"/>
  <c r="CK201" i="17"/>
  <c r="CL201" i="17"/>
  <c r="CM201" i="17"/>
  <c r="CN201"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BC202" i="17"/>
  <c r="BD202" i="17"/>
  <c r="BE202" i="17"/>
  <c r="BF202" i="17"/>
  <c r="BG202" i="17"/>
  <c r="BH202" i="17"/>
  <c r="BI202" i="17"/>
  <c r="BJ202" i="17"/>
  <c r="BK202" i="17"/>
  <c r="BL202" i="17"/>
  <c r="BM202" i="17"/>
  <c r="BN202" i="17"/>
  <c r="BO202" i="17"/>
  <c r="BP202" i="17"/>
  <c r="BQ202" i="17"/>
  <c r="BR202" i="17"/>
  <c r="BS202" i="17"/>
  <c r="BT202" i="17"/>
  <c r="BU202" i="17"/>
  <c r="BV202" i="17"/>
  <c r="BW202" i="17"/>
  <c r="BX202" i="17"/>
  <c r="BY202" i="17"/>
  <c r="BZ202" i="17"/>
  <c r="CA202" i="17"/>
  <c r="CB202" i="17"/>
  <c r="CC202" i="17"/>
  <c r="CD202" i="17"/>
  <c r="CE202" i="17"/>
  <c r="CF202" i="17"/>
  <c r="CG202" i="17"/>
  <c r="CH202" i="17"/>
  <c r="CI202" i="17"/>
  <c r="CJ202" i="17"/>
  <c r="CK202" i="17"/>
  <c r="CL202" i="17"/>
  <c r="CM202" i="17"/>
  <c r="CN202"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BC203" i="17"/>
  <c r="BD203" i="17"/>
  <c r="BE203" i="17"/>
  <c r="BF203" i="17"/>
  <c r="BG203" i="17"/>
  <c r="BH203" i="17"/>
  <c r="BI203" i="17"/>
  <c r="BJ203" i="17"/>
  <c r="BK203" i="17"/>
  <c r="BL203" i="17"/>
  <c r="BM203" i="17"/>
  <c r="BN203" i="17"/>
  <c r="BO203" i="17"/>
  <c r="BP203" i="17"/>
  <c r="BQ203" i="17"/>
  <c r="BR203" i="17"/>
  <c r="BS203" i="17"/>
  <c r="BT203" i="17"/>
  <c r="BU203" i="17"/>
  <c r="BV203" i="17"/>
  <c r="BW203" i="17"/>
  <c r="BX203" i="17"/>
  <c r="BY203" i="17"/>
  <c r="BZ203" i="17"/>
  <c r="CA203" i="17"/>
  <c r="CB203" i="17"/>
  <c r="CC203" i="17"/>
  <c r="CD203" i="17"/>
  <c r="CE203" i="17"/>
  <c r="CF203" i="17"/>
  <c r="CG203" i="17"/>
  <c r="CH203" i="17"/>
  <c r="CI203" i="17"/>
  <c r="CJ203" i="17"/>
  <c r="CK203" i="17"/>
  <c r="CL203" i="17"/>
  <c r="CM203" i="17"/>
  <c r="CN203"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BC204" i="17"/>
  <c r="BD204" i="17"/>
  <c r="BE204" i="17"/>
  <c r="BF204" i="17"/>
  <c r="BG204" i="17"/>
  <c r="BH204" i="17"/>
  <c r="BI204" i="17"/>
  <c r="BJ204" i="17"/>
  <c r="BK204" i="17"/>
  <c r="BL204" i="17"/>
  <c r="BM204" i="17"/>
  <c r="BN204" i="17"/>
  <c r="BO204" i="17"/>
  <c r="BP204" i="17"/>
  <c r="BQ204" i="17"/>
  <c r="BR204" i="17"/>
  <c r="BS204" i="17"/>
  <c r="BT204" i="17"/>
  <c r="BU204" i="17"/>
  <c r="BV204" i="17"/>
  <c r="BW204" i="17"/>
  <c r="BX204" i="17"/>
  <c r="BY204" i="17"/>
  <c r="BZ204" i="17"/>
  <c r="CA204" i="17"/>
  <c r="CB204" i="17"/>
  <c r="CC204" i="17"/>
  <c r="CD204" i="17"/>
  <c r="CE204" i="17"/>
  <c r="CF204" i="17"/>
  <c r="CG204" i="17"/>
  <c r="CH204" i="17"/>
  <c r="CI204" i="17"/>
  <c r="CJ204" i="17"/>
  <c r="CK204" i="17"/>
  <c r="CL204" i="17"/>
  <c r="CM204" i="17"/>
  <c r="CN204"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BC205" i="17"/>
  <c r="BD205" i="17"/>
  <c r="BE205" i="17"/>
  <c r="BF205" i="17"/>
  <c r="BG205" i="17"/>
  <c r="BH205" i="17"/>
  <c r="BI205" i="17"/>
  <c r="BJ205" i="17"/>
  <c r="BK205" i="17"/>
  <c r="BL205" i="17"/>
  <c r="BM205" i="17"/>
  <c r="BN205" i="17"/>
  <c r="BO205" i="17"/>
  <c r="BP205" i="17"/>
  <c r="BQ205" i="17"/>
  <c r="BR205" i="17"/>
  <c r="BS205" i="17"/>
  <c r="BT205" i="17"/>
  <c r="BU205" i="17"/>
  <c r="BV205" i="17"/>
  <c r="BW205" i="17"/>
  <c r="BX205" i="17"/>
  <c r="BY205" i="17"/>
  <c r="BZ205" i="17"/>
  <c r="CA205" i="17"/>
  <c r="CB205" i="17"/>
  <c r="CC205" i="17"/>
  <c r="CD205" i="17"/>
  <c r="CE205" i="17"/>
  <c r="CF205" i="17"/>
  <c r="CG205" i="17"/>
  <c r="CH205" i="17"/>
  <c r="CI205" i="17"/>
  <c r="CJ205" i="17"/>
  <c r="CK205" i="17"/>
  <c r="CL205" i="17"/>
  <c r="CM205" i="17"/>
  <c r="CN205"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BC206" i="17"/>
  <c r="BD206" i="17"/>
  <c r="BE206" i="17"/>
  <c r="BF206" i="17"/>
  <c r="BG206" i="17"/>
  <c r="BH206" i="17"/>
  <c r="BI206" i="17"/>
  <c r="BJ206" i="17"/>
  <c r="BK206" i="17"/>
  <c r="BL206" i="17"/>
  <c r="BM206" i="17"/>
  <c r="BN206" i="17"/>
  <c r="BO206" i="17"/>
  <c r="BP206" i="17"/>
  <c r="BQ206" i="17"/>
  <c r="BR206" i="17"/>
  <c r="BS206" i="17"/>
  <c r="BT206" i="17"/>
  <c r="BU206" i="17"/>
  <c r="BV206" i="17"/>
  <c r="BW206" i="17"/>
  <c r="BX206" i="17"/>
  <c r="BY206" i="17"/>
  <c r="BZ206" i="17"/>
  <c r="CA206" i="17"/>
  <c r="CB206" i="17"/>
  <c r="CC206" i="17"/>
  <c r="CD206" i="17"/>
  <c r="CE206" i="17"/>
  <c r="CF206" i="17"/>
  <c r="CG206" i="17"/>
  <c r="CH206" i="17"/>
  <c r="CI206" i="17"/>
  <c r="CJ206" i="17"/>
  <c r="CK206" i="17"/>
  <c r="CL206" i="17"/>
  <c r="CM206" i="17"/>
  <c r="CN206"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BC207" i="17"/>
  <c r="BD207" i="17"/>
  <c r="BE207" i="17"/>
  <c r="BF207" i="17"/>
  <c r="BG207" i="17"/>
  <c r="BH207" i="17"/>
  <c r="BI207" i="17"/>
  <c r="BJ207" i="17"/>
  <c r="BK207" i="17"/>
  <c r="BL207" i="17"/>
  <c r="BM207" i="17"/>
  <c r="BN207" i="17"/>
  <c r="BO207" i="17"/>
  <c r="BP207" i="17"/>
  <c r="BQ207" i="17"/>
  <c r="BR207" i="17"/>
  <c r="BS207" i="17"/>
  <c r="BT207" i="17"/>
  <c r="BU207" i="17"/>
  <c r="BV207" i="17"/>
  <c r="BW207" i="17"/>
  <c r="BX207" i="17"/>
  <c r="BY207" i="17"/>
  <c r="BZ207" i="17"/>
  <c r="CA207" i="17"/>
  <c r="CB207" i="17"/>
  <c r="CC207" i="17"/>
  <c r="CD207" i="17"/>
  <c r="CE207" i="17"/>
  <c r="CF207" i="17"/>
  <c r="CG207" i="17"/>
  <c r="CH207" i="17"/>
  <c r="CI207" i="17"/>
  <c r="CJ207" i="17"/>
  <c r="CK207" i="17"/>
  <c r="CL207" i="17"/>
  <c r="CM207" i="17"/>
  <c r="CN207"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BC208" i="17"/>
  <c r="BD208" i="17"/>
  <c r="BE208" i="17"/>
  <c r="BF208" i="17"/>
  <c r="BG208" i="17"/>
  <c r="BH208" i="17"/>
  <c r="BI208" i="17"/>
  <c r="BJ208" i="17"/>
  <c r="BK208" i="17"/>
  <c r="BL208" i="17"/>
  <c r="BM208" i="17"/>
  <c r="BN208" i="17"/>
  <c r="BO208" i="17"/>
  <c r="BP208" i="17"/>
  <c r="BQ208" i="17"/>
  <c r="BR208" i="17"/>
  <c r="BS208" i="17"/>
  <c r="BT208" i="17"/>
  <c r="BU208" i="17"/>
  <c r="BV208" i="17"/>
  <c r="BW208" i="17"/>
  <c r="BX208" i="17"/>
  <c r="BY208" i="17"/>
  <c r="BZ208" i="17"/>
  <c r="CA208" i="17"/>
  <c r="CB208" i="17"/>
  <c r="CC208" i="17"/>
  <c r="CD208" i="17"/>
  <c r="CE208" i="17"/>
  <c r="CF208" i="17"/>
  <c r="CG208" i="17"/>
  <c r="CH208" i="17"/>
  <c r="CI208" i="17"/>
  <c r="CJ208" i="17"/>
  <c r="CK208" i="17"/>
  <c r="CL208" i="17"/>
  <c r="CM208" i="17"/>
  <c r="CN208"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BC209" i="17"/>
  <c r="BD209" i="17"/>
  <c r="BE209" i="17"/>
  <c r="BF209" i="17"/>
  <c r="BG209" i="17"/>
  <c r="BH209" i="17"/>
  <c r="BI209" i="17"/>
  <c r="BJ209" i="17"/>
  <c r="BK209" i="17"/>
  <c r="BL209" i="17"/>
  <c r="BM209" i="17"/>
  <c r="BN209" i="17"/>
  <c r="BO209" i="17"/>
  <c r="BP209" i="17"/>
  <c r="BQ209" i="17"/>
  <c r="BR209" i="17"/>
  <c r="BS209" i="17"/>
  <c r="BT209" i="17"/>
  <c r="BU209" i="17"/>
  <c r="BV209" i="17"/>
  <c r="BW209" i="17"/>
  <c r="BX209" i="17"/>
  <c r="BY209" i="17"/>
  <c r="BZ209" i="17"/>
  <c r="CA209" i="17"/>
  <c r="CB209" i="17"/>
  <c r="CC209" i="17"/>
  <c r="CD209" i="17"/>
  <c r="CE209" i="17"/>
  <c r="CF209" i="17"/>
  <c r="CG209" i="17"/>
  <c r="CH209" i="17"/>
  <c r="CI209" i="17"/>
  <c r="CJ209" i="17"/>
  <c r="CK209" i="17"/>
  <c r="CL209" i="17"/>
  <c r="CM209" i="17"/>
  <c r="CN209"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BC210" i="17"/>
  <c r="BD210" i="17"/>
  <c r="BE210" i="17"/>
  <c r="BF210" i="17"/>
  <c r="BG210" i="17"/>
  <c r="BH210" i="17"/>
  <c r="BI210" i="17"/>
  <c r="BJ210" i="17"/>
  <c r="BK210" i="17"/>
  <c r="BL210" i="17"/>
  <c r="BM210" i="17"/>
  <c r="BN210" i="17"/>
  <c r="BO210" i="17"/>
  <c r="BP210" i="17"/>
  <c r="BQ210" i="17"/>
  <c r="BR210" i="17"/>
  <c r="BS210" i="17"/>
  <c r="BT210" i="17"/>
  <c r="BU210" i="17"/>
  <c r="BV210" i="17"/>
  <c r="BW210" i="17"/>
  <c r="BX210" i="17"/>
  <c r="BY210" i="17"/>
  <c r="BZ210" i="17"/>
  <c r="CA210" i="17"/>
  <c r="CB210" i="17"/>
  <c r="CC210" i="17"/>
  <c r="CD210" i="17"/>
  <c r="CE210" i="17"/>
  <c r="CF210" i="17"/>
  <c r="CG210" i="17"/>
  <c r="CH210" i="17"/>
  <c r="CI210" i="17"/>
  <c r="CJ210" i="17"/>
  <c r="CK210" i="17"/>
  <c r="CL210" i="17"/>
  <c r="CM210" i="17"/>
  <c r="CN210"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BC211" i="17"/>
  <c r="BD211" i="17"/>
  <c r="BE211" i="17"/>
  <c r="BF211" i="17"/>
  <c r="BG211" i="17"/>
  <c r="BH211" i="17"/>
  <c r="BI211" i="17"/>
  <c r="BJ211" i="17"/>
  <c r="BK211" i="17"/>
  <c r="BL211" i="17"/>
  <c r="BM211" i="17"/>
  <c r="BN211" i="17"/>
  <c r="BO211" i="17"/>
  <c r="BP211" i="17"/>
  <c r="BQ211" i="17"/>
  <c r="BR211" i="17"/>
  <c r="BS211" i="17"/>
  <c r="BT211" i="17"/>
  <c r="BU211" i="17"/>
  <c r="BV211" i="17"/>
  <c r="BW211" i="17"/>
  <c r="BX211" i="17"/>
  <c r="BY211" i="17"/>
  <c r="BZ211" i="17"/>
  <c r="CA211" i="17"/>
  <c r="CB211" i="17"/>
  <c r="CC211" i="17"/>
  <c r="CD211" i="17"/>
  <c r="CE211" i="17"/>
  <c r="CF211" i="17"/>
  <c r="CG211" i="17"/>
  <c r="CH211" i="17"/>
  <c r="CI211" i="17"/>
  <c r="CJ211" i="17"/>
  <c r="CK211" i="17"/>
  <c r="CL211" i="17"/>
  <c r="CM211" i="17"/>
  <c r="CN211"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BC212" i="17"/>
  <c r="BD212" i="17"/>
  <c r="BE212" i="17"/>
  <c r="BF212" i="17"/>
  <c r="BG212" i="17"/>
  <c r="BH212" i="17"/>
  <c r="BI212" i="17"/>
  <c r="BJ212" i="17"/>
  <c r="BK212" i="17"/>
  <c r="BL212" i="17"/>
  <c r="BM212" i="17"/>
  <c r="BN212" i="17"/>
  <c r="BO212" i="17"/>
  <c r="BP212" i="17"/>
  <c r="BQ212" i="17"/>
  <c r="BR212" i="17"/>
  <c r="BS212" i="17"/>
  <c r="BT212" i="17"/>
  <c r="BU212" i="17"/>
  <c r="BV212" i="17"/>
  <c r="BW212" i="17"/>
  <c r="BX212" i="17"/>
  <c r="BY212" i="17"/>
  <c r="BZ212" i="17"/>
  <c r="CA212" i="17"/>
  <c r="CB212" i="17"/>
  <c r="CC212" i="17"/>
  <c r="CD212" i="17"/>
  <c r="CE212" i="17"/>
  <c r="CF212" i="17"/>
  <c r="CG212" i="17"/>
  <c r="CH212" i="17"/>
  <c r="CI212" i="17"/>
  <c r="CJ212" i="17"/>
  <c r="CK212" i="17"/>
  <c r="CL212" i="17"/>
  <c r="CM212" i="17"/>
  <c r="CN212"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BC213" i="17"/>
  <c r="BD213" i="17"/>
  <c r="BE213" i="17"/>
  <c r="BF213" i="17"/>
  <c r="BG213" i="17"/>
  <c r="BH213" i="17"/>
  <c r="BI213" i="17"/>
  <c r="BJ213" i="17"/>
  <c r="BK213" i="17"/>
  <c r="BL213" i="17"/>
  <c r="BM213" i="17"/>
  <c r="BN213" i="17"/>
  <c r="BO213" i="17"/>
  <c r="BP213" i="17"/>
  <c r="BQ213" i="17"/>
  <c r="BR213" i="17"/>
  <c r="BS213" i="17"/>
  <c r="BT213" i="17"/>
  <c r="BU213" i="17"/>
  <c r="BV213" i="17"/>
  <c r="BW213" i="17"/>
  <c r="BX213" i="17"/>
  <c r="BY213" i="17"/>
  <c r="BZ213" i="17"/>
  <c r="CA213" i="17"/>
  <c r="CB213" i="17"/>
  <c r="CC213" i="17"/>
  <c r="CD213" i="17"/>
  <c r="CE213" i="17"/>
  <c r="CF213" i="17"/>
  <c r="CG213" i="17"/>
  <c r="CH213" i="17"/>
  <c r="CI213" i="17"/>
  <c r="CJ213" i="17"/>
  <c r="CK213" i="17"/>
  <c r="CL213" i="17"/>
  <c r="CM213" i="17"/>
  <c r="CN213"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BC214" i="17"/>
  <c r="BD214" i="17"/>
  <c r="BE214" i="17"/>
  <c r="BF214" i="17"/>
  <c r="BG214" i="17"/>
  <c r="BH214" i="17"/>
  <c r="BI214" i="17"/>
  <c r="BJ214" i="17"/>
  <c r="BK214" i="17"/>
  <c r="BL214" i="17"/>
  <c r="BM214" i="17"/>
  <c r="BN214" i="17"/>
  <c r="BO214" i="17"/>
  <c r="BP214" i="17"/>
  <c r="BQ214" i="17"/>
  <c r="BR214" i="17"/>
  <c r="BS214" i="17"/>
  <c r="BT214" i="17"/>
  <c r="BU214" i="17"/>
  <c r="BV214" i="17"/>
  <c r="BW214" i="17"/>
  <c r="BX214" i="17"/>
  <c r="BY214" i="17"/>
  <c r="BZ214" i="17"/>
  <c r="CA214" i="17"/>
  <c r="CB214" i="17"/>
  <c r="CC214" i="17"/>
  <c r="CD214" i="17"/>
  <c r="CE214" i="17"/>
  <c r="CF214" i="17"/>
  <c r="CG214" i="17"/>
  <c r="CH214" i="17"/>
  <c r="CI214" i="17"/>
  <c r="CJ214" i="17"/>
  <c r="CK214" i="17"/>
  <c r="CL214" i="17"/>
  <c r="CM214" i="17"/>
  <c r="CN214"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BC215" i="17"/>
  <c r="BD215" i="17"/>
  <c r="BE215" i="17"/>
  <c r="BF215" i="17"/>
  <c r="BG215" i="17"/>
  <c r="BH215" i="17"/>
  <c r="BI215" i="17"/>
  <c r="BJ215" i="17"/>
  <c r="BK215" i="17"/>
  <c r="BL215" i="17"/>
  <c r="BM215" i="17"/>
  <c r="BN215" i="17"/>
  <c r="BO215" i="17"/>
  <c r="BP215" i="17"/>
  <c r="BQ215" i="17"/>
  <c r="BR215" i="17"/>
  <c r="BS215" i="17"/>
  <c r="BT215" i="17"/>
  <c r="BU215" i="17"/>
  <c r="BV215" i="17"/>
  <c r="BW215" i="17"/>
  <c r="BX215" i="17"/>
  <c r="BY215" i="17"/>
  <c r="BZ215" i="17"/>
  <c r="CA215" i="17"/>
  <c r="CB215" i="17"/>
  <c r="CC215" i="17"/>
  <c r="CD215" i="17"/>
  <c r="CE215" i="17"/>
  <c r="CF215" i="17"/>
  <c r="CG215" i="17"/>
  <c r="CH215" i="17"/>
  <c r="CI215" i="17"/>
  <c r="CJ215" i="17"/>
  <c r="CK215" i="17"/>
  <c r="CL215" i="17"/>
  <c r="CM215" i="17"/>
  <c r="CN215"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BC216" i="17"/>
  <c r="BD216" i="17"/>
  <c r="BE216" i="17"/>
  <c r="BF216" i="17"/>
  <c r="BG216" i="17"/>
  <c r="BH216" i="17"/>
  <c r="BI216" i="17"/>
  <c r="BJ216" i="17"/>
  <c r="BK216" i="17"/>
  <c r="BL216" i="17"/>
  <c r="BM216" i="17"/>
  <c r="BN216" i="17"/>
  <c r="BO216" i="17"/>
  <c r="BP216" i="17"/>
  <c r="BQ216" i="17"/>
  <c r="BR216" i="17"/>
  <c r="BS216" i="17"/>
  <c r="BT216" i="17"/>
  <c r="BU216" i="17"/>
  <c r="BV216" i="17"/>
  <c r="BW216" i="17"/>
  <c r="BX216" i="17"/>
  <c r="BY216" i="17"/>
  <c r="BZ216" i="17"/>
  <c r="CA216" i="17"/>
  <c r="CB216" i="17"/>
  <c r="CC216" i="17"/>
  <c r="CD216" i="17"/>
  <c r="CE216" i="17"/>
  <c r="CF216" i="17"/>
  <c r="CG216" i="17"/>
  <c r="CH216" i="17"/>
  <c r="CI216" i="17"/>
  <c r="CJ216" i="17"/>
  <c r="CK216" i="17"/>
  <c r="CL216" i="17"/>
  <c r="CM216" i="17"/>
  <c r="CN216"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BC217" i="17"/>
  <c r="BD217" i="17"/>
  <c r="BE217" i="17"/>
  <c r="BF217" i="17"/>
  <c r="BG217" i="17"/>
  <c r="BH217" i="17"/>
  <c r="BI217" i="17"/>
  <c r="BJ217" i="17"/>
  <c r="BK217" i="17"/>
  <c r="BL217" i="17"/>
  <c r="BM217" i="17"/>
  <c r="BN217" i="17"/>
  <c r="BO217" i="17"/>
  <c r="BP217" i="17"/>
  <c r="BQ217" i="17"/>
  <c r="BR217" i="17"/>
  <c r="BS217" i="17"/>
  <c r="BT217" i="17"/>
  <c r="BU217" i="17"/>
  <c r="BV217" i="17"/>
  <c r="BW217" i="17"/>
  <c r="BX217" i="17"/>
  <c r="BY217" i="17"/>
  <c r="BZ217" i="17"/>
  <c r="CA217" i="17"/>
  <c r="CB217" i="17"/>
  <c r="CC217" i="17"/>
  <c r="CD217" i="17"/>
  <c r="CE217" i="17"/>
  <c r="CF217" i="17"/>
  <c r="CG217" i="17"/>
  <c r="CH217" i="17"/>
  <c r="CI217" i="17"/>
  <c r="CJ217" i="17"/>
  <c r="CK217" i="17"/>
  <c r="CL217" i="17"/>
  <c r="CM217" i="17"/>
  <c r="CN217"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BC218" i="17"/>
  <c r="BD218" i="17"/>
  <c r="BE218" i="17"/>
  <c r="BF218" i="17"/>
  <c r="BG218" i="17"/>
  <c r="BH218" i="17"/>
  <c r="BI218" i="17"/>
  <c r="BJ218" i="17"/>
  <c r="BK218" i="17"/>
  <c r="BL218" i="17"/>
  <c r="BM218" i="17"/>
  <c r="BN218" i="17"/>
  <c r="BO218" i="17"/>
  <c r="BP218" i="17"/>
  <c r="BQ218" i="17"/>
  <c r="BR218" i="17"/>
  <c r="BS218" i="17"/>
  <c r="BT218" i="17"/>
  <c r="BU218" i="17"/>
  <c r="BV218" i="17"/>
  <c r="BW218" i="17"/>
  <c r="BX218" i="17"/>
  <c r="BY218" i="17"/>
  <c r="BZ218" i="17"/>
  <c r="CA218" i="17"/>
  <c r="CB218" i="17"/>
  <c r="CC218" i="17"/>
  <c r="CD218" i="17"/>
  <c r="CE218" i="17"/>
  <c r="CF218" i="17"/>
  <c r="CG218" i="17"/>
  <c r="CH218" i="17"/>
  <c r="CI218" i="17"/>
  <c r="CJ218" i="17"/>
  <c r="CK218" i="17"/>
  <c r="CL218" i="17"/>
  <c r="CM218" i="17"/>
  <c r="CN218"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BC219" i="17"/>
  <c r="BD219" i="17"/>
  <c r="BE219" i="17"/>
  <c r="BF219" i="17"/>
  <c r="BG219" i="17"/>
  <c r="BH219" i="17"/>
  <c r="BI219" i="17"/>
  <c r="BJ219" i="17"/>
  <c r="BK219" i="17"/>
  <c r="BL219" i="17"/>
  <c r="BM219" i="17"/>
  <c r="BN219" i="17"/>
  <c r="BO219" i="17"/>
  <c r="BP219" i="17"/>
  <c r="BQ219" i="17"/>
  <c r="BR219" i="17"/>
  <c r="BS219" i="17"/>
  <c r="BT219" i="17"/>
  <c r="BU219" i="17"/>
  <c r="BV219" i="17"/>
  <c r="BW219" i="17"/>
  <c r="BX219" i="17"/>
  <c r="BY219" i="17"/>
  <c r="BZ219" i="17"/>
  <c r="CA219" i="17"/>
  <c r="CB219" i="17"/>
  <c r="CC219" i="17"/>
  <c r="CD219" i="17"/>
  <c r="CE219" i="17"/>
  <c r="CF219" i="17"/>
  <c r="CG219" i="17"/>
  <c r="CH219" i="17"/>
  <c r="CI219" i="17"/>
  <c r="CJ219" i="17"/>
  <c r="CK219" i="17"/>
  <c r="CL219" i="17"/>
  <c r="CM219" i="17"/>
  <c r="CN219"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BC220" i="17"/>
  <c r="BD220" i="17"/>
  <c r="BE220" i="17"/>
  <c r="BF220" i="17"/>
  <c r="BG220" i="17"/>
  <c r="BH220" i="17"/>
  <c r="BI220" i="17"/>
  <c r="BJ220" i="17"/>
  <c r="BK220" i="17"/>
  <c r="BL220" i="17"/>
  <c r="BM220" i="17"/>
  <c r="BN220" i="17"/>
  <c r="BO220" i="17"/>
  <c r="BP220" i="17"/>
  <c r="BQ220" i="17"/>
  <c r="BR220" i="17"/>
  <c r="BS220" i="17"/>
  <c r="BT220" i="17"/>
  <c r="BU220" i="17"/>
  <c r="BV220" i="17"/>
  <c r="BW220" i="17"/>
  <c r="BX220" i="17"/>
  <c r="BY220" i="17"/>
  <c r="BZ220" i="17"/>
  <c r="CA220" i="17"/>
  <c r="CB220" i="17"/>
  <c r="CC220" i="17"/>
  <c r="CD220" i="17"/>
  <c r="CE220" i="17"/>
  <c r="CF220" i="17"/>
  <c r="CG220" i="17"/>
  <c r="CH220" i="17"/>
  <c r="CI220" i="17"/>
  <c r="CJ220" i="17"/>
  <c r="CK220" i="17"/>
  <c r="CL220" i="17"/>
  <c r="CM220" i="17"/>
  <c r="CN220"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BC221" i="17"/>
  <c r="BD221" i="17"/>
  <c r="BE221" i="17"/>
  <c r="BF221" i="17"/>
  <c r="BG221" i="17"/>
  <c r="BH221" i="17"/>
  <c r="BI221" i="17"/>
  <c r="BJ221" i="17"/>
  <c r="BK221" i="17"/>
  <c r="BL221" i="17"/>
  <c r="BM221" i="17"/>
  <c r="BN221" i="17"/>
  <c r="BO221" i="17"/>
  <c r="BP221" i="17"/>
  <c r="BQ221" i="17"/>
  <c r="BR221" i="17"/>
  <c r="BS221" i="17"/>
  <c r="BT221" i="17"/>
  <c r="BU221" i="17"/>
  <c r="BV221" i="17"/>
  <c r="BW221" i="17"/>
  <c r="BX221" i="17"/>
  <c r="BY221" i="17"/>
  <c r="BZ221" i="17"/>
  <c r="CA221" i="17"/>
  <c r="CB221" i="17"/>
  <c r="CC221" i="17"/>
  <c r="CD221" i="17"/>
  <c r="CE221" i="17"/>
  <c r="CF221" i="17"/>
  <c r="CG221" i="17"/>
  <c r="CH221" i="17"/>
  <c r="CI221" i="17"/>
  <c r="CJ221" i="17"/>
  <c r="CK221" i="17"/>
  <c r="CL221" i="17"/>
  <c r="CM221" i="17"/>
  <c r="CN221"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BC222" i="17"/>
  <c r="BD222" i="17"/>
  <c r="BE222" i="17"/>
  <c r="BF222" i="17"/>
  <c r="BG222" i="17"/>
  <c r="BH222" i="17"/>
  <c r="BI222" i="17"/>
  <c r="BJ222" i="17"/>
  <c r="BK222" i="17"/>
  <c r="BL222" i="17"/>
  <c r="BM222" i="17"/>
  <c r="BN222" i="17"/>
  <c r="BO222" i="17"/>
  <c r="BP222" i="17"/>
  <c r="BQ222" i="17"/>
  <c r="BR222" i="17"/>
  <c r="BS222" i="17"/>
  <c r="BT222" i="17"/>
  <c r="BU222" i="17"/>
  <c r="BV222" i="17"/>
  <c r="BW222" i="17"/>
  <c r="BX222" i="17"/>
  <c r="BY222" i="17"/>
  <c r="BZ222" i="17"/>
  <c r="CA222" i="17"/>
  <c r="CB222" i="17"/>
  <c r="CC222" i="17"/>
  <c r="CD222" i="17"/>
  <c r="CE222" i="17"/>
  <c r="CF222" i="17"/>
  <c r="CG222" i="17"/>
  <c r="CH222" i="17"/>
  <c r="CI222" i="17"/>
  <c r="CJ222" i="17"/>
  <c r="CK222" i="17"/>
  <c r="CL222" i="17"/>
  <c r="CM222" i="17"/>
  <c r="CN222"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BD223" i="17"/>
  <c r="BE223" i="17"/>
  <c r="BF223" i="17"/>
  <c r="BG223" i="17"/>
  <c r="BH223" i="17"/>
  <c r="BI223" i="17"/>
  <c r="BJ223" i="17"/>
  <c r="BK223" i="17"/>
  <c r="BL223" i="17"/>
  <c r="BM223" i="17"/>
  <c r="BN223" i="17"/>
  <c r="BO223" i="17"/>
  <c r="BP223" i="17"/>
  <c r="BQ223" i="17"/>
  <c r="BR223" i="17"/>
  <c r="BS223" i="17"/>
  <c r="BT223" i="17"/>
  <c r="BU223" i="17"/>
  <c r="BV223" i="17"/>
  <c r="BW223" i="17"/>
  <c r="BX223" i="17"/>
  <c r="BY223" i="17"/>
  <c r="BZ223" i="17"/>
  <c r="CA223" i="17"/>
  <c r="CB223" i="17"/>
  <c r="CC223" i="17"/>
  <c r="CD223" i="17"/>
  <c r="CE223" i="17"/>
  <c r="CF223" i="17"/>
  <c r="CG223" i="17"/>
  <c r="CH223" i="17"/>
  <c r="CI223" i="17"/>
  <c r="CJ223" i="17"/>
  <c r="CK223" i="17"/>
  <c r="CL223" i="17"/>
  <c r="CM223" i="17"/>
  <c r="CN223"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BC224" i="17"/>
  <c r="BD224" i="17"/>
  <c r="BE224" i="17"/>
  <c r="BF224" i="17"/>
  <c r="BG224" i="17"/>
  <c r="BH224" i="17"/>
  <c r="BI224" i="17"/>
  <c r="BJ224" i="17"/>
  <c r="BK224" i="17"/>
  <c r="BL224" i="17"/>
  <c r="BM224" i="17"/>
  <c r="BN224" i="17"/>
  <c r="BO224" i="17"/>
  <c r="BP224" i="17"/>
  <c r="BQ224" i="17"/>
  <c r="BR224" i="17"/>
  <c r="BS224" i="17"/>
  <c r="BT224" i="17"/>
  <c r="BU224" i="17"/>
  <c r="BV224" i="17"/>
  <c r="BW224" i="17"/>
  <c r="BX224" i="17"/>
  <c r="BY224" i="17"/>
  <c r="BZ224" i="17"/>
  <c r="CA224" i="17"/>
  <c r="CB224" i="17"/>
  <c r="CC224" i="17"/>
  <c r="CD224" i="17"/>
  <c r="CE224" i="17"/>
  <c r="CF224" i="17"/>
  <c r="CG224" i="17"/>
  <c r="CH224" i="17"/>
  <c r="CI224" i="17"/>
  <c r="CJ224" i="17"/>
  <c r="CK224" i="17"/>
  <c r="CL224" i="17"/>
  <c r="CM224" i="17"/>
  <c r="CN224"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BC225" i="17"/>
  <c r="BD225" i="17"/>
  <c r="BE225" i="17"/>
  <c r="BF225" i="17"/>
  <c r="BG225" i="17"/>
  <c r="BH225" i="17"/>
  <c r="BI225" i="17"/>
  <c r="BJ225" i="17"/>
  <c r="BK225" i="17"/>
  <c r="BL225" i="17"/>
  <c r="BM225" i="17"/>
  <c r="BN225" i="17"/>
  <c r="BO225" i="17"/>
  <c r="BP225" i="17"/>
  <c r="BQ225" i="17"/>
  <c r="BR225" i="17"/>
  <c r="BS225" i="17"/>
  <c r="BT225" i="17"/>
  <c r="BU225" i="17"/>
  <c r="BV225" i="17"/>
  <c r="BW225" i="17"/>
  <c r="BX225" i="17"/>
  <c r="BY225" i="17"/>
  <c r="BZ225" i="17"/>
  <c r="CA225" i="17"/>
  <c r="CB225" i="17"/>
  <c r="CC225" i="17"/>
  <c r="CD225" i="17"/>
  <c r="CE225" i="17"/>
  <c r="CF225" i="17"/>
  <c r="CG225" i="17"/>
  <c r="CH225" i="17"/>
  <c r="CI225" i="17"/>
  <c r="CJ225" i="17"/>
  <c r="CK225" i="17"/>
  <c r="CL225" i="17"/>
  <c r="CM225" i="17"/>
  <c r="CN225"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BC226" i="17"/>
  <c r="BD226" i="17"/>
  <c r="BE226" i="17"/>
  <c r="BF226" i="17"/>
  <c r="BG226" i="17"/>
  <c r="BH226" i="17"/>
  <c r="BI226" i="17"/>
  <c r="BJ226" i="17"/>
  <c r="BK226" i="17"/>
  <c r="BL226" i="17"/>
  <c r="BM226" i="17"/>
  <c r="BN226" i="17"/>
  <c r="BO226" i="17"/>
  <c r="BP226" i="17"/>
  <c r="BQ226" i="17"/>
  <c r="BR226" i="17"/>
  <c r="BS226" i="17"/>
  <c r="BT226" i="17"/>
  <c r="BU226" i="17"/>
  <c r="BV226" i="17"/>
  <c r="BW226" i="17"/>
  <c r="BX226" i="17"/>
  <c r="BY226" i="17"/>
  <c r="BZ226" i="17"/>
  <c r="CA226" i="17"/>
  <c r="CB226" i="17"/>
  <c r="CC226" i="17"/>
  <c r="CD226" i="17"/>
  <c r="CE226" i="17"/>
  <c r="CF226" i="17"/>
  <c r="CG226" i="17"/>
  <c r="CH226" i="17"/>
  <c r="CI226" i="17"/>
  <c r="CJ226" i="17"/>
  <c r="CK226" i="17"/>
  <c r="CL226" i="17"/>
  <c r="CM226" i="17"/>
  <c r="CN226"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BC227" i="17"/>
  <c r="BD227" i="17"/>
  <c r="BE227" i="17"/>
  <c r="BF227" i="17"/>
  <c r="BG227" i="17"/>
  <c r="BH227" i="17"/>
  <c r="BI227" i="17"/>
  <c r="BJ227" i="17"/>
  <c r="BK227" i="17"/>
  <c r="BL227" i="17"/>
  <c r="BM227" i="17"/>
  <c r="BN227" i="17"/>
  <c r="BO227" i="17"/>
  <c r="BP227" i="17"/>
  <c r="BQ227" i="17"/>
  <c r="BR227" i="17"/>
  <c r="BS227" i="17"/>
  <c r="BT227" i="17"/>
  <c r="BU227" i="17"/>
  <c r="BV227" i="17"/>
  <c r="BW227" i="17"/>
  <c r="BX227" i="17"/>
  <c r="BY227" i="17"/>
  <c r="BZ227" i="17"/>
  <c r="CA227" i="17"/>
  <c r="CB227" i="17"/>
  <c r="CC227" i="17"/>
  <c r="CD227" i="17"/>
  <c r="CE227" i="17"/>
  <c r="CF227" i="17"/>
  <c r="CG227" i="17"/>
  <c r="CH227" i="17"/>
  <c r="CI227" i="17"/>
  <c r="CJ227" i="17"/>
  <c r="CK227" i="17"/>
  <c r="CL227" i="17"/>
  <c r="CM227" i="17"/>
  <c r="CN227"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BC228" i="17"/>
  <c r="BD228" i="17"/>
  <c r="BE228" i="17"/>
  <c r="BF228" i="17"/>
  <c r="BG228" i="17"/>
  <c r="BH228" i="17"/>
  <c r="BI228" i="17"/>
  <c r="BJ228" i="17"/>
  <c r="BK228" i="17"/>
  <c r="BL228" i="17"/>
  <c r="BM228" i="17"/>
  <c r="BN228" i="17"/>
  <c r="BO228" i="17"/>
  <c r="BP228" i="17"/>
  <c r="BQ228" i="17"/>
  <c r="BR228" i="17"/>
  <c r="BS228" i="17"/>
  <c r="BT228" i="17"/>
  <c r="BU228" i="17"/>
  <c r="BV228" i="17"/>
  <c r="BW228" i="17"/>
  <c r="BX228" i="17"/>
  <c r="BY228" i="17"/>
  <c r="BZ228" i="17"/>
  <c r="CA228" i="17"/>
  <c r="CB228" i="17"/>
  <c r="CC228" i="17"/>
  <c r="CD228" i="17"/>
  <c r="CE228" i="17"/>
  <c r="CF228" i="17"/>
  <c r="CG228" i="17"/>
  <c r="CH228" i="17"/>
  <c r="CI228" i="17"/>
  <c r="CJ228" i="17"/>
  <c r="CK228" i="17"/>
  <c r="CL228" i="17"/>
  <c r="CM228" i="17"/>
  <c r="CN228"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BC229" i="17"/>
  <c r="BD229" i="17"/>
  <c r="BE229" i="17"/>
  <c r="BF229" i="17"/>
  <c r="BG229" i="17"/>
  <c r="BH229" i="17"/>
  <c r="BI229" i="17"/>
  <c r="BJ229" i="17"/>
  <c r="BK229" i="17"/>
  <c r="BL229" i="17"/>
  <c r="BM229" i="17"/>
  <c r="BN229" i="17"/>
  <c r="BO229" i="17"/>
  <c r="BP229" i="17"/>
  <c r="BQ229" i="17"/>
  <c r="BR229" i="17"/>
  <c r="BS229" i="17"/>
  <c r="BT229" i="17"/>
  <c r="BU229" i="17"/>
  <c r="BV229" i="17"/>
  <c r="BW229" i="17"/>
  <c r="BX229" i="17"/>
  <c r="BY229" i="17"/>
  <c r="BZ229" i="17"/>
  <c r="CA229" i="17"/>
  <c r="CB229" i="17"/>
  <c r="CC229" i="17"/>
  <c r="CD229" i="17"/>
  <c r="CE229" i="17"/>
  <c r="CF229" i="17"/>
  <c r="CG229" i="17"/>
  <c r="CH229" i="17"/>
  <c r="CI229" i="17"/>
  <c r="CJ229" i="17"/>
  <c r="CK229" i="17"/>
  <c r="CL229" i="17"/>
  <c r="CM229" i="17"/>
  <c r="CN229"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BC230" i="17"/>
  <c r="BD230" i="17"/>
  <c r="BE230" i="17"/>
  <c r="BF230" i="17"/>
  <c r="BG230" i="17"/>
  <c r="BH230" i="17"/>
  <c r="BI230" i="17"/>
  <c r="BJ230" i="17"/>
  <c r="BK230" i="17"/>
  <c r="BL230" i="17"/>
  <c r="BM230" i="17"/>
  <c r="BN230" i="17"/>
  <c r="BO230" i="17"/>
  <c r="BP230" i="17"/>
  <c r="BQ230" i="17"/>
  <c r="BR230" i="17"/>
  <c r="BS230" i="17"/>
  <c r="BT230" i="17"/>
  <c r="BU230" i="17"/>
  <c r="BV230" i="17"/>
  <c r="BW230" i="17"/>
  <c r="BX230" i="17"/>
  <c r="BY230" i="17"/>
  <c r="BZ230" i="17"/>
  <c r="CA230" i="17"/>
  <c r="CB230" i="17"/>
  <c r="CC230" i="17"/>
  <c r="CD230" i="17"/>
  <c r="CE230" i="17"/>
  <c r="CF230" i="17"/>
  <c r="CG230" i="17"/>
  <c r="CH230" i="17"/>
  <c r="CI230" i="17"/>
  <c r="CJ230" i="17"/>
  <c r="CK230" i="17"/>
  <c r="CL230" i="17"/>
  <c r="CM230" i="17"/>
  <c r="CN230"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BC231" i="17"/>
  <c r="BD231" i="17"/>
  <c r="BE231" i="17"/>
  <c r="BF231" i="17"/>
  <c r="BG231" i="17"/>
  <c r="BH231" i="17"/>
  <c r="BI231" i="17"/>
  <c r="BJ231" i="17"/>
  <c r="BK231" i="17"/>
  <c r="BL231" i="17"/>
  <c r="BM231" i="17"/>
  <c r="BN231" i="17"/>
  <c r="BO231" i="17"/>
  <c r="BP231" i="17"/>
  <c r="BQ231" i="17"/>
  <c r="BR231" i="17"/>
  <c r="BS231" i="17"/>
  <c r="BT231" i="17"/>
  <c r="BU231" i="17"/>
  <c r="BV231" i="17"/>
  <c r="BW231" i="17"/>
  <c r="BX231" i="17"/>
  <c r="BY231" i="17"/>
  <c r="BZ231" i="17"/>
  <c r="CA231" i="17"/>
  <c r="CB231" i="17"/>
  <c r="CC231" i="17"/>
  <c r="CD231" i="17"/>
  <c r="CE231" i="17"/>
  <c r="CF231" i="17"/>
  <c r="CG231" i="17"/>
  <c r="CH231" i="17"/>
  <c r="CI231" i="17"/>
  <c r="CJ231" i="17"/>
  <c r="CK231" i="17"/>
  <c r="CL231" i="17"/>
  <c r="CM231" i="17"/>
  <c r="CN231"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BC232" i="17"/>
  <c r="BD232" i="17"/>
  <c r="BE232" i="17"/>
  <c r="BF232" i="17"/>
  <c r="BG232" i="17"/>
  <c r="BH232" i="17"/>
  <c r="BI232" i="17"/>
  <c r="BJ232" i="17"/>
  <c r="BK232" i="17"/>
  <c r="BL232" i="17"/>
  <c r="BM232" i="17"/>
  <c r="BN232" i="17"/>
  <c r="BO232" i="17"/>
  <c r="BP232" i="17"/>
  <c r="BQ232" i="17"/>
  <c r="BR232" i="17"/>
  <c r="BS232" i="17"/>
  <c r="BT232" i="17"/>
  <c r="BU232" i="17"/>
  <c r="BV232" i="17"/>
  <c r="BW232" i="17"/>
  <c r="BX232" i="17"/>
  <c r="BY232" i="17"/>
  <c r="BZ232" i="17"/>
  <c r="CA232" i="17"/>
  <c r="CB232" i="17"/>
  <c r="CC232" i="17"/>
  <c r="CD232" i="17"/>
  <c r="CE232" i="17"/>
  <c r="CF232" i="17"/>
  <c r="CG232" i="17"/>
  <c r="CH232" i="17"/>
  <c r="CI232" i="17"/>
  <c r="CJ232" i="17"/>
  <c r="CK232" i="17"/>
  <c r="CL232" i="17"/>
  <c r="CM232" i="17"/>
  <c r="CN232"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BC233" i="17"/>
  <c r="BD233" i="17"/>
  <c r="BE233" i="17"/>
  <c r="BF233" i="17"/>
  <c r="BG233" i="17"/>
  <c r="BH233" i="17"/>
  <c r="BI233" i="17"/>
  <c r="BJ233" i="17"/>
  <c r="BK233" i="17"/>
  <c r="BL233" i="17"/>
  <c r="BM233" i="17"/>
  <c r="BN233" i="17"/>
  <c r="BO233" i="17"/>
  <c r="BP233" i="17"/>
  <c r="BQ233" i="17"/>
  <c r="BR233" i="17"/>
  <c r="BS233" i="17"/>
  <c r="BT233" i="17"/>
  <c r="BU233" i="17"/>
  <c r="BV233" i="17"/>
  <c r="BW233" i="17"/>
  <c r="BX233" i="17"/>
  <c r="BY233" i="17"/>
  <c r="BZ233" i="17"/>
  <c r="CA233" i="17"/>
  <c r="CB233" i="17"/>
  <c r="CC233" i="17"/>
  <c r="CD233" i="17"/>
  <c r="CE233" i="17"/>
  <c r="CF233" i="17"/>
  <c r="CG233" i="17"/>
  <c r="CH233" i="17"/>
  <c r="CI233" i="17"/>
  <c r="CJ233" i="17"/>
  <c r="CK233" i="17"/>
  <c r="CL233" i="17"/>
  <c r="CM233" i="17"/>
  <c r="CN233"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BC234" i="17"/>
  <c r="BD234" i="17"/>
  <c r="BE234" i="17"/>
  <c r="BF234" i="17"/>
  <c r="BG234" i="17"/>
  <c r="BH234" i="17"/>
  <c r="BI234" i="17"/>
  <c r="BJ234" i="17"/>
  <c r="BK234" i="17"/>
  <c r="BL234" i="17"/>
  <c r="BM234" i="17"/>
  <c r="BN234" i="17"/>
  <c r="BO234" i="17"/>
  <c r="BP234" i="17"/>
  <c r="BQ234" i="17"/>
  <c r="BR234" i="17"/>
  <c r="BS234" i="17"/>
  <c r="BT234" i="17"/>
  <c r="BU234" i="17"/>
  <c r="BV234" i="17"/>
  <c r="BW234" i="17"/>
  <c r="BX234" i="17"/>
  <c r="BY234" i="17"/>
  <c r="BZ234" i="17"/>
  <c r="CA234" i="17"/>
  <c r="CB234" i="17"/>
  <c r="CC234" i="17"/>
  <c r="CD234" i="17"/>
  <c r="CE234" i="17"/>
  <c r="CF234" i="17"/>
  <c r="CG234" i="17"/>
  <c r="CH234" i="17"/>
  <c r="CI234" i="17"/>
  <c r="CJ234" i="17"/>
  <c r="CK234" i="17"/>
  <c r="CL234" i="17"/>
  <c r="CM234" i="17"/>
  <c r="CN234"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BC235" i="17"/>
  <c r="BD235" i="17"/>
  <c r="BE235" i="17"/>
  <c r="BF235" i="17"/>
  <c r="BG235" i="17"/>
  <c r="BH235" i="17"/>
  <c r="BI235" i="17"/>
  <c r="BJ235" i="17"/>
  <c r="BK235" i="17"/>
  <c r="BL235" i="17"/>
  <c r="BM235" i="17"/>
  <c r="BN235" i="17"/>
  <c r="BO235" i="17"/>
  <c r="BP235" i="17"/>
  <c r="BQ235" i="17"/>
  <c r="BR235" i="17"/>
  <c r="BS235" i="17"/>
  <c r="BT235" i="17"/>
  <c r="BU235" i="17"/>
  <c r="BV235" i="17"/>
  <c r="BW235" i="17"/>
  <c r="BX235" i="17"/>
  <c r="BY235" i="17"/>
  <c r="BZ235" i="17"/>
  <c r="CA235" i="17"/>
  <c r="CB235" i="17"/>
  <c r="CC235" i="17"/>
  <c r="CD235" i="17"/>
  <c r="CE235" i="17"/>
  <c r="CF235" i="17"/>
  <c r="CG235" i="17"/>
  <c r="CH235" i="17"/>
  <c r="CI235" i="17"/>
  <c r="CJ235" i="17"/>
  <c r="CK235" i="17"/>
  <c r="CL235" i="17"/>
  <c r="CM235" i="17"/>
  <c r="CN235"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AV236" i="17"/>
  <c r="AW236" i="17"/>
  <c r="AX236" i="17"/>
  <c r="AY236" i="17"/>
  <c r="AZ236" i="17"/>
  <c r="BA236" i="17"/>
  <c r="BB236" i="17"/>
  <c r="BC236" i="17"/>
  <c r="BD236" i="17"/>
  <c r="BE236" i="17"/>
  <c r="BF236" i="17"/>
  <c r="BG236" i="17"/>
  <c r="BH236" i="17"/>
  <c r="BI236" i="17"/>
  <c r="BJ236" i="17"/>
  <c r="BK236" i="17"/>
  <c r="BL236" i="17"/>
  <c r="BM236" i="17"/>
  <c r="BN236" i="17"/>
  <c r="BO236" i="17"/>
  <c r="BP236" i="17"/>
  <c r="BQ236" i="17"/>
  <c r="BR236" i="17"/>
  <c r="BS236" i="17"/>
  <c r="BT236" i="17"/>
  <c r="BU236" i="17"/>
  <c r="BV236" i="17"/>
  <c r="BW236" i="17"/>
  <c r="BX236" i="17"/>
  <c r="BY236" i="17"/>
  <c r="BZ236" i="17"/>
  <c r="CA236" i="17"/>
  <c r="CB236" i="17"/>
  <c r="CC236" i="17"/>
  <c r="CD236" i="17"/>
  <c r="CE236" i="17"/>
  <c r="CF236" i="17"/>
  <c r="CG236" i="17"/>
  <c r="CH236" i="17"/>
  <c r="CI236" i="17"/>
  <c r="CJ236" i="17"/>
  <c r="CK236" i="17"/>
  <c r="CL236" i="17"/>
  <c r="CM236" i="17"/>
  <c r="CN236"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7" i="17"/>
  <c r="AW237" i="17"/>
  <c r="AX237" i="17"/>
  <c r="AY237" i="17"/>
  <c r="AZ237" i="17"/>
  <c r="BA237" i="17"/>
  <c r="BB237" i="17"/>
  <c r="BC237" i="17"/>
  <c r="BD237" i="17"/>
  <c r="BE237" i="17"/>
  <c r="BF237" i="17"/>
  <c r="BG237" i="17"/>
  <c r="BH237" i="17"/>
  <c r="BI237" i="17"/>
  <c r="BJ237" i="17"/>
  <c r="BK237" i="17"/>
  <c r="BL237" i="17"/>
  <c r="BM237" i="17"/>
  <c r="BN237" i="17"/>
  <c r="BO237" i="17"/>
  <c r="BP237" i="17"/>
  <c r="BQ237" i="17"/>
  <c r="BR237" i="17"/>
  <c r="BS237" i="17"/>
  <c r="BT237" i="17"/>
  <c r="BU237" i="17"/>
  <c r="BV237" i="17"/>
  <c r="BW237" i="17"/>
  <c r="BX237" i="17"/>
  <c r="BY237" i="17"/>
  <c r="BZ237" i="17"/>
  <c r="CA237" i="17"/>
  <c r="CB237" i="17"/>
  <c r="CC237" i="17"/>
  <c r="CD237" i="17"/>
  <c r="CE237" i="17"/>
  <c r="CF237" i="17"/>
  <c r="CG237" i="17"/>
  <c r="CH237" i="17"/>
  <c r="CI237" i="17"/>
  <c r="CJ237" i="17"/>
  <c r="CK237" i="17"/>
  <c r="CL237" i="17"/>
  <c r="CM237" i="17"/>
  <c r="CN237"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AV238" i="17"/>
  <c r="AW238" i="17"/>
  <c r="AX238" i="17"/>
  <c r="AY238" i="17"/>
  <c r="AZ238" i="17"/>
  <c r="BA238" i="17"/>
  <c r="BB238" i="17"/>
  <c r="BC238" i="17"/>
  <c r="BD238" i="17"/>
  <c r="BE238" i="17"/>
  <c r="BF238" i="17"/>
  <c r="BG238" i="17"/>
  <c r="BH238" i="17"/>
  <c r="BI238" i="17"/>
  <c r="BJ238" i="17"/>
  <c r="BK238" i="17"/>
  <c r="BL238" i="17"/>
  <c r="BM238" i="17"/>
  <c r="BN238" i="17"/>
  <c r="BO238" i="17"/>
  <c r="BP238" i="17"/>
  <c r="BQ238" i="17"/>
  <c r="BR238" i="17"/>
  <c r="BS238" i="17"/>
  <c r="BT238" i="17"/>
  <c r="BU238" i="17"/>
  <c r="BV238" i="17"/>
  <c r="BW238" i="17"/>
  <c r="BX238" i="17"/>
  <c r="BY238" i="17"/>
  <c r="BZ238" i="17"/>
  <c r="CA238" i="17"/>
  <c r="CB238" i="17"/>
  <c r="CC238" i="17"/>
  <c r="CD238" i="17"/>
  <c r="CE238" i="17"/>
  <c r="CF238" i="17"/>
  <c r="CG238" i="17"/>
  <c r="CH238" i="17"/>
  <c r="CI238" i="17"/>
  <c r="CJ238" i="17"/>
  <c r="CK238" i="17"/>
  <c r="CL238" i="17"/>
  <c r="CM238" i="17"/>
  <c r="CN238"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BC239" i="17"/>
  <c r="BD239" i="17"/>
  <c r="BE239" i="17"/>
  <c r="BF239" i="17"/>
  <c r="BG239" i="17"/>
  <c r="BH239" i="17"/>
  <c r="BI239" i="17"/>
  <c r="BJ239" i="17"/>
  <c r="BK239" i="17"/>
  <c r="BL239" i="17"/>
  <c r="BM239" i="17"/>
  <c r="BN239" i="17"/>
  <c r="BO239" i="17"/>
  <c r="BP239" i="17"/>
  <c r="BQ239" i="17"/>
  <c r="BR239" i="17"/>
  <c r="BS239" i="17"/>
  <c r="BT239" i="17"/>
  <c r="BU239" i="17"/>
  <c r="BV239" i="17"/>
  <c r="BW239" i="17"/>
  <c r="BX239" i="17"/>
  <c r="BY239" i="17"/>
  <c r="BZ239" i="17"/>
  <c r="CA239" i="17"/>
  <c r="CB239" i="17"/>
  <c r="CC239" i="17"/>
  <c r="CD239" i="17"/>
  <c r="CE239" i="17"/>
  <c r="CF239" i="17"/>
  <c r="CG239" i="17"/>
  <c r="CH239" i="17"/>
  <c r="CI239" i="17"/>
  <c r="CJ239" i="17"/>
  <c r="CK239" i="17"/>
  <c r="CL239" i="17"/>
  <c r="CM239" i="17"/>
  <c r="CN239"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BC240" i="17"/>
  <c r="BD240" i="17"/>
  <c r="BE240" i="17"/>
  <c r="BF240" i="17"/>
  <c r="BG240" i="17"/>
  <c r="BH240" i="17"/>
  <c r="BI240" i="17"/>
  <c r="BJ240" i="17"/>
  <c r="BK240" i="17"/>
  <c r="BL240" i="17"/>
  <c r="BM240" i="17"/>
  <c r="BN240" i="17"/>
  <c r="BO240" i="17"/>
  <c r="BP240" i="17"/>
  <c r="BQ240" i="17"/>
  <c r="BR240" i="17"/>
  <c r="BS240" i="17"/>
  <c r="BT240" i="17"/>
  <c r="BU240" i="17"/>
  <c r="BV240" i="17"/>
  <c r="BW240" i="17"/>
  <c r="BX240" i="17"/>
  <c r="BY240" i="17"/>
  <c r="BZ240" i="17"/>
  <c r="CA240" i="17"/>
  <c r="CB240" i="17"/>
  <c r="CC240" i="17"/>
  <c r="CD240" i="17"/>
  <c r="CE240" i="17"/>
  <c r="CF240" i="17"/>
  <c r="CG240" i="17"/>
  <c r="CH240" i="17"/>
  <c r="CI240" i="17"/>
  <c r="CJ240" i="17"/>
  <c r="CK240" i="17"/>
  <c r="CL240" i="17"/>
  <c r="CM240" i="17"/>
  <c r="CN240"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BC241" i="17"/>
  <c r="BD241" i="17"/>
  <c r="BE241" i="17"/>
  <c r="BF241" i="17"/>
  <c r="BG241" i="17"/>
  <c r="BH241" i="17"/>
  <c r="BI241" i="17"/>
  <c r="BJ241" i="17"/>
  <c r="BK241" i="17"/>
  <c r="BL241" i="17"/>
  <c r="BM241" i="17"/>
  <c r="BN241" i="17"/>
  <c r="BO241" i="17"/>
  <c r="BP241" i="17"/>
  <c r="BQ241" i="17"/>
  <c r="BR241" i="17"/>
  <c r="BS241" i="17"/>
  <c r="BT241" i="17"/>
  <c r="BU241" i="17"/>
  <c r="BV241" i="17"/>
  <c r="BW241" i="17"/>
  <c r="BX241" i="17"/>
  <c r="BY241" i="17"/>
  <c r="BZ241" i="17"/>
  <c r="CA241" i="17"/>
  <c r="CB241" i="17"/>
  <c r="CC241" i="17"/>
  <c r="CD241" i="17"/>
  <c r="CE241" i="17"/>
  <c r="CF241" i="17"/>
  <c r="CG241" i="17"/>
  <c r="CH241" i="17"/>
  <c r="CI241" i="17"/>
  <c r="CJ241" i="17"/>
  <c r="CK241" i="17"/>
  <c r="CL241" i="17"/>
  <c r="CM241" i="17"/>
  <c r="CN241"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BC242" i="17"/>
  <c r="BD242" i="17"/>
  <c r="BE242" i="17"/>
  <c r="BF242" i="17"/>
  <c r="BG242" i="17"/>
  <c r="BH242" i="17"/>
  <c r="BI242" i="17"/>
  <c r="BJ242" i="17"/>
  <c r="BK242" i="17"/>
  <c r="BL242" i="17"/>
  <c r="BM242" i="17"/>
  <c r="BN242" i="17"/>
  <c r="BO242" i="17"/>
  <c r="BP242" i="17"/>
  <c r="BQ242" i="17"/>
  <c r="BR242" i="17"/>
  <c r="BS242" i="17"/>
  <c r="BT242" i="17"/>
  <c r="BU242" i="17"/>
  <c r="BV242" i="17"/>
  <c r="BW242" i="17"/>
  <c r="BX242" i="17"/>
  <c r="BY242" i="17"/>
  <c r="BZ242" i="17"/>
  <c r="CA242" i="17"/>
  <c r="CB242" i="17"/>
  <c r="CC242" i="17"/>
  <c r="CD242" i="17"/>
  <c r="CE242" i="17"/>
  <c r="CF242" i="17"/>
  <c r="CG242" i="17"/>
  <c r="CH242" i="17"/>
  <c r="CI242" i="17"/>
  <c r="CJ242" i="17"/>
  <c r="CK242" i="17"/>
  <c r="CL242" i="17"/>
  <c r="CM242" i="17"/>
  <c r="CN242"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BC243" i="17"/>
  <c r="BD243" i="17"/>
  <c r="BE243" i="17"/>
  <c r="BF243" i="17"/>
  <c r="BG243" i="17"/>
  <c r="BH243" i="17"/>
  <c r="BI243" i="17"/>
  <c r="BJ243" i="17"/>
  <c r="BK243" i="17"/>
  <c r="BL243" i="17"/>
  <c r="BM243" i="17"/>
  <c r="BN243" i="17"/>
  <c r="BO243" i="17"/>
  <c r="BP243" i="17"/>
  <c r="BQ243" i="17"/>
  <c r="BR243" i="17"/>
  <c r="BS243" i="17"/>
  <c r="BT243" i="17"/>
  <c r="BU243" i="17"/>
  <c r="BV243" i="17"/>
  <c r="BW243" i="17"/>
  <c r="BX243" i="17"/>
  <c r="BY243" i="17"/>
  <c r="BZ243" i="17"/>
  <c r="CA243" i="17"/>
  <c r="CB243" i="17"/>
  <c r="CC243" i="17"/>
  <c r="CD243" i="17"/>
  <c r="CE243" i="17"/>
  <c r="CF243" i="17"/>
  <c r="CG243" i="17"/>
  <c r="CH243" i="17"/>
  <c r="CI243" i="17"/>
  <c r="CJ243" i="17"/>
  <c r="CK243" i="17"/>
  <c r="CL243" i="17"/>
  <c r="CM243" i="17"/>
  <c r="CN243"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BC244" i="17"/>
  <c r="BD244" i="17"/>
  <c r="BE244" i="17"/>
  <c r="BF244" i="17"/>
  <c r="BG244" i="17"/>
  <c r="BH244" i="17"/>
  <c r="BI244" i="17"/>
  <c r="BJ244" i="17"/>
  <c r="BK244" i="17"/>
  <c r="BL244" i="17"/>
  <c r="BM244" i="17"/>
  <c r="BN244" i="17"/>
  <c r="BO244" i="17"/>
  <c r="BP244" i="17"/>
  <c r="BQ244" i="17"/>
  <c r="BR244" i="17"/>
  <c r="BS244" i="17"/>
  <c r="BT244" i="17"/>
  <c r="BU244" i="17"/>
  <c r="BV244" i="17"/>
  <c r="BW244" i="17"/>
  <c r="BX244" i="17"/>
  <c r="BY244" i="17"/>
  <c r="BZ244" i="17"/>
  <c r="CA244" i="17"/>
  <c r="CB244" i="17"/>
  <c r="CC244" i="17"/>
  <c r="CD244" i="17"/>
  <c r="CE244" i="17"/>
  <c r="CF244" i="17"/>
  <c r="CG244" i="17"/>
  <c r="CH244" i="17"/>
  <c r="CI244" i="17"/>
  <c r="CJ244" i="17"/>
  <c r="CK244" i="17"/>
  <c r="CL244" i="17"/>
  <c r="CM244" i="17"/>
  <c r="CN244"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BC245" i="17"/>
  <c r="BD245" i="17"/>
  <c r="BE245" i="17"/>
  <c r="BF245" i="17"/>
  <c r="BG245" i="17"/>
  <c r="BH245" i="17"/>
  <c r="BI245" i="17"/>
  <c r="BJ245" i="17"/>
  <c r="BK245" i="17"/>
  <c r="BL245" i="17"/>
  <c r="BM245" i="17"/>
  <c r="BN245" i="17"/>
  <c r="BO245" i="17"/>
  <c r="BP245" i="17"/>
  <c r="BQ245" i="17"/>
  <c r="BR245" i="17"/>
  <c r="BS245" i="17"/>
  <c r="BT245" i="17"/>
  <c r="BU245" i="17"/>
  <c r="BV245" i="17"/>
  <c r="BW245" i="17"/>
  <c r="BX245" i="17"/>
  <c r="BY245" i="17"/>
  <c r="BZ245" i="17"/>
  <c r="CA245" i="17"/>
  <c r="CB245" i="17"/>
  <c r="CC245" i="17"/>
  <c r="CD245" i="17"/>
  <c r="CE245" i="17"/>
  <c r="CF245" i="17"/>
  <c r="CG245" i="17"/>
  <c r="CH245" i="17"/>
  <c r="CI245" i="17"/>
  <c r="CJ245" i="17"/>
  <c r="CK245" i="17"/>
  <c r="CL245" i="17"/>
  <c r="CM245" i="17"/>
  <c r="CN245"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BC246" i="17"/>
  <c r="BD246" i="17"/>
  <c r="BE246" i="17"/>
  <c r="BF246" i="17"/>
  <c r="BG246" i="17"/>
  <c r="BH246" i="17"/>
  <c r="BI246" i="17"/>
  <c r="BJ246" i="17"/>
  <c r="BK246" i="17"/>
  <c r="BL246" i="17"/>
  <c r="BM246" i="17"/>
  <c r="BN246" i="17"/>
  <c r="BO246" i="17"/>
  <c r="BP246" i="17"/>
  <c r="BQ246" i="17"/>
  <c r="BR246" i="17"/>
  <c r="BS246" i="17"/>
  <c r="BT246" i="17"/>
  <c r="BU246" i="17"/>
  <c r="BV246" i="17"/>
  <c r="BW246" i="17"/>
  <c r="BX246" i="17"/>
  <c r="BY246" i="17"/>
  <c r="BZ246" i="17"/>
  <c r="CA246" i="17"/>
  <c r="CB246" i="17"/>
  <c r="CC246" i="17"/>
  <c r="CD246" i="17"/>
  <c r="CE246" i="17"/>
  <c r="CF246" i="17"/>
  <c r="CG246" i="17"/>
  <c r="CH246" i="17"/>
  <c r="CI246" i="17"/>
  <c r="CJ246" i="17"/>
  <c r="CK246" i="17"/>
  <c r="CL246" i="17"/>
  <c r="CM246" i="17"/>
  <c r="CN246"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BC247" i="17"/>
  <c r="BD247" i="17"/>
  <c r="BE247" i="17"/>
  <c r="BF247" i="17"/>
  <c r="BG247" i="17"/>
  <c r="BH247" i="17"/>
  <c r="BI247" i="17"/>
  <c r="BJ247" i="17"/>
  <c r="BK247" i="17"/>
  <c r="BL247" i="17"/>
  <c r="BM247" i="17"/>
  <c r="BN247" i="17"/>
  <c r="BO247" i="17"/>
  <c r="BP247" i="17"/>
  <c r="BQ247" i="17"/>
  <c r="BR247" i="17"/>
  <c r="BS247" i="17"/>
  <c r="BT247" i="17"/>
  <c r="BU247" i="17"/>
  <c r="BV247" i="17"/>
  <c r="BW247" i="17"/>
  <c r="BX247" i="17"/>
  <c r="BY247" i="17"/>
  <c r="BZ247" i="17"/>
  <c r="CA247" i="17"/>
  <c r="CB247" i="17"/>
  <c r="CC247" i="17"/>
  <c r="CD247" i="17"/>
  <c r="CE247" i="17"/>
  <c r="CF247" i="17"/>
  <c r="CG247" i="17"/>
  <c r="CH247" i="17"/>
  <c r="CI247" i="17"/>
  <c r="CJ247" i="17"/>
  <c r="CK247" i="17"/>
  <c r="CL247" i="17"/>
  <c r="CM247" i="17"/>
  <c r="CN247"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BC248" i="17"/>
  <c r="BD248" i="17"/>
  <c r="BE248" i="17"/>
  <c r="BF248" i="17"/>
  <c r="BG248" i="17"/>
  <c r="BH248" i="17"/>
  <c r="BI248" i="17"/>
  <c r="BJ248" i="17"/>
  <c r="BK248" i="17"/>
  <c r="BL248" i="17"/>
  <c r="BM248" i="17"/>
  <c r="BN248" i="17"/>
  <c r="BO248" i="17"/>
  <c r="BP248" i="17"/>
  <c r="BQ248" i="17"/>
  <c r="BR248" i="17"/>
  <c r="BS248" i="17"/>
  <c r="BT248" i="17"/>
  <c r="BU248" i="17"/>
  <c r="BV248" i="17"/>
  <c r="BW248" i="17"/>
  <c r="BX248" i="17"/>
  <c r="BY248" i="17"/>
  <c r="BZ248" i="17"/>
  <c r="CA248" i="17"/>
  <c r="CB248" i="17"/>
  <c r="CC248" i="17"/>
  <c r="CD248" i="17"/>
  <c r="CE248" i="17"/>
  <c r="CF248" i="17"/>
  <c r="CG248" i="17"/>
  <c r="CH248" i="17"/>
  <c r="CI248" i="17"/>
  <c r="CJ248" i="17"/>
  <c r="CK248" i="17"/>
  <c r="CL248" i="17"/>
  <c r="CM248" i="17"/>
  <c r="CN248"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BC249" i="17"/>
  <c r="BD249" i="17"/>
  <c r="BE249" i="17"/>
  <c r="BF249" i="17"/>
  <c r="BG249" i="17"/>
  <c r="BH249" i="17"/>
  <c r="BI249" i="17"/>
  <c r="BJ249" i="17"/>
  <c r="BK249" i="17"/>
  <c r="BL249" i="17"/>
  <c r="BM249" i="17"/>
  <c r="BN249" i="17"/>
  <c r="BO249" i="17"/>
  <c r="BP249" i="17"/>
  <c r="BQ249" i="17"/>
  <c r="BR249" i="17"/>
  <c r="BS249" i="17"/>
  <c r="BT249" i="17"/>
  <c r="BU249" i="17"/>
  <c r="BV249" i="17"/>
  <c r="BW249" i="17"/>
  <c r="BX249" i="17"/>
  <c r="BY249" i="17"/>
  <c r="BZ249" i="17"/>
  <c r="CA249" i="17"/>
  <c r="CB249" i="17"/>
  <c r="CC249" i="17"/>
  <c r="CD249" i="17"/>
  <c r="CE249" i="17"/>
  <c r="CF249" i="17"/>
  <c r="CG249" i="17"/>
  <c r="CH249" i="17"/>
  <c r="CI249" i="17"/>
  <c r="CJ249" i="17"/>
  <c r="CK249" i="17"/>
  <c r="CL249" i="17"/>
  <c r="CM249" i="17"/>
  <c r="CN249"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BC250" i="17"/>
  <c r="BD250" i="17"/>
  <c r="BE250" i="17"/>
  <c r="BF250" i="17"/>
  <c r="BG250" i="17"/>
  <c r="BH250" i="17"/>
  <c r="BI250" i="17"/>
  <c r="BJ250" i="17"/>
  <c r="BK250" i="17"/>
  <c r="BL250" i="17"/>
  <c r="BM250" i="17"/>
  <c r="BN250" i="17"/>
  <c r="BO250" i="17"/>
  <c r="BP250" i="17"/>
  <c r="BQ250" i="17"/>
  <c r="BR250" i="17"/>
  <c r="BS250" i="17"/>
  <c r="BT250" i="17"/>
  <c r="BU250" i="17"/>
  <c r="BV250" i="17"/>
  <c r="BW250" i="17"/>
  <c r="BX250" i="17"/>
  <c r="BY250" i="17"/>
  <c r="BZ250" i="17"/>
  <c r="CA250" i="17"/>
  <c r="CB250" i="17"/>
  <c r="CC250" i="17"/>
  <c r="CD250" i="17"/>
  <c r="CE250" i="17"/>
  <c r="CF250" i="17"/>
  <c r="CG250" i="17"/>
  <c r="CH250" i="17"/>
  <c r="CI250" i="17"/>
  <c r="CJ250" i="17"/>
  <c r="CK250" i="17"/>
  <c r="CL250" i="17"/>
  <c r="CM250" i="17"/>
  <c r="CN250" i="17"/>
  <c r="R251" i="17"/>
  <c r="S251" i="17"/>
  <c r="T251" i="17"/>
  <c r="U251" i="17"/>
  <c r="V251" i="17"/>
  <c r="W251" i="17"/>
  <c r="X251" i="17"/>
  <c r="Y251" i="17"/>
  <c r="Z251" i="17"/>
  <c r="AA251" i="17"/>
  <c r="AB251" i="17"/>
  <c r="AC251" i="17"/>
  <c r="AD251" i="17"/>
  <c r="AE251" i="17"/>
  <c r="AF251" i="17"/>
  <c r="AG251" i="17"/>
  <c r="AH251" i="17"/>
  <c r="AI251" i="17"/>
  <c r="AJ251" i="17"/>
  <c r="AK251" i="17"/>
  <c r="AL251" i="17"/>
  <c r="AM251" i="17"/>
  <c r="AN251" i="17"/>
  <c r="AO251" i="17"/>
  <c r="AP251" i="17"/>
  <c r="AQ251" i="17"/>
  <c r="AR251" i="17"/>
  <c r="AS251" i="17"/>
  <c r="AT251" i="17"/>
  <c r="AU251" i="17"/>
  <c r="AV251" i="17"/>
  <c r="AW251" i="17"/>
  <c r="AX251" i="17"/>
  <c r="AY251" i="17"/>
  <c r="AZ251" i="17"/>
  <c r="BA251" i="17"/>
  <c r="BB251" i="17"/>
  <c r="BC251" i="17"/>
  <c r="BD251" i="17"/>
  <c r="BE251" i="17"/>
  <c r="BF251" i="17"/>
  <c r="BG251" i="17"/>
  <c r="BH251" i="17"/>
  <c r="BI251" i="17"/>
  <c r="BJ251" i="17"/>
  <c r="BK251" i="17"/>
  <c r="BL251" i="17"/>
  <c r="BM251" i="17"/>
  <c r="BN251" i="17"/>
  <c r="BO251" i="17"/>
  <c r="BP251" i="17"/>
  <c r="BQ251" i="17"/>
  <c r="BR251" i="17"/>
  <c r="BS251" i="17"/>
  <c r="BT251" i="17"/>
  <c r="BU251" i="17"/>
  <c r="BV251" i="17"/>
  <c r="BW251" i="17"/>
  <c r="BX251" i="17"/>
  <c r="BY251" i="17"/>
  <c r="BZ251" i="17"/>
  <c r="CA251" i="17"/>
  <c r="CB251" i="17"/>
  <c r="CC251" i="17"/>
  <c r="CD251" i="17"/>
  <c r="CE251" i="17"/>
  <c r="CF251" i="17"/>
  <c r="CG251" i="17"/>
  <c r="CH251" i="17"/>
  <c r="CI251" i="17"/>
  <c r="CJ251" i="17"/>
  <c r="CK251" i="17"/>
  <c r="CL251" i="17"/>
  <c r="CM251" i="17"/>
  <c r="CN251" i="17"/>
  <c r="R252" i="17"/>
  <c r="S252" i="17"/>
  <c r="T252" i="17"/>
  <c r="U252" i="17"/>
  <c r="V252" i="17"/>
  <c r="W252" i="17"/>
  <c r="X252" i="17"/>
  <c r="Y252" i="17"/>
  <c r="Z252" i="17"/>
  <c r="AA252" i="17"/>
  <c r="AB252" i="17"/>
  <c r="AC252" i="17"/>
  <c r="AD252" i="17"/>
  <c r="AE252" i="17"/>
  <c r="AF252" i="17"/>
  <c r="AG252" i="17"/>
  <c r="AH252" i="17"/>
  <c r="AI252" i="17"/>
  <c r="AJ252" i="17"/>
  <c r="AK252" i="17"/>
  <c r="AL252" i="17"/>
  <c r="AM252" i="17"/>
  <c r="AN252" i="17"/>
  <c r="AO252" i="17"/>
  <c r="AP252" i="17"/>
  <c r="AQ252" i="17"/>
  <c r="AR252" i="17"/>
  <c r="AS252" i="17"/>
  <c r="AT252" i="17"/>
  <c r="AU252" i="17"/>
  <c r="AV252" i="17"/>
  <c r="AW252" i="17"/>
  <c r="AX252" i="17"/>
  <c r="AY252" i="17"/>
  <c r="AZ252" i="17"/>
  <c r="BA252" i="17"/>
  <c r="BB252" i="17"/>
  <c r="BC252" i="17"/>
  <c r="BD252" i="17"/>
  <c r="BE252" i="17"/>
  <c r="BF252" i="17"/>
  <c r="BG252" i="17"/>
  <c r="BH252" i="17"/>
  <c r="BI252" i="17"/>
  <c r="BJ252" i="17"/>
  <c r="BK252" i="17"/>
  <c r="BL252" i="17"/>
  <c r="BM252" i="17"/>
  <c r="BN252" i="17"/>
  <c r="BO252" i="17"/>
  <c r="BP252" i="17"/>
  <c r="BQ252" i="17"/>
  <c r="BR252" i="17"/>
  <c r="BS252" i="17"/>
  <c r="BT252" i="17"/>
  <c r="BU252" i="17"/>
  <c r="BV252" i="17"/>
  <c r="BW252" i="17"/>
  <c r="BX252" i="17"/>
  <c r="BY252" i="17"/>
  <c r="BZ252" i="17"/>
  <c r="CA252" i="17"/>
  <c r="CB252" i="17"/>
  <c r="CC252" i="17"/>
  <c r="CD252" i="17"/>
  <c r="CE252" i="17"/>
  <c r="CF252" i="17"/>
  <c r="CG252" i="17"/>
  <c r="CH252" i="17"/>
  <c r="CI252" i="17"/>
  <c r="CJ252" i="17"/>
  <c r="CK252" i="17"/>
  <c r="CL252" i="17"/>
  <c r="CM252" i="17"/>
  <c r="CN252" i="17"/>
  <c r="R253" i="17"/>
  <c r="S253" i="17"/>
  <c r="T253" i="17"/>
  <c r="U253" i="17"/>
  <c r="V253" i="17"/>
  <c r="W253" i="17"/>
  <c r="X253" i="17"/>
  <c r="Y253" i="17"/>
  <c r="Z253" i="17"/>
  <c r="AA253" i="17"/>
  <c r="AB253" i="17"/>
  <c r="AC253" i="17"/>
  <c r="AD253" i="17"/>
  <c r="AE253" i="17"/>
  <c r="AF253" i="17"/>
  <c r="AG253" i="17"/>
  <c r="AH253" i="17"/>
  <c r="AI253" i="17"/>
  <c r="AJ253" i="17"/>
  <c r="AK253" i="17"/>
  <c r="AL253" i="17"/>
  <c r="AM253" i="17"/>
  <c r="AN253" i="17"/>
  <c r="AO253" i="17"/>
  <c r="AP253" i="17"/>
  <c r="AQ253" i="17"/>
  <c r="AR253" i="17"/>
  <c r="AS253" i="17"/>
  <c r="AT253" i="17"/>
  <c r="AU253" i="17"/>
  <c r="AV253" i="17"/>
  <c r="AW253" i="17"/>
  <c r="AX253" i="17"/>
  <c r="AY253" i="17"/>
  <c r="AZ253" i="17"/>
  <c r="BA253" i="17"/>
  <c r="BB253" i="17"/>
  <c r="BC253" i="17"/>
  <c r="BD253" i="17"/>
  <c r="BE253" i="17"/>
  <c r="BF253" i="17"/>
  <c r="BG253" i="17"/>
  <c r="BH253" i="17"/>
  <c r="BI253" i="17"/>
  <c r="BJ253" i="17"/>
  <c r="BK253" i="17"/>
  <c r="BL253" i="17"/>
  <c r="BM253" i="17"/>
  <c r="BN253" i="17"/>
  <c r="BO253" i="17"/>
  <c r="BP253" i="17"/>
  <c r="BQ253" i="17"/>
  <c r="BR253" i="17"/>
  <c r="BS253" i="17"/>
  <c r="BT253" i="17"/>
  <c r="BU253" i="17"/>
  <c r="BV253" i="17"/>
  <c r="BW253" i="17"/>
  <c r="BX253" i="17"/>
  <c r="BY253" i="17"/>
  <c r="BZ253" i="17"/>
  <c r="CA253" i="17"/>
  <c r="CB253" i="17"/>
  <c r="CC253" i="17"/>
  <c r="CD253" i="17"/>
  <c r="CE253" i="17"/>
  <c r="CF253" i="17"/>
  <c r="CG253" i="17"/>
  <c r="CH253" i="17"/>
  <c r="CI253" i="17"/>
  <c r="CJ253" i="17"/>
  <c r="CK253" i="17"/>
  <c r="CL253" i="17"/>
  <c r="CM253" i="17"/>
  <c r="CN253"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BC254" i="17"/>
  <c r="BD254" i="17"/>
  <c r="BE254" i="17"/>
  <c r="BF254" i="17"/>
  <c r="BG254" i="17"/>
  <c r="BH254" i="17"/>
  <c r="BI254" i="17"/>
  <c r="BJ254" i="17"/>
  <c r="BK254" i="17"/>
  <c r="BL254" i="17"/>
  <c r="BM254" i="17"/>
  <c r="BN254" i="17"/>
  <c r="BO254" i="17"/>
  <c r="BP254" i="17"/>
  <c r="BQ254" i="17"/>
  <c r="BR254" i="17"/>
  <c r="BS254" i="17"/>
  <c r="BT254" i="17"/>
  <c r="BU254" i="17"/>
  <c r="BV254" i="17"/>
  <c r="BW254" i="17"/>
  <c r="BX254" i="17"/>
  <c r="BY254" i="17"/>
  <c r="BZ254" i="17"/>
  <c r="CA254" i="17"/>
  <c r="CB254" i="17"/>
  <c r="CC254" i="17"/>
  <c r="CD254" i="17"/>
  <c r="CE254" i="17"/>
  <c r="CF254" i="17"/>
  <c r="CG254" i="17"/>
  <c r="CH254" i="17"/>
  <c r="CI254" i="17"/>
  <c r="CJ254" i="17"/>
  <c r="CK254" i="17"/>
  <c r="CL254" i="17"/>
  <c r="CM254" i="17"/>
  <c r="CN254"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BC255" i="17"/>
  <c r="BD255" i="17"/>
  <c r="BE255" i="17"/>
  <c r="BF255" i="17"/>
  <c r="BG255" i="17"/>
  <c r="BH255" i="17"/>
  <c r="BI255" i="17"/>
  <c r="BJ255" i="17"/>
  <c r="BK255" i="17"/>
  <c r="BL255" i="17"/>
  <c r="BM255" i="17"/>
  <c r="BN255" i="17"/>
  <c r="BO255" i="17"/>
  <c r="BP255" i="17"/>
  <c r="BQ255" i="17"/>
  <c r="BR255" i="17"/>
  <c r="BS255" i="17"/>
  <c r="BT255" i="17"/>
  <c r="BU255" i="17"/>
  <c r="BV255" i="17"/>
  <c r="BW255" i="17"/>
  <c r="BX255" i="17"/>
  <c r="BY255" i="17"/>
  <c r="BZ255" i="17"/>
  <c r="CA255" i="17"/>
  <c r="CB255" i="17"/>
  <c r="CC255" i="17"/>
  <c r="CD255" i="17"/>
  <c r="CE255" i="17"/>
  <c r="CF255" i="17"/>
  <c r="CG255" i="17"/>
  <c r="CH255" i="17"/>
  <c r="CI255" i="17"/>
  <c r="CJ255" i="17"/>
  <c r="CK255" i="17"/>
  <c r="CL255" i="17"/>
  <c r="CM255" i="17"/>
  <c r="CN255"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BC256" i="17"/>
  <c r="BD256" i="17"/>
  <c r="BE256" i="17"/>
  <c r="BF256" i="17"/>
  <c r="BG256" i="17"/>
  <c r="BH256" i="17"/>
  <c r="BI256" i="17"/>
  <c r="BJ256" i="17"/>
  <c r="BK256" i="17"/>
  <c r="BL256" i="17"/>
  <c r="BM256" i="17"/>
  <c r="BN256" i="17"/>
  <c r="BO256" i="17"/>
  <c r="BP256" i="17"/>
  <c r="BQ256" i="17"/>
  <c r="BR256" i="17"/>
  <c r="BS256" i="17"/>
  <c r="BT256" i="17"/>
  <c r="BU256" i="17"/>
  <c r="BV256" i="17"/>
  <c r="BW256" i="17"/>
  <c r="BX256" i="17"/>
  <c r="BY256" i="17"/>
  <c r="BZ256" i="17"/>
  <c r="CA256" i="17"/>
  <c r="CB256" i="17"/>
  <c r="CC256" i="17"/>
  <c r="CD256" i="17"/>
  <c r="CE256" i="17"/>
  <c r="CF256" i="17"/>
  <c r="CG256" i="17"/>
  <c r="CH256" i="17"/>
  <c r="CI256" i="17"/>
  <c r="CJ256" i="17"/>
  <c r="CK256" i="17"/>
  <c r="CL256" i="17"/>
  <c r="CM256" i="17"/>
  <c r="CN256"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BC257" i="17"/>
  <c r="BD257" i="17"/>
  <c r="BE257" i="17"/>
  <c r="BF257" i="17"/>
  <c r="BG257" i="17"/>
  <c r="BH257" i="17"/>
  <c r="BI257" i="17"/>
  <c r="BJ257" i="17"/>
  <c r="BK257" i="17"/>
  <c r="BL257" i="17"/>
  <c r="BM257" i="17"/>
  <c r="BN257" i="17"/>
  <c r="BO257" i="17"/>
  <c r="BP257" i="17"/>
  <c r="BQ257" i="17"/>
  <c r="BR257" i="17"/>
  <c r="BS257" i="17"/>
  <c r="BT257" i="17"/>
  <c r="BU257" i="17"/>
  <c r="BV257" i="17"/>
  <c r="BW257" i="17"/>
  <c r="BX257" i="17"/>
  <c r="BY257" i="17"/>
  <c r="BZ257" i="17"/>
  <c r="CA257" i="17"/>
  <c r="CB257" i="17"/>
  <c r="CC257" i="17"/>
  <c r="CD257" i="17"/>
  <c r="CE257" i="17"/>
  <c r="CF257" i="17"/>
  <c r="CG257" i="17"/>
  <c r="CH257" i="17"/>
  <c r="CI257" i="17"/>
  <c r="CJ257" i="17"/>
  <c r="CK257" i="17"/>
  <c r="CL257" i="17"/>
  <c r="CM257" i="17"/>
  <c r="CN257"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BC258" i="17"/>
  <c r="BD258" i="17"/>
  <c r="BE258" i="17"/>
  <c r="BF258" i="17"/>
  <c r="BG258" i="17"/>
  <c r="BH258" i="17"/>
  <c r="BI258" i="17"/>
  <c r="BJ258" i="17"/>
  <c r="BK258" i="17"/>
  <c r="BL258" i="17"/>
  <c r="BM258" i="17"/>
  <c r="BN258" i="17"/>
  <c r="BO258" i="17"/>
  <c r="BP258" i="17"/>
  <c r="BQ258" i="17"/>
  <c r="BR258" i="17"/>
  <c r="BS258" i="17"/>
  <c r="BT258" i="17"/>
  <c r="BU258" i="17"/>
  <c r="BV258" i="17"/>
  <c r="BW258" i="17"/>
  <c r="BX258" i="17"/>
  <c r="BY258" i="17"/>
  <c r="BZ258" i="17"/>
  <c r="CA258" i="17"/>
  <c r="CB258" i="17"/>
  <c r="CC258" i="17"/>
  <c r="CD258" i="17"/>
  <c r="CE258" i="17"/>
  <c r="CF258" i="17"/>
  <c r="CG258" i="17"/>
  <c r="CH258" i="17"/>
  <c r="CI258" i="17"/>
  <c r="CJ258" i="17"/>
  <c r="CK258" i="17"/>
  <c r="CL258" i="17"/>
  <c r="CM258" i="17"/>
  <c r="CN258"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BC259" i="17"/>
  <c r="BD259" i="17"/>
  <c r="BE259" i="17"/>
  <c r="BF259" i="17"/>
  <c r="BG259" i="17"/>
  <c r="BH259" i="17"/>
  <c r="BI259" i="17"/>
  <c r="BJ259" i="17"/>
  <c r="BK259" i="17"/>
  <c r="BL259" i="17"/>
  <c r="BM259" i="17"/>
  <c r="BN259" i="17"/>
  <c r="BO259" i="17"/>
  <c r="BP259" i="17"/>
  <c r="BQ259" i="17"/>
  <c r="BR259" i="17"/>
  <c r="BS259" i="17"/>
  <c r="BT259" i="17"/>
  <c r="BU259" i="17"/>
  <c r="BV259" i="17"/>
  <c r="BW259" i="17"/>
  <c r="BX259" i="17"/>
  <c r="BY259" i="17"/>
  <c r="BZ259" i="17"/>
  <c r="CA259" i="17"/>
  <c r="CB259" i="17"/>
  <c r="CC259" i="17"/>
  <c r="CD259" i="17"/>
  <c r="CE259" i="17"/>
  <c r="CF259" i="17"/>
  <c r="CG259" i="17"/>
  <c r="CH259" i="17"/>
  <c r="CI259" i="17"/>
  <c r="CJ259" i="17"/>
  <c r="CK259" i="17"/>
  <c r="CL259" i="17"/>
  <c r="CM259" i="17"/>
  <c r="CN259"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BC260" i="17"/>
  <c r="BD260" i="17"/>
  <c r="BE260" i="17"/>
  <c r="BF260" i="17"/>
  <c r="BG260" i="17"/>
  <c r="BH260" i="17"/>
  <c r="BI260" i="17"/>
  <c r="BJ260" i="17"/>
  <c r="BK260" i="17"/>
  <c r="BL260" i="17"/>
  <c r="BM260" i="17"/>
  <c r="BN260" i="17"/>
  <c r="BO260" i="17"/>
  <c r="BP260" i="17"/>
  <c r="BQ260" i="17"/>
  <c r="BR260" i="17"/>
  <c r="BS260" i="17"/>
  <c r="BT260" i="17"/>
  <c r="BU260" i="17"/>
  <c r="BV260" i="17"/>
  <c r="BW260" i="17"/>
  <c r="BX260" i="17"/>
  <c r="BY260" i="17"/>
  <c r="BZ260" i="17"/>
  <c r="CA260" i="17"/>
  <c r="CB260" i="17"/>
  <c r="CC260" i="17"/>
  <c r="CD260" i="17"/>
  <c r="CE260" i="17"/>
  <c r="CF260" i="17"/>
  <c r="CG260" i="17"/>
  <c r="CH260" i="17"/>
  <c r="CI260" i="17"/>
  <c r="CJ260" i="17"/>
  <c r="CK260" i="17"/>
  <c r="CL260" i="17"/>
  <c r="CM260" i="17"/>
  <c r="CN260" i="17"/>
  <c r="R261" i="17"/>
  <c r="S261" i="17"/>
  <c r="T261" i="17"/>
  <c r="U261" i="17"/>
  <c r="V261" i="17"/>
  <c r="W261" i="17"/>
  <c r="X261" i="17"/>
  <c r="Y261" i="17"/>
  <c r="Z261" i="17"/>
  <c r="AA261" i="17"/>
  <c r="AB261" i="17"/>
  <c r="AC261" i="17"/>
  <c r="AD261" i="17"/>
  <c r="AE261" i="17"/>
  <c r="AF261" i="17"/>
  <c r="AG261" i="17"/>
  <c r="AH261" i="17"/>
  <c r="AI261" i="17"/>
  <c r="AJ261" i="17"/>
  <c r="AK261" i="17"/>
  <c r="AL261" i="17"/>
  <c r="AM261" i="17"/>
  <c r="AN261" i="17"/>
  <c r="AO261" i="17"/>
  <c r="AP261" i="17"/>
  <c r="AQ261" i="17"/>
  <c r="AR261" i="17"/>
  <c r="AS261" i="17"/>
  <c r="AT261" i="17"/>
  <c r="AU261" i="17"/>
  <c r="AV261" i="17"/>
  <c r="AW261" i="17"/>
  <c r="AX261" i="17"/>
  <c r="AY261" i="17"/>
  <c r="AZ261" i="17"/>
  <c r="BA261" i="17"/>
  <c r="BB261" i="17"/>
  <c r="BC261" i="17"/>
  <c r="BD261" i="17"/>
  <c r="BE261" i="17"/>
  <c r="BF261" i="17"/>
  <c r="BG261" i="17"/>
  <c r="BH261" i="17"/>
  <c r="BI261" i="17"/>
  <c r="BJ261" i="17"/>
  <c r="BK261" i="17"/>
  <c r="BL261" i="17"/>
  <c r="BM261" i="17"/>
  <c r="BN261" i="17"/>
  <c r="BO261" i="17"/>
  <c r="BP261" i="17"/>
  <c r="BQ261" i="17"/>
  <c r="BR261" i="17"/>
  <c r="BS261" i="17"/>
  <c r="BT261" i="17"/>
  <c r="BU261" i="17"/>
  <c r="BV261" i="17"/>
  <c r="BW261" i="17"/>
  <c r="BX261" i="17"/>
  <c r="BY261" i="17"/>
  <c r="BZ261" i="17"/>
  <c r="CA261" i="17"/>
  <c r="CB261" i="17"/>
  <c r="CC261" i="17"/>
  <c r="CD261" i="17"/>
  <c r="CE261" i="17"/>
  <c r="CF261" i="17"/>
  <c r="CG261" i="17"/>
  <c r="CH261" i="17"/>
  <c r="CI261" i="17"/>
  <c r="CJ261" i="17"/>
  <c r="CK261" i="17"/>
  <c r="CL261" i="17"/>
  <c r="CM261" i="17"/>
  <c r="CN261" i="17"/>
  <c r="R262" i="17"/>
  <c r="S262" i="17"/>
  <c r="T262" i="17"/>
  <c r="U262" i="17"/>
  <c r="V262" i="17"/>
  <c r="W262" i="17"/>
  <c r="X262" i="17"/>
  <c r="Y262" i="17"/>
  <c r="Z262" i="17"/>
  <c r="AA262" i="17"/>
  <c r="AB262" i="17"/>
  <c r="AC262" i="17"/>
  <c r="AD262" i="17"/>
  <c r="AE262" i="17"/>
  <c r="AF262" i="17"/>
  <c r="AG262" i="17"/>
  <c r="AH262" i="17"/>
  <c r="AI262" i="17"/>
  <c r="AJ262" i="17"/>
  <c r="AK262" i="17"/>
  <c r="AL262" i="17"/>
  <c r="AM262" i="17"/>
  <c r="AN262" i="17"/>
  <c r="AO262" i="17"/>
  <c r="AP262" i="17"/>
  <c r="AQ262" i="17"/>
  <c r="AR262" i="17"/>
  <c r="AS262" i="17"/>
  <c r="AT262" i="17"/>
  <c r="AU262" i="17"/>
  <c r="AV262" i="17"/>
  <c r="AW262" i="17"/>
  <c r="AX262" i="17"/>
  <c r="AY262" i="17"/>
  <c r="AZ262" i="17"/>
  <c r="BA262" i="17"/>
  <c r="BB262" i="17"/>
  <c r="BC262" i="17"/>
  <c r="BD262" i="17"/>
  <c r="BE262" i="17"/>
  <c r="BF262" i="17"/>
  <c r="BG262" i="17"/>
  <c r="BH262" i="17"/>
  <c r="BI262" i="17"/>
  <c r="BJ262" i="17"/>
  <c r="BK262" i="17"/>
  <c r="BL262" i="17"/>
  <c r="BM262" i="17"/>
  <c r="BN262" i="17"/>
  <c r="BO262" i="17"/>
  <c r="BP262" i="17"/>
  <c r="BQ262" i="17"/>
  <c r="BR262" i="17"/>
  <c r="BS262" i="17"/>
  <c r="BT262" i="17"/>
  <c r="BU262" i="17"/>
  <c r="BV262" i="17"/>
  <c r="BW262" i="17"/>
  <c r="BX262" i="17"/>
  <c r="BY262" i="17"/>
  <c r="BZ262" i="17"/>
  <c r="CA262" i="17"/>
  <c r="CB262" i="17"/>
  <c r="CC262" i="17"/>
  <c r="CD262" i="17"/>
  <c r="CE262" i="17"/>
  <c r="CF262" i="17"/>
  <c r="CG262" i="17"/>
  <c r="CH262" i="17"/>
  <c r="CI262" i="17"/>
  <c r="CJ262" i="17"/>
  <c r="CK262" i="17"/>
  <c r="CL262" i="17"/>
  <c r="CM262" i="17"/>
  <c r="CN262" i="17"/>
  <c r="R263" i="17"/>
  <c r="S263" i="17"/>
  <c r="T263" i="17"/>
  <c r="U263" i="17"/>
  <c r="V263" i="17"/>
  <c r="W263" i="17"/>
  <c r="X263" i="17"/>
  <c r="Y263" i="17"/>
  <c r="Z263" i="17"/>
  <c r="AA263" i="17"/>
  <c r="AB263" i="17"/>
  <c r="AC263" i="17"/>
  <c r="AD263" i="17"/>
  <c r="AE263" i="17"/>
  <c r="AF263" i="17"/>
  <c r="AG263" i="17"/>
  <c r="AH263" i="17"/>
  <c r="AI263" i="17"/>
  <c r="AJ263" i="17"/>
  <c r="AK263" i="17"/>
  <c r="AL263" i="17"/>
  <c r="AM263" i="17"/>
  <c r="AN263" i="17"/>
  <c r="AO263" i="17"/>
  <c r="AP263" i="17"/>
  <c r="AQ263" i="17"/>
  <c r="AR263" i="17"/>
  <c r="AS263" i="17"/>
  <c r="AT263" i="17"/>
  <c r="AU263" i="17"/>
  <c r="AV263" i="17"/>
  <c r="AW263" i="17"/>
  <c r="AX263" i="17"/>
  <c r="AY263" i="17"/>
  <c r="AZ263" i="17"/>
  <c r="BA263" i="17"/>
  <c r="BB263" i="17"/>
  <c r="BC263" i="17"/>
  <c r="BD263" i="17"/>
  <c r="BE263" i="17"/>
  <c r="BF263" i="17"/>
  <c r="BG263" i="17"/>
  <c r="BH263" i="17"/>
  <c r="BI263" i="17"/>
  <c r="BJ263" i="17"/>
  <c r="BK263" i="17"/>
  <c r="BL263" i="17"/>
  <c r="BM263" i="17"/>
  <c r="BN263" i="17"/>
  <c r="BO263" i="17"/>
  <c r="BP263" i="17"/>
  <c r="BQ263" i="17"/>
  <c r="BR263" i="17"/>
  <c r="BS263" i="17"/>
  <c r="BT263" i="17"/>
  <c r="BU263" i="17"/>
  <c r="BV263" i="17"/>
  <c r="BW263" i="17"/>
  <c r="BX263" i="17"/>
  <c r="BY263" i="17"/>
  <c r="BZ263" i="17"/>
  <c r="CA263" i="17"/>
  <c r="CB263" i="17"/>
  <c r="CC263" i="17"/>
  <c r="CD263" i="17"/>
  <c r="CE263" i="17"/>
  <c r="CF263" i="17"/>
  <c r="CG263" i="17"/>
  <c r="CH263" i="17"/>
  <c r="CI263" i="17"/>
  <c r="CJ263" i="17"/>
  <c r="CK263" i="17"/>
  <c r="CL263" i="17"/>
  <c r="CM263" i="17"/>
  <c r="CN263"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BC264" i="17"/>
  <c r="BD264" i="17"/>
  <c r="BE264" i="17"/>
  <c r="BF264" i="17"/>
  <c r="BG264" i="17"/>
  <c r="BH264" i="17"/>
  <c r="BI264" i="17"/>
  <c r="BJ264" i="17"/>
  <c r="BK264" i="17"/>
  <c r="BL264" i="17"/>
  <c r="BM264" i="17"/>
  <c r="BN264" i="17"/>
  <c r="BO264" i="17"/>
  <c r="BP264" i="17"/>
  <c r="BQ264" i="17"/>
  <c r="BR264" i="17"/>
  <c r="BS264" i="17"/>
  <c r="BT264" i="17"/>
  <c r="BU264" i="17"/>
  <c r="BV264" i="17"/>
  <c r="BW264" i="17"/>
  <c r="BX264" i="17"/>
  <c r="BY264" i="17"/>
  <c r="BZ264" i="17"/>
  <c r="CA264" i="17"/>
  <c r="CB264" i="17"/>
  <c r="CC264" i="17"/>
  <c r="CD264" i="17"/>
  <c r="CE264" i="17"/>
  <c r="CF264" i="17"/>
  <c r="CG264" i="17"/>
  <c r="CH264" i="17"/>
  <c r="CI264" i="17"/>
  <c r="CJ264" i="17"/>
  <c r="CK264" i="17"/>
  <c r="CL264" i="17"/>
  <c r="CM264" i="17"/>
  <c r="CN264"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BC265" i="17"/>
  <c r="BD265" i="17"/>
  <c r="BE265" i="17"/>
  <c r="BF265" i="17"/>
  <c r="BG265" i="17"/>
  <c r="BH265" i="17"/>
  <c r="BI265" i="17"/>
  <c r="BJ265" i="17"/>
  <c r="BK265" i="17"/>
  <c r="BL265" i="17"/>
  <c r="BM265" i="17"/>
  <c r="BN265" i="17"/>
  <c r="BO265" i="17"/>
  <c r="BP265" i="17"/>
  <c r="BQ265" i="17"/>
  <c r="BR265" i="17"/>
  <c r="BS265" i="17"/>
  <c r="BT265" i="17"/>
  <c r="BU265" i="17"/>
  <c r="BV265" i="17"/>
  <c r="BW265" i="17"/>
  <c r="BX265" i="17"/>
  <c r="BY265" i="17"/>
  <c r="BZ265" i="17"/>
  <c r="CA265" i="17"/>
  <c r="CB265" i="17"/>
  <c r="CC265" i="17"/>
  <c r="CD265" i="17"/>
  <c r="CE265" i="17"/>
  <c r="CF265" i="17"/>
  <c r="CG265" i="17"/>
  <c r="CH265" i="17"/>
  <c r="CI265" i="17"/>
  <c r="CJ265" i="17"/>
  <c r="CK265" i="17"/>
  <c r="CL265" i="17"/>
  <c r="CM265" i="17"/>
  <c r="CN265" i="17"/>
  <c r="R266" i="17"/>
  <c r="S266" i="17"/>
  <c r="T266" i="17"/>
  <c r="U266" i="17"/>
  <c r="V266" i="17"/>
  <c r="W266" i="17"/>
  <c r="X266" i="17"/>
  <c r="Y266" i="17"/>
  <c r="Z266" i="17"/>
  <c r="AA266" i="17"/>
  <c r="AB266" i="17"/>
  <c r="AC266" i="17"/>
  <c r="AD266" i="17"/>
  <c r="AE266" i="17"/>
  <c r="AF266" i="17"/>
  <c r="AG266" i="17"/>
  <c r="AH266" i="17"/>
  <c r="AI266" i="17"/>
  <c r="AJ266" i="17"/>
  <c r="AK266" i="17"/>
  <c r="AL266" i="17"/>
  <c r="AM266" i="17"/>
  <c r="AN266" i="17"/>
  <c r="AO266" i="17"/>
  <c r="AP266" i="17"/>
  <c r="AQ266" i="17"/>
  <c r="AR266" i="17"/>
  <c r="AS266" i="17"/>
  <c r="AT266" i="17"/>
  <c r="AU266" i="17"/>
  <c r="AV266" i="17"/>
  <c r="AW266" i="17"/>
  <c r="AX266" i="17"/>
  <c r="AY266" i="17"/>
  <c r="AZ266" i="17"/>
  <c r="BA266" i="17"/>
  <c r="BB266" i="17"/>
  <c r="BC266" i="17"/>
  <c r="BD266" i="17"/>
  <c r="BE266" i="17"/>
  <c r="BF266" i="17"/>
  <c r="BG266" i="17"/>
  <c r="BH266" i="17"/>
  <c r="BI266" i="17"/>
  <c r="BJ266" i="17"/>
  <c r="BK266" i="17"/>
  <c r="BL266" i="17"/>
  <c r="BM266" i="17"/>
  <c r="BN266" i="17"/>
  <c r="BO266" i="17"/>
  <c r="BP266" i="17"/>
  <c r="BQ266" i="17"/>
  <c r="BR266" i="17"/>
  <c r="BS266" i="17"/>
  <c r="BT266" i="17"/>
  <c r="BU266" i="17"/>
  <c r="BV266" i="17"/>
  <c r="BW266" i="17"/>
  <c r="BX266" i="17"/>
  <c r="BY266" i="17"/>
  <c r="BZ266" i="17"/>
  <c r="CA266" i="17"/>
  <c r="CB266" i="17"/>
  <c r="CC266" i="17"/>
  <c r="CD266" i="17"/>
  <c r="CE266" i="17"/>
  <c r="CF266" i="17"/>
  <c r="CG266" i="17"/>
  <c r="CH266" i="17"/>
  <c r="CI266" i="17"/>
  <c r="CJ266" i="17"/>
  <c r="CK266" i="17"/>
  <c r="CL266" i="17"/>
  <c r="CM266" i="17"/>
  <c r="CN266" i="17"/>
  <c r="R267" i="17"/>
  <c r="S267" i="17"/>
  <c r="T267" i="17"/>
  <c r="U267" i="17"/>
  <c r="V267" i="17"/>
  <c r="W267" i="17"/>
  <c r="X267" i="17"/>
  <c r="Y267" i="17"/>
  <c r="Z267" i="17"/>
  <c r="AA267" i="17"/>
  <c r="AB267" i="17"/>
  <c r="AC267" i="17"/>
  <c r="AD267" i="17"/>
  <c r="AE267" i="17"/>
  <c r="AF267" i="17"/>
  <c r="AG267" i="17"/>
  <c r="AH267" i="17"/>
  <c r="AI267" i="17"/>
  <c r="AJ267" i="17"/>
  <c r="AK267" i="17"/>
  <c r="AL267" i="17"/>
  <c r="AM267" i="17"/>
  <c r="AN267" i="17"/>
  <c r="AO267" i="17"/>
  <c r="AP267" i="17"/>
  <c r="AQ267" i="17"/>
  <c r="AR267" i="17"/>
  <c r="AS267" i="17"/>
  <c r="AT267" i="17"/>
  <c r="AU267" i="17"/>
  <c r="AV267" i="17"/>
  <c r="AW267" i="17"/>
  <c r="AX267" i="17"/>
  <c r="AY267" i="17"/>
  <c r="AZ267" i="17"/>
  <c r="BA267" i="17"/>
  <c r="BB267" i="17"/>
  <c r="BC267" i="17"/>
  <c r="BD267" i="17"/>
  <c r="BE267" i="17"/>
  <c r="BF267" i="17"/>
  <c r="BG267" i="17"/>
  <c r="BH267" i="17"/>
  <c r="BI267" i="17"/>
  <c r="BJ267" i="17"/>
  <c r="BK267" i="17"/>
  <c r="BL267" i="17"/>
  <c r="BM267" i="17"/>
  <c r="BN267" i="17"/>
  <c r="BO267" i="17"/>
  <c r="BP267" i="17"/>
  <c r="BQ267" i="17"/>
  <c r="BR267" i="17"/>
  <c r="BS267" i="17"/>
  <c r="BT267" i="17"/>
  <c r="BU267" i="17"/>
  <c r="BV267" i="17"/>
  <c r="BW267" i="17"/>
  <c r="BX267" i="17"/>
  <c r="BY267" i="17"/>
  <c r="BZ267" i="17"/>
  <c r="CA267" i="17"/>
  <c r="CB267" i="17"/>
  <c r="CC267" i="17"/>
  <c r="CD267" i="17"/>
  <c r="CE267" i="17"/>
  <c r="CF267" i="17"/>
  <c r="CG267" i="17"/>
  <c r="CH267" i="17"/>
  <c r="CI267" i="17"/>
  <c r="CJ267" i="17"/>
  <c r="CK267" i="17"/>
  <c r="CL267" i="17"/>
  <c r="CM267" i="17"/>
  <c r="CN267" i="17"/>
  <c r="R268" i="17"/>
  <c r="S268" i="17"/>
  <c r="T268" i="17"/>
  <c r="U268" i="17"/>
  <c r="V268" i="17"/>
  <c r="W268" i="17"/>
  <c r="X268" i="17"/>
  <c r="Y268" i="17"/>
  <c r="Z268" i="17"/>
  <c r="AA268" i="17"/>
  <c r="AB268" i="17"/>
  <c r="AC268" i="17"/>
  <c r="AD268" i="17"/>
  <c r="AE268" i="17"/>
  <c r="AF268" i="17"/>
  <c r="AG268" i="17"/>
  <c r="AH268" i="17"/>
  <c r="AI268" i="17"/>
  <c r="AJ268" i="17"/>
  <c r="AK268" i="17"/>
  <c r="AL268" i="17"/>
  <c r="AM268" i="17"/>
  <c r="AN268" i="17"/>
  <c r="AO268" i="17"/>
  <c r="AP268" i="17"/>
  <c r="AQ268" i="17"/>
  <c r="AR268" i="17"/>
  <c r="AS268" i="17"/>
  <c r="AT268" i="17"/>
  <c r="AU268" i="17"/>
  <c r="AV268" i="17"/>
  <c r="AW268" i="17"/>
  <c r="AX268" i="17"/>
  <c r="AY268" i="17"/>
  <c r="AZ268" i="17"/>
  <c r="BA268" i="17"/>
  <c r="BB268" i="17"/>
  <c r="BC268" i="17"/>
  <c r="BD268" i="17"/>
  <c r="BE268" i="17"/>
  <c r="BF268" i="17"/>
  <c r="BG268" i="17"/>
  <c r="BH268" i="17"/>
  <c r="BI268" i="17"/>
  <c r="BJ268" i="17"/>
  <c r="BK268" i="17"/>
  <c r="BL268" i="17"/>
  <c r="BM268" i="17"/>
  <c r="BN268" i="17"/>
  <c r="BO268" i="17"/>
  <c r="BP268" i="17"/>
  <c r="BQ268" i="17"/>
  <c r="BR268" i="17"/>
  <c r="BS268" i="17"/>
  <c r="BT268" i="17"/>
  <c r="BU268" i="17"/>
  <c r="BV268" i="17"/>
  <c r="BW268" i="17"/>
  <c r="BX268" i="17"/>
  <c r="BY268" i="17"/>
  <c r="BZ268" i="17"/>
  <c r="CA268" i="17"/>
  <c r="CB268" i="17"/>
  <c r="CC268" i="17"/>
  <c r="CD268" i="17"/>
  <c r="CE268" i="17"/>
  <c r="CF268" i="17"/>
  <c r="CG268" i="17"/>
  <c r="CH268" i="17"/>
  <c r="CI268" i="17"/>
  <c r="CJ268" i="17"/>
  <c r="CK268" i="17"/>
  <c r="CL268" i="17"/>
  <c r="CM268" i="17"/>
  <c r="CN268" i="17"/>
  <c r="R269" i="17"/>
  <c r="S269" i="17"/>
  <c r="T269" i="17"/>
  <c r="U269" i="17"/>
  <c r="V269" i="17"/>
  <c r="W269" i="17"/>
  <c r="X269" i="17"/>
  <c r="Y269" i="17"/>
  <c r="Z269" i="17"/>
  <c r="AA269" i="17"/>
  <c r="AB269" i="17"/>
  <c r="AC269" i="17"/>
  <c r="AD269" i="17"/>
  <c r="AE269" i="17"/>
  <c r="AF269" i="17"/>
  <c r="AG269" i="17"/>
  <c r="AH269" i="17"/>
  <c r="AI269" i="17"/>
  <c r="AJ269" i="17"/>
  <c r="AK269" i="17"/>
  <c r="AL269" i="17"/>
  <c r="AM269" i="17"/>
  <c r="AN269" i="17"/>
  <c r="AO269" i="17"/>
  <c r="AP269" i="17"/>
  <c r="AQ269" i="17"/>
  <c r="AR269" i="17"/>
  <c r="AS269" i="17"/>
  <c r="AT269" i="17"/>
  <c r="AU269" i="17"/>
  <c r="AV269" i="17"/>
  <c r="AW269" i="17"/>
  <c r="AX269" i="17"/>
  <c r="AY269" i="17"/>
  <c r="AZ269" i="17"/>
  <c r="BA269" i="17"/>
  <c r="BB269" i="17"/>
  <c r="BC269" i="17"/>
  <c r="BD269" i="17"/>
  <c r="BE269" i="17"/>
  <c r="BF269" i="17"/>
  <c r="BG269" i="17"/>
  <c r="BH269" i="17"/>
  <c r="BI269" i="17"/>
  <c r="BJ269" i="17"/>
  <c r="BK269" i="17"/>
  <c r="BL269" i="17"/>
  <c r="BM269" i="17"/>
  <c r="BN269" i="17"/>
  <c r="BO269" i="17"/>
  <c r="BP269" i="17"/>
  <c r="BQ269" i="17"/>
  <c r="BR269" i="17"/>
  <c r="BS269" i="17"/>
  <c r="BT269" i="17"/>
  <c r="BU269" i="17"/>
  <c r="BV269" i="17"/>
  <c r="BW269" i="17"/>
  <c r="BX269" i="17"/>
  <c r="BY269" i="17"/>
  <c r="BZ269" i="17"/>
  <c r="CA269" i="17"/>
  <c r="CB269" i="17"/>
  <c r="CC269" i="17"/>
  <c r="CD269" i="17"/>
  <c r="CE269" i="17"/>
  <c r="CF269" i="17"/>
  <c r="CG269" i="17"/>
  <c r="CH269" i="17"/>
  <c r="CI269" i="17"/>
  <c r="CJ269" i="17"/>
  <c r="CK269" i="17"/>
  <c r="CL269" i="17"/>
  <c r="CM269" i="17"/>
  <c r="CN269" i="17"/>
  <c r="R270" i="17"/>
  <c r="S270" i="17"/>
  <c r="T270" i="17"/>
  <c r="U270" i="17"/>
  <c r="V270" i="17"/>
  <c r="W270" i="17"/>
  <c r="X270" i="17"/>
  <c r="Y270" i="17"/>
  <c r="Z270" i="17"/>
  <c r="AA270" i="17"/>
  <c r="AB270" i="17"/>
  <c r="AC270" i="17"/>
  <c r="AD270" i="17"/>
  <c r="AE270" i="17"/>
  <c r="AF270" i="17"/>
  <c r="AG270" i="17"/>
  <c r="AH270" i="17"/>
  <c r="AI270" i="17"/>
  <c r="AJ270" i="17"/>
  <c r="AK270" i="17"/>
  <c r="AL270" i="17"/>
  <c r="AM270" i="17"/>
  <c r="AN270" i="17"/>
  <c r="AO270" i="17"/>
  <c r="AP270" i="17"/>
  <c r="AQ270" i="17"/>
  <c r="AR270" i="17"/>
  <c r="AS270" i="17"/>
  <c r="AT270" i="17"/>
  <c r="AU270" i="17"/>
  <c r="AV270" i="17"/>
  <c r="AW270" i="17"/>
  <c r="AX270" i="17"/>
  <c r="AY270" i="17"/>
  <c r="AZ270" i="17"/>
  <c r="BA270" i="17"/>
  <c r="BB270" i="17"/>
  <c r="BC270" i="17"/>
  <c r="BD270" i="17"/>
  <c r="BE270" i="17"/>
  <c r="BF270" i="17"/>
  <c r="BG270" i="17"/>
  <c r="BH270" i="17"/>
  <c r="BI270" i="17"/>
  <c r="BJ270" i="17"/>
  <c r="BK270" i="17"/>
  <c r="BL270" i="17"/>
  <c r="BM270" i="17"/>
  <c r="BN270" i="17"/>
  <c r="BO270" i="17"/>
  <c r="BP270" i="17"/>
  <c r="BQ270" i="17"/>
  <c r="BR270" i="17"/>
  <c r="BS270" i="17"/>
  <c r="BT270" i="17"/>
  <c r="BU270" i="17"/>
  <c r="BV270" i="17"/>
  <c r="BW270" i="17"/>
  <c r="BX270" i="17"/>
  <c r="BY270" i="17"/>
  <c r="BZ270" i="17"/>
  <c r="CA270" i="17"/>
  <c r="CB270" i="17"/>
  <c r="CC270" i="17"/>
  <c r="CD270" i="17"/>
  <c r="CE270" i="17"/>
  <c r="CF270" i="17"/>
  <c r="CG270" i="17"/>
  <c r="CH270" i="17"/>
  <c r="CI270" i="17"/>
  <c r="CJ270" i="17"/>
  <c r="CK270" i="17"/>
  <c r="CL270" i="17"/>
  <c r="CM270" i="17"/>
  <c r="CN270" i="17"/>
  <c r="R271" i="17"/>
  <c r="S271" i="17"/>
  <c r="T271" i="17"/>
  <c r="U271" i="17"/>
  <c r="V271" i="17"/>
  <c r="W271" i="17"/>
  <c r="X271" i="17"/>
  <c r="Y271" i="17"/>
  <c r="Z271" i="17"/>
  <c r="AA271" i="17"/>
  <c r="AB271" i="17"/>
  <c r="AC271" i="17"/>
  <c r="AD271" i="17"/>
  <c r="AE271" i="17"/>
  <c r="AF271" i="17"/>
  <c r="AG271" i="17"/>
  <c r="AH271" i="17"/>
  <c r="AI271" i="17"/>
  <c r="AJ271" i="17"/>
  <c r="AK271" i="17"/>
  <c r="AL271" i="17"/>
  <c r="AM271" i="17"/>
  <c r="AN271" i="17"/>
  <c r="AO271" i="17"/>
  <c r="AP271" i="17"/>
  <c r="AQ271" i="17"/>
  <c r="AR271" i="17"/>
  <c r="AS271" i="17"/>
  <c r="AT271" i="17"/>
  <c r="AU271" i="17"/>
  <c r="AV271" i="17"/>
  <c r="AW271" i="17"/>
  <c r="AX271" i="17"/>
  <c r="AY271" i="17"/>
  <c r="AZ271" i="17"/>
  <c r="BA271" i="17"/>
  <c r="BB271" i="17"/>
  <c r="BC271" i="17"/>
  <c r="BD271" i="17"/>
  <c r="BE271" i="17"/>
  <c r="BF271" i="17"/>
  <c r="BG271" i="17"/>
  <c r="BH271" i="17"/>
  <c r="BI271" i="17"/>
  <c r="BJ271" i="17"/>
  <c r="BK271" i="17"/>
  <c r="BL271" i="17"/>
  <c r="BM271" i="17"/>
  <c r="BN271" i="17"/>
  <c r="BO271" i="17"/>
  <c r="BP271" i="17"/>
  <c r="BQ271" i="17"/>
  <c r="BR271" i="17"/>
  <c r="BS271" i="17"/>
  <c r="BT271" i="17"/>
  <c r="BU271" i="17"/>
  <c r="BV271" i="17"/>
  <c r="BW271" i="17"/>
  <c r="BX271" i="17"/>
  <c r="BY271" i="17"/>
  <c r="BZ271" i="17"/>
  <c r="CA271" i="17"/>
  <c r="CB271" i="17"/>
  <c r="CC271" i="17"/>
  <c r="CD271" i="17"/>
  <c r="CE271" i="17"/>
  <c r="CF271" i="17"/>
  <c r="CG271" i="17"/>
  <c r="CH271" i="17"/>
  <c r="CI271" i="17"/>
  <c r="CJ271" i="17"/>
  <c r="CK271" i="17"/>
  <c r="CL271" i="17"/>
  <c r="CM271" i="17"/>
  <c r="CN271" i="17"/>
  <c r="R272" i="17"/>
  <c r="S272" i="17"/>
  <c r="T272" i="17"/>
  <c r="U272" i="17"/>
  <c r="V272" i="17"/>
  <c r="W272" i="17"/>
  <c r="X272" i="17"/>
  <c r="Y272" i="17"/>
  <c r="Z272" i="17"/>
  <c r="AA272" i="17"/>
  <c r="AB272" i="17"/>
  <c r="AC272" i="17"/>
  <c r="AD272" i="17"/>
  <c r="AE272" i="17"/>
  <c r="AF272" i="17"/>
  <c r="AG272" i="17"/>
  <c r="AH272" i="17"/>
  <c r="AI272" i="17"/>
  <c r="AJ272" i="17"/>
  <c r="AK272" i="17"/>
  <c r="AL272" i="17"/>
  <c r="AM272" i="17"/>
  <c r="AN272" i="17"/>
  <c r="AO272" i="17"/>
  <c r="AP272" i="17"/>
  <c r="AQ272" i="17"/>
  <c r="AR272" i="17"/>
  <c r="AS272" i="17"/>
  <c r="AT272" i="17"/>
  <c r="AU272" i="17"/>
  <c r="AV272" i="17"/>
  <c r="AW272" i="17"/>
  <c r="AX272" i="17"/>
  <c r="AY272" i="17"/>
  <c r="AZ272" i="17"/>
  <c r="BA272" i="17"/>
  <c r="BB272" i="17"/>
  <c r="BC272" i="17"/>
  <c r="BD272" i="17"/>
  <c r="BE272" i="17"/>
  <c r="BF272" i="17"/>
  <c r="BG272" i="17"/>
  <c r="BH272" i="17"/>
  <c r="BI272" i="17"/>
  <c r="BJ272" i="17"/>
  <c r="BK272" i="17"/>
  <c r="BL272" i="17"/>
  <c r="BM272" i="17"/>
  <c r="BN272" i="17"/>
  <c r="BO272" i="17"/>
  <c r="BP272" i="17"/>
  <c r="BQ272" i="17"/>
  <c r="BR272" i="17"/>
  <c r="BS272" i="17"/>
  <c r="BT272" i="17"/>
  <c r="BU272" i="17"/>
  <c r="BV272" i="17"/>
  <c r="BW272" i="17"/>
  <c r="BX272" i="17"/>
  <c r="BY272" i="17"/>
  <c r="BZ272" i="17"/>
  <c r="CA272" i="17"/>
  <c r="CB272" i="17"/>
  <c r="CC272" i="17"/>
  <c r="CD272" i="17"/>
  <c r="CE272" i="17"/>
  <c r="CF272" i="17"/>
  <c r="CG272" i="17"/>
  <c r="CH272" i="17"/>
  <c r="CI272" i="17"/>
  <c r="CJ272" i="17"/>
  <c r="CK272" i="17"/>
  <c r="CL272" i="17"/>
  <c r="CM272" i="17"/>
  <c r="CN272" i="17"/>
  <c r="R273" i="17"/>
  <c r="S273" i="17"/>
  <c r="T273" i="17"/>
  <c r="U273" i="17"/>
  <c r="V273" i="17"/>
  <c r="W273" i="17"/>
  <c r="X273" i="17"/>
  <c r="Y273" i="17"/>
  <c r="Z273" i="17"/>
  <c r="AA273" i="17"/>
  <c r="AB273" i="17"/>
  <c r="AC273" i="17"/>
  <c r="AD273" i="17"/>
  <c r="AE273" i="17"/>
  <c r="AF273" i="17"/>
  <c r="AG273" i="17"/>
  <c r="AH273" i="17"/>
  <c r="AI273" i="17"/>
  <c r="AJ273" i="17"/>
  <c r="AK273" i="17"/>
  <c r="AL273" i="17"/>
  <c r="AM273" i="17"/>
  <c r="AN273" i="17"/>
  <c r="AO273" i="17"/>
  <c r="AP273" i="17"/>
  <c r="AQ273" i="17"/>
  <c r="AR273" i="17"/>
  <c r="AS273" i="17"/>
  <c r="AT273" i="17"/>
  <c r="AU273" i="17"/>
  <c r="AV273" i="17"/>
  <c r="AW273" i="17"/>
  <c r="AX273" i="17"/>
  <c r="AY273" i="17"/>
  <c r="AZ273" i="17"/>
  <c r="BA273" i="17"/>
  <c r="BB273" i="17"/>
  <c r="BC273" i="17"/>
  <c r="BD273" i="17"/>
  <c r="BE273" i="17"/>
  <c r="BF273" i="17"/>
  <c r="BG273" i="17"/>
  <c r="BH273" i="17"/>
  <c r="BI273" i="17"/>
  <c r="BJ273" i="17"/>
  <c r="BK273" i="17"/>
  <c r="BL273" i="17"/>
  <c r="BM273" i="17"/>
  <c r="BN273" i="17"/>
  <c r="BO273" i="17"/>
  <c r="BP273" i="17"/>
  <c r="BQ273" i="17"/>
  <c r="BR273" i="17"/>
  <c r="BS273" i="17"/>
  <c r="BT273" i="17"/>
  <c r="BU273" i="17"/>
  <c r="BV273" i="17"/>
  <c r="BW273" i="17"/>
  <c r="BX273" i="17"/>
  <c r="BY273" i="17"/>
  <c r="BZ273" i="17"/>
  <c r="CA273" i="17"/>
  <c r="CB273" i="17"/>
  <c r="CC273" i="17"/>
  <c r="CD273" i="17"/>
  <c r="CE273" i="17"/>
  <c r="CF273" i="17"/>
  <c r="CG273" i="17"/>
  <c r="CH273" i="17"/>
  <c r="CI273" i="17"/>
  <c r="CJ273" i="17"/>
  <c r="CK273" i="17"/>
  <c r="CL273" i="17"/>
  <c r="CM273" i="17"/>
  <c r="CN273" i="17"/>
  <c r="R274" i="17"/>
  <c r="S274" i="17"/>
  <c r="T274" i="17"/>
  <c r="U274" i="17"/>
  <c r="V274" i="17"/>
  <c r="W274" i="17"/>
  <c r="X274" i="17"/>
  <c r="Y274" i="17"/>
  <c r="Z274" i="17"/>
  <c r="AA274" i="17"/>
  <c r="AB274" i="17"/>
  <c r="AC274" i="17"/>
  <c r="AD274" i="17"/>
  <c r="AE274" i="17"/>
  <c r="AF274" i="17"/>
  <c r="AG274" i="17"/>
  <c r="AH274" i="17"/>
  <c r="AI274" i="17"/>
  <c r="AJ274" i="17"/>
  <c r="AK274" i="17"/>
  <c r="AL274" i="17"/>
  <c r="AM274" i="17"/>
  <c r="AN274" i="17"/>
  <c r="AO274" i="17"/>
  <c r="AP274" i="17"/>
  <c r="AQ274" i="17"/>
  <c r="AR274" i="17"/>
  <c r="AS274" i="17"/>
  <c r="AT274" i="17"/>
  <c r="AU274" i="17"/>
  <c r="AV274" i="17"/>
  <c r="AW274" i="17"/>
  <c r="AX274" i="17"/>
  <c r="AY274" i="17"/>
  <c r="AZ274" i="17"/>
  <c r="BA274" i="17"/>
  <c r="BB274" i="17"/>
  <c r="BC274" i="17"/>
  <c r="BD274" i="17"/>
  <c r="BE274" i="17"/>
  <c r="BF274" i="17"/>
  <c r="BG274" i="17"/>
  <c r="BH274" i="17"/>
  <c r="BI274" i="17"/>
  <c r="BJ274" i="17"/>
  <c r="BK274" i="17"/>
  <c r="BL274" i="17"/>
  <c r="BM274" i="17"/>
  <c r="BN274" i="17"/>
  <c r="BO274" i="17"/>
  <c r="BP274" i="17"/>
  <c r="BQ274" i="17"/>
  <c r="BR274" i="17"/>
  <c r="BS274" i="17"/>
  <c r="BT274" i="17"/>
  <c r="BU274" i="17"/>
  <c r="BV274" i="17"/>
  <c r="BW274" i="17"/>
  <c r="BX274" i="17"/>
  <c r="BY274" i="17"/>
  <c r="BZ274" i="17"/>
  <c r="CA274" i="17"/>
  <c r="CB274" i="17"/>
  <c r="CC274" i="17"/>
  <c r="CD274" i="17"/>
  <c r="CE274" i="17"/>
  <c r="CF274" i="17"/>
  <c r="CG274" i="17"/>
  <c r="CH274" i="17"/>
  <c r="CI274" i="17"/>
  <c r="CJ274" i="17"/>
  <c r="CK274" i="17"/>
  <c r="CL274" i="17"/>
  <c r="CM274" i="17"/>
  <c r="CN274" i="17"/>
  <c r="R275" i="17"/>
  <c r="S275" i="17"/>
  <c r="T275" i="17"/>
  <c r="U275" i="17"/>
  <c r="V275" i="17"/>
  <c r="W275" i="17"/>
  <c r="X275" i="17"/>
  <c r="Y275" i="17"/>
  <c r="Z275" i="17"/>
  <c r="AA275" i="17"/>
  <c r="AB275" i="17"/>
  <c r="AC275" i="17"/>
  <c r="AD275" i="17"/>
  <c r="AE275" i="17"/>
  <c r="AF275" i="17"/>
  <c r="AG275" i="17"/>
  <c r="AH275" i="17"/>
  <c r="AI275" i="17"/>
  <c r="AJ275" i="17"/>
  <c r="AK275" i="17"/>
  <c r="AL275" i="17"/>
  <c r="AM275" i="17"/>
  <c r="AN275" i="17"/>
  <c r="AO275" i="17"/>
  <c r="AP275" i="17"/>
  <c r="AQ275" i="17"/>
  <c r="AR275" i="17"/>
  <c r="AS275" i="17"/>
  <c r="AT275" i="17"/>
  <c r="AU275" i="17"/>
  <c r="AV275" i="17"/>
  <c r="AW275" i="17"/>
  <c r="AX275" i="17"/>
  <c r="AY275" i="17"/>
  <c r="AZ275" i="17"/>
  <c r="BA275" i="17"/>
  <c r="BB275" i="17"/>
  <c r="BC275" i="17"/>
  <c r="BD275" i="17"/>
  <c r="BE275" i="17"/>
  <c r="BF275" i="17"/>
  <c r="BG275" i="17"/>
  <c r="BH275" i="17"/>
  <c r="BI275" i="17"/>
  <c r="BJ275" i="17"/>
  <c r="BK275" i="17"/>
  <c r="BL275" i="17"/>
  <c r="BM275" i="17"/>
  <c r="BN275" i="17"/>
  <c r="BO275" i="17"/>
  <c r="BP275" i="17"/>
  <c r="BQ275" i="17"/>
  <c r="BR275" i="17"/>
  <c r="BS275" i="17"/>
  <c r="BT275" i="17"/>
  <c r="BU275" i="17"/>
  <c r="BV275" i="17"/>
  <c r="BW275" i="17"/>
  <c r="BX275" i="17"/>
  <c r="BY275" i="17"/>
  <c r="BZ275" i="17"/>
  <c r="CA275" i="17"/>
  <c r="CB275" i="17"/>
  <c r="CC275" i="17"/>
  <c r="CD275" i="17"/>
  <c r="CE275" i="17"/>
  <c r="CF275" i="17"/>
  <c r="CG275" i="17"/>
  <c r="CH275" i="17"/>
  <c r="CI275" i="17"/>
  <c r="CJ275" i="17"/>
  <c r="CK275" i="17"/>
  <c r="CL275" i="17"/>
  <c r="CM275" i="17"/>
  <c r="CN275" i="17"/>
  <c r="R276" i="17"/>
  <c r="S276" i="17"/>
  <c r="T276" i="17"/>
  <c r="U276" i="17"/>
  <c r="V276" i="17"/>
  <c r="W276" i="17"/>
  <c r="X276" i="17"/>
  <c r="Y276" i="17"/>
  <c r="Z276" i="17"/>
  <c r="AA276" i="17"/>
  <c r="AB276" i="17"/>
  <c r="AC276" i="17"/>
  <c r="AD276" i="17"/>
  <c r="AE276" i="17"/>
  <c r="AF276" i="17"/>
  <c r="AG276" i="17"/>
  <c r="AH276" i="17"/>
  <c r="AI276" i="17"/>
  <c r="AJ276" i="17"/>
  <c r="AK276" i="17"/>
  <c r="AL276" i="17"/>
  <c r="AM276" i="17"/>
  <c r="AN276" i="17"/>
  <c r="AO276" i="17"/>
  <c r="AP276" i="17"/>
  <c r="AQ276" i="17"/>
  <c r="AR276" i="17"/>
  <c r="AS276" i="17"/>
  <c r="AT276" i="17"/>
  <c r="AU276" i="17"/>
  <c r="AV276" i="17"/>
  <c r="AW276" i="17"/>
  <c r="AX276" i="17"/>
  <c r="AY276" i="17"/>
  <c r="AZ276" i="17"/>
  <c r="BA276" i="17"/>
  <c r="BB276" i="17"/>
  <c r="BC276" i="17"/>
  <c r="BD276" i="17"/>
  <c r="BE276" i="17"/>
  <c r="BF276" i="17"/>
  <c r="BG276" i="17"/>
  <c r="BH276" i="17"/>
  <c r="BI276" i="17"/>
  <c r="BJ276" i="17"/>
  <c r="BK276" i="17"/>
  <c r="BL276" i="17"/>
  <c r="BM276" i="17"/>
  <c r="BN276" i="17"/>
  <c r="BO276" i="17"/>
  <c r="BP276" i="17"/>
  <c r="BQ276" i="17"/>
  <c r="BR276" i="17"/>
  <c r="BS276" i="17"/>
  <c r="BT276" i="17"/>
  <c r="BU276" i="17"/>
  <c r="BV276" i="17"/>
  <c r="BW276" i="17"/>
  <c r="BX276" i="17"/>
  <c r="BY276" i="17"/>
  <c r="BZ276" i="17"/>
  <c r="CA276" i="17"/>
  <c r="CB276" i="17"/>
  <c r="CC276" i="17"/>
  <c r="CD276" i="17"/>
  <c r="CE276" i="17"/>
  <c r="CF276" i="17"/>
  <c r="CG276" i="17"/>
  <c r="CH276" i="17"/>
  <c r="CI276" i="17"/>
  <c r="CJ276" i="17"/>
  <c r="CK276" i="17"/>
  <c r="CL276" i="17"/>
  <c r="CM276" i="17"/>
  <c r="CN276" i="17"/>
  <c r="R277" i="17"/>
  <c r="S277" i="17"/>
  <c r="T277" i="17"/>
  <c r="U277" i="17"/>
  <c r="V277" i="17"/>
  <c r="W277" i="17"/>
  <c r="X277" i="17"/>
  <c r="Y277" i="17"/>
  <c r="Z277" i="17"/>
  <c r="AA277" i="17"/>
  <c r="AB277" i="17"/>
  <c r="AC277" i="17"/>
  <c r="AD277" i="17"/>
  <c r="AE277" i="17"/>
  <c r="AF277" i="17"/>
  <c r="AG277" i="17"/>
  <c r="AH277" i="17"/>
  <c r="AI277" i="17"/>
  <c r="AJ277" i="17"/>
  <c r="AK277" i="17"/>
  <c r="AL277" i="17"/>
  <c r="AM277" i="17"/>
  <c r="AN277" i="17"/>
  <c r="AO277" i="17"/>
  <c r="AP277" i="17"/>
  <c r="AQ277" i="17"/>
  <c r="AR277" i="17"/>
  <c r="AS277" i="17"/>
  <c r="AT277" i="17"/>
  <c r="AU277" i="17"/>
  <c r="AV277" i="17"/>
  <c r="AW277" i="17"/>
  <c r="AX277" i="17"/>
  <c r="AY277" i="17"/>
  <c r="AZ277" i="17"/>
  <c r="BA277" i="17"/>
  <c r="BB277" i="17"/>
  <c r="BC277" i="17"/>
  <c r="BD277" i="17"/>
  <c r="BE277" i="17"/>
  <c r="BF277" i="17"/>
  <c r="BG277" i="17"/>
  <c r="BH277" i="17"/>
  <c r="BI277" i="17"/>
  <c r="BJ277" i="17"/>
  <c r="BK277" i="17"/>
  <c r="BL277" i="17"/>
  <c r="BM277" i="17"/>
  <c r="BN277" i="17"/>
  <c r="BO277" i="17"/>
  <c r="BP277" i="17"/>
  <c r="BQ277" i="17"/>
  <c r="BR277" i="17"/>
  <c r="BS277" i="17"/>
  <c r="BT277" i="17"/>
  <c r="BU277" i="17"/>
  <c r="BV277" i="17"/>
  <c r="BW277" i="17"/>
  <c r="BX277" i="17"/>
  <c r="BY277" i="17"/>
  <c r="BZ277" i="17"/>
  <c r="CA277" i="17"/>
  <c r="CB277" i="17"/>
  <c r="CC277" i="17"/>
  <c r="CD277" i="17"/>
  <c r="CE277" i="17"/>
  <c r="CF277" i="17"/>
  <c r="CG277" i="17"/>
  <c r="CH277" i="17"/>
  <c r="CI277" i="17"/>
  <c r="CJ277" i="17"/>
  <c r="CK277" i="17"/>
  <c r="CL277" i="17"/>
  <c r="CM277" i="17"/>
  <c r="CN277" i="17"/>
  <c r="R278" i="17"/>
  <c r="S278" i="17"/>
  <c r="T278" i="17"/>
  <c r="U278" i="17"/>
  <c r="V278" i="17"/>
  <c r="W278" i="17"/>
  <c r="X278" i="17"/>
  <c r="Y278" i="17"/>
  <c r="Z278" i="17"/>
  <c r="AA278" i="17"/>
  <c r="AB278" i="17"/>
  <c r="AC278" i="17"/>
  <c r="AD278" i="17"/>
  <c r="AE278" i="17"/>
  <c r="AF278" i="17"/>
  <c r="AG278" i="17"/>
  <c r="AH278" i="17"/>
  <c r="AI278" i="17"/>
  <c r="AJ278" i="17"/>
  <c r="AK278" i="17"/>
  <c r="AL278" i="17"/>
  <c r="AM278" i="17"/>
  <c r="AN278" i="17"/>
  <c r="AO278" i="17"/>
  <c r="AP278" i="17"/>
  <c r="AQ278" i="17"/>
  <c r="AR278" i="17"/>
  <c r="AS278" i="17"/>
  <c r="AT278" i="17"/>
  <c r="AU278" i="17"/>
  <c r="AV278" i="17"/>
  <c r="AW278" i="17"/>
  <c r="AX278" i="17"/>
  <c r="AY278" i="17"/>
  <c r="AZ278" i="17"/>
  <c r="BA278" i="17"/>
  <c r="BB278" i="17"/>
  <c r="BC278" i="17"/>
  <c r="BD278" i="17"/>
  <c r="BE278" i="17"/>
  <c r="BF278" i="17"/>
  <c r="BG278" i="17"/>
  <c r="BH278" i="17"/>
  <c r="BI278" i="17"/>
  <c r="BJ278" i="17"/>
  <c r="BK278" i="17"/>
  <c r="BL278" i="17"/>
  <c r="BM278" i="17"/>
  <c r="BN278" i="17"/>
  <c r="BO278" i="17"/>
  <c r="BP278" i="17"/>
  <c r="BQ278" i="17"/>
  <c r="BR278" i="17"/>
  <c r="BS278" i="17"/>
  <c r="BT278" i="17"/>
  <c r="BU278" i="17"/>
  <c r="BV278" i="17"/>
  <c r="BW278" i="17"/>
  <c r="BX278" i="17"/>
  <c r="BY278" i="17"/>
  <c r="BZ278" i="17"/>
  <c r="CA278" i="17"/>
  <c r="CB278" i="17"/>
  <c r="CC278" i="17"/>
  <c r="CD278" i="17"/>
  <c r="CE278" i="17"/>
  <c r="CF278" i="17"/>
  <c r="CG278" i="17"/>
  <c r="CH278" i="17"/>
  <c r="CI278" i="17"/>
  <c r="CJ278" i="17"/>
  <c r="CK278" i="17"/>
  <c r="CL278" i="17"/>
  <c r="CM278" i="17"/>
  <c r="CN278" i="17"/>
  <c r="R279" i="17"/>
  <c r="S279" i="17"/>
  <c r="T279" i="17"/>
  <c r="U279" i="17"/>
  <c r="V279" i="17"/>
  <c r="W279" i="17"/>
  <c r="X279" i="17"/>
  <c r="Y279" i="17"/>
  <c r="Z279" i="17"/>
  <c r="AA279" i="17"/>
  <c r="AB279" i="17"/>
  <c r="AC279" i="17"/>
  <c r="AD279" i="17"/>
  <c r="AE279" i="17"/>
  <c r="AF279" i="17"/>
  <c r="AG279" i="17"/>
  <c r="AH279" i="17"/>
  <c r="AI279" i="17"/>
  <c r="AJ279" i="17"/>
  <c r="AK279" i="17"/>
  <c r="AL279" i="17"/>
  <c r="AM279" i="17"/>
  <c r="AN279" i="17"/>
  <c r="AO279" i="17"/>
  <c r="AP279" i="17"/>
  <c r="AQ279" i="17"/>
  <c r="AR279" i="17"/>
  <c r="AS279" i="17"/>
  <c r="AT279" i="17"/>
  <c r="AU279" i="17"/>
  <c r="AV279" i="17"/>
  <c r="AW279" i="17"/>
  <c r="AX279" i="17"/>
  <c r="AY279" i="17"/>
  <c r="AZ279" i="17"/>
  <c r="BA279" i="17"/>
  <c r="BB279" i="17"/>
  <c r="BC279" i="17"/>
  <c r="BD279" i="17"/>
  <c r="BE279" i="17"/>
  <c r="BF279" i="17"/>
  <c r="BG279" i="17"/>
  <c r="BH279" i="17"/>
  <c r="BI279" i="17"/>
  <c r="BJ279" i="17"/>
  <c r="BK279" i="17"/>
  <c r="BL279" i="17"/>
  <c r="BM279" i="17"/>
  <c r="BN279" i="17"/>
  <c r="BO279" i="17"/>
  <c r="BP279" i="17"/>
  <c r="BQ279" i="17"/>
  <c r="BR279" i="17"/>
  <c r="BS279" i="17"/>
  <c r="BT279" i="17"/>
  <c r="BU279" i="17"/>
  <c r="BV279" i="17"/>
  <c r="BW279" i="17"/>
  <c r="BX279" i="17"/>
  <c r="BY279" i="17"/>
  <c r="BZ279" i="17"/>
  <c r="CA279" i="17"/>
  <c r="CB279" i="17"/>
  <c r="CC279" i="17"/>
  <c r="CD279" i="17"/>
  <c r="CE279" i="17"/>
  <c r="CF279" i="17"/>
  <c r="CG279" i="17"/>
  <c r="CH279" i="17"/>
  <c r="CI279" i="17"/>
  <c r="CJ279" i="17"/>
  <c r="CK279" i="17"/>
  <c r="CL279" i="17"/>
  <c r="CM279" i="17"/>
  <c r="CN279" i="17"/>
  <c r="R280" i="17"/>
  <c r="S280" i="17"/>
  <c r="T280" i="17"/>
  <c r="U280" i="17"/>
  <c r="V280" i="17"/>
  <c r="W280" i="17"/>
  <c r="X280" i="17"/>
  <c r="Y280" i="17"/>
  <c r="Z280" i="17"/>
  <c r="AA280" i="17"/>
  <c r="AB280" i="17"/>
  <c r="AC280" i="17"/>
  <c r="AD280" i="17"/>
  <c r="AE280" i="17"/>
  <c r="AF280" i="17"/>
  <c r="AG280" i="17"/>
  <c r="AH280" i="17"/>
  <c r="AI280" i="17"/>
  <c r="AJ280" i="17"/>
  <c r="AK280" i="17"/>
  <c r="AL280" i="17"/>
  <c r="AM280" i="17"/>
  <c r="AN280" i="17"/>
  <c r="AO280" i="17"/>
  <c r="AP280" i="17"/>
  <c r="AQ280" i="17"/>
  <c r="AR280" i="17"/>
  <c r="AS280" i="17"/>
  <c r="AT280" i="17"/>
  <c r="AU280" i="17"/>
  <c r="AV280" i="17"/>
  <c r="AW280" i="17"/>
  <c r="AX280" i="17"/>
  <c r="AY280" i="17"/>
  <c r="AZ280" i="17"/>
  <c r="BA280" i="17"/>
  <c r="BB280" i="17"/>
  <c r="BC280" i="17"/>
  <c r="BD280" i="17"/>
  <c r="BE280" i="17"/>
  <c r="BF280" i="17"/>
  <c r="BG280" i="17"/>
  <c r="BH280" i="17"/>
  <c r="BI280" i="17"/>
  <c r="BJ280" i="17"/>
  <c r="BK280" i="17"/>
  <c r="BL280" i="17"/>
  <c r="BM280" i="17"/>
  <c r="BN280" i="17"/>
  <c r="BO280" i="17"/>
  <c r="BP280" i="17"/>
  <c r="BQ280" i="17"/>
  <c r="BR280" i="17"/>
  <c r="BS280" i="17"/>
  <c r="BT280" i="17"/>
  <c r="BU280" i="17"/>
  <c r="BV280" i="17"/>
  <c r="BW280" i="17"/>
  <c r="BX280" i="17"/>
  <c r="BY280" i="17"/>
  <c r="BZ280" i="17"/>
  <c r="CA280" i="17"/>
  <c r="CB280" i="17"/>
  <c r="CC280" i="17"/>
  <c r="CD280" i="17"/>
  <c r="CE280" i="17"/>
  <c r="CF280" i="17"/>
  <c r="CG280" i="17"/>
  <c r="CH280" i="17"/>
  <c r="CI280" i="17"/>
  <c r="CJ280" i="17"/>
  <c r="CK280" i="17"/>
  <c r="CL280" i="17"/>
  <c r="CM280" i="17"/>
  <c r="CN280" i="17"/>
  <c r="R281" i="17"/>
  <c r="S281" i="17"/>
  <c r="T281" i="17"/>
  <c r="U281" i="17"/>
  <c r="V281" i="17"/>
  <c r="W281" i="17"/>
  <c r="X281" i="17"/>
  <c r="Y281" i="17"/>
  <c r="Z281" i="17"/>
  <c r="AA281" i="17"/>
  <c r="AB281" i="17"/>
  <c r="AC281" i="17"/>
  <c r="AD281" i="17"/>
  <c r="AE281" i="17"/>
  <c r="AF281" i="17"/>
  <c r="AG281" i="17"/>
  <c r="AH281" i="17"/>
  <c r="AI281" i="17"/>
  <c r="AJ281" i="17"/>
  <c r="AK281" i="17"/>
  <c r="AL281" i="17"/>
  <c r="AM281" i="17"/>
  <c r="AN281" i="17"/>
  <c r="AO281" i="17"/>
  <c r="AP281" i="17"/>
  <c r="AQ281" i="17"/>
  <c r="AR281" i="17"/>
  <c r="AS281" i="17"/>
  <c r="AT281" i="17"/>
  <c r="AU281" i="17"/>
  <c r="AV281" i="17"/>
  <c r="AW281" i="17"/>
  <c r="AX281" i="17"/>
  <c r="AY281" i="17"/>
  <c r="AZ281" i="17"/>
  <c r="BA281" i="17"/>
  <c r="BB281" i="17"/>
  <c r="BC281" i="17"/>
  <c r="BD281" i="17"/>
  <c r="BE281" i="17"/>
  <c r="BF281" i="17"/>
  <c r="BG281" i="17"/>
  <c r="BH281" i="17"/>
  <c r="BI281" i="17"/>
  <c r="BJ281" i="17"/>
  <c r="BK281" i="17"/>
  <c r="BL281" i="17"/>
  <c r="BM281" i="17"/>
  <c r="BN281" i="17"/>
  <c r="BO281" i="17"/>
  <c r="BP281" i="17"/>
  <c r="BQ281" i="17"/>
  <c r="BR281" i="17"/>
  <c r="BS281" i="17"/>
  <c r="BT281" i="17"/>
  <c r="BU281" i="17"/>
  <c r="BV281" i="17"/>
  <c r="BW281" i="17"/>
  <c r="BX281" i="17"/>
  <c r="BY281" i="17"/>
  <c r="BZ281" i="17"/>
  <c r="CA281" i="17"/>
  <c r="CB281" i="17"/>
  <c r="CC281" i="17"/>
  <c r="CD281" i="17"/>
  <c r="CE281" i="17"/>
  <c r="CF281" i="17"/>
  <c r="CG281" i="17"/>
  <c r="CH281" i="17"/>
  <c r="CI281" i="17"/>
  <c r="CJ281" i="17"/>
  <c r="CK281" i="17"/>
  <c r="CL281" i="17"/>
  <c r="CM281" i="17"/>
  <c r="CN281" i="17"/>
  <c r="R282" i="17"/>
  <c r="S282" i="17"/>
  <c r="T282" i="17"/>
  <c r="U282" i="17"/>
  <c r="V282" i="17"/>
  <c r="W282" i="17"/>
  <c r="X282" i="17"/>
  <c r="Y282" i="17"/>
  <c r="Z282" i="17"/>
  <c r="AA282" i="17"/>
  <c r="AB282" i="17"/>
  <c r="AC282" i="17"/>
  <c r="AD282" i="17"/>
  <c r="AE282" i="17"/>
  <c r="AF282" i="17"/>
  <c r="AG282" i="17"/>
  <c r="AH282" i="17"/>
  <c r="AI282" i="17"/>
  <c r="AJ282" i="17"/>
  <c r="AK282" i="17"/>
  <c r="AL282" i="17"/>
  <c r="AM282" i="17"/>
  <c r="AN282" i="17"/>
  <c r="AO282" i="17"/>
  <c r="AP282" i="17"/>
  <c r="AQ282" i="17"/>
  <c r="AR282" i="17"/>
  <c r="AS282" i="17"/>
  <c r="AT282" i="17"/>
  <c r="AU282" i="17"/>
  <c r="AV282" i="17"/>
  <c r="AW282" i="17"/>
  <c r="AX282" i="17"/>
  <c r="AY282" i="17"/>
  <c r="AZ282" i="17"/>
  <c r="BA282" i="17"/>
  <c r="BB282" i="17"/>
  <c r="BC282" i="17"/>
  <c r="BD282" i="17"/>
  <c r="BE282" i="17"/>
  <c r="BF282" i="17"/>
  <c r="BG282" i="17"/>
  <c r="BH282" i="17"/>
  <c r="BI282" i="17"/>
  <c r="BJ282" i="17"/>
  <c r="BK282" i="17"/>
  <c r="BL282" i="17"/>
  <c r="BM282" i="17"/>
  <c r="BN282" i="17"/>
  <c r="BO282" i="17"/>
  <c r="BP282" i="17"/>
  <c r="BQ282" i="17"/>
  <c r="BR282" i="17"/>
  <c r="BS282" i="17"/>
  <c r="BT282" i="17"/>
  <c r="BU282" i="17"/>
  <c r="BV282" i="17"/>
  <c r="BW282" i="17"/>
  <c r="BX282" i="17"/>
  <c r="BY282" i="17"/>
  <c r="BZ282" i="17"/>
  <c r="CA282" i="17"/>
  <c r="CB282" i="17"/>
  <c r="CC282" i="17"/>
  <c r="CD282" i="17"/>
  <c r="CE282" i="17"/>
  <c r="CF282" i="17"/>
  <c r="CG282" i="17"/>
  <c r="CH282" i="17"/>
  <c r="CI282" i="17"/>
  <c r="CJ282" i="17"/>
  <c r="CK282" i="17"/>
  <c r="CL282" i="17"/>
  <c r="CM282" i="17"/>
  <c r="CN282" i="17"/>
  <c r="R283" i="17"/>
  <c r="S283" i="17"/>
  <c r="T283" i="17"/>
  <c r="U283" i="17"/>
  <c r="V283" i="17"/>
  <c r="W283" i="17"/>
  <c r="X283" i="17"/>
  <c r="Y283" i="17"/>
  <c r="Z283" i="17"/>
  <c r="AA283" i="17"/>
  <c r="AB283" i="17"/>
  <c r="AC283" i="17"/>
  <c r="AD283" i="17"/>
  <c r="AE283" i="17"/>
  <c r="AF283" i="17"/>
  <c r="AG283" i="17"/>
  <c r="AH283" i="17"/>
  <c r="AI283" i="17"/>
  <c r="AJ283" i="17"/>
  <c r="AK283" i="17"/>
  <c r="AL283" i="17"/>
  <c r="AM283" i="17"/>
  <c r="AN283" i="17"/>
  <c r="AO283" i="17"/>
  <c r="AP283" i="17"/>
  <c r="AQ283" i="17"/>
  <c r="AR283" i="17"/>
  <c r="AS283" i="17"/>
  <c r="AT283" i="17"/>
  <c r="AU283" i="17"/>
  <c r="AV283" i="17"/>
  <c r="AW283" i="17"/>
  <c r="AX283" i="17"/>
  <c r="AY283" i="17"/>
  <c r="AZ283" i="17"/>
  <c r="BA283" i="17"/>
  <c r="BB283" i="17"/>
  <c r="BC283" i="17"/>
  <c r="BD283" i="17"/>
  <c r="BE283" i="17"/>
  <c r="BF283" i="17"/>
  <c r="BG283" i="17"/>
  <c r="BH283" i="17"/>
  <c r="BI283" i="17"/>
  <c r="BJ283" i="17"/>
  <c r="BK283" i="17"/>
  <c r="BL283" i="17"/>
  <c r="BM283" i="17"/>
  <c r="BN283" i="17"/>
  <c r="BO283" i="17"/>
  <c r="BP283" i="17"/>
  <c r="BQ283" i="17"/>
  <c r="BR283" i="17"/>
  <c r="BS283" i="17"/>
  <c r="BT283" i="17"/>
  <c r="BU283" i="17"/>
  <c r="BV283" i="17"/>
  <c r="BW283" i="17"/>
  <c r="BX283" i="17"/>
  <c r="BY283" i="17"/>
  <c r="BZ283" i="17"/>
  <c r="CA283" i="17"/>
  <c r="CB283" i="17"/>
  <c r="CC283" i="17"/>
  <c r="CD283" i="17"/>
  <c r="CE283" i="17"/>
  <c r="CF283" i="17"/>
  <c r="CG283" i="17"/>
  <c r="CH283" i="17"/>
  <c r="CI283" i="17"/>
  <c r="CJ283" i="17"/>
  <c r="CK283" i="17"/>
  <c r="CL283" i="17"/>
  <c r="CM283" i="17"/>
  <c r="CN283" i="17"/>
  <c r="R284" i="17"/>
  <c r="S284" i="17"/>
  <c r="T284" i="17"/>
  <c r="U284" i="17"/>
  <c r="V284" i="17"/>
  <c r="W284" i="17"/>
  <c r="X284" i="17"/>
  <c r="Y284" i="17"/>
  <c r="Z284" i="17"/>
  <c r="AA284" i="17"/>
  <c r="AB284" i="17"/>
  <c r="AC284" i="17"/>
  <c r="AD284" i="17"/>
  <c r="AE284" i="17"/>
  <c r="AF284" i="17"/>
  <c r="AG284" i="17"/>
  <c r="AH284" i="17"/>
  <c r="AI284" i="17"/>
  <c r="AJ284" i="17"/>
  <c r="AK284" i="17"/>
  <c r="AL284" i="17"/>
  <c r="AM284" i="17"/>
  <c r="AN284" i="17"/>
  <c r="AO284" i="17"/>
  <c r="AP284" i="17"/>
  <c r="AQ284" i="17"/>
  <c r="AR284" i="17"/>
  <c r="AS284" i="17"/>
  <c r="AT284" i="17"/>
  <c r="AU284" i="17"/>
  <c r="AV284" i="17"/>
  <c r="AW284" i="17"/>
  <c r="AX284" i="17"/>
  <c r="AY284" i="17"/>
  <c r="AZ284" i="17"/>
  <c r="BA284" i="17"/>
  <c r="BB284" i="17"/>
  <c r="BC284" i="17"/>
  <c r="BD284" i="17"/>
  <c r="BE284" i="17"/>
  <c r="BF284" i="17"/>
  <c r="BG284" i="17"/>
  <c r="BH284" i="17"/>
  <c r="BI284" i="17"/>
  <c r="BJ284" i="17"/>
  <c r="BK284" i="17"/>
  <c r="BL284" i="17"/>
  <c r="BM284" i="17"/>
  <c r="BN284" i="17"/>
  <c r="BO284" i="17"/>
  <c r="BP284" i="17"/>
  <c r="BQ284" i="17"/>
  <c r="BR284" i="17"/>
  <c r="BS284" i="17"/>
  <c r="BT284" i="17"/>
  <c r="BU284" i="17"/>
  <c r="BV284" i="17"/>
  <c r="BW284" i="17"/>
  <c r="BX284" i="17"/>
  <c r="BY284" i="17"/>
  <c r="BZ284" i="17"/>
  <c r="CA284" i="17"/>
  <c r="CB284" i="17"/>
  <c r="CC284" i="17"/>
  <c r="CD284" i="17"/>
  <c r="CE284" i="17"/>
  <c r="CF284" i="17"/>
  <c r="CG284" i="17"/>
  <c r="CH284" i="17"/>
  <c r="CI284" i="17"/>
  <c r="CJ284" i="17"/>
  <c r="CK284" i="17"/>
  <c r="CL284" i="17"/>
  <c r="CM284" i="17"/>
  <c r="CN284" i="17"/>
  <c r="R285" i="17"/>
  <c r="S285" i="17"/>
  <c r="T285" i="17"/>
  <c r="U285" i="17"/>
  <c r="V285" i="17"/>
  <c r="W285" i="17"/>
  <c r="X285" i="17"/>
  <c r="Y285" i="17"/>
  <c r="Z285" i="17"/>
  <c r="AA285" i="17"/>
  <c r="AB285" i="17"/>
  <c r="AC285" i="17"/>
  <c r="AD285" i="17"/>
  <c r="AE285" i="17"/>
  <c r="AF285" i="17"/>
  <c r="AG285" i="17"/>
  <c r="AH285" i="17"/>
  <c r="AI285" i="17"/>
  <c r="AJ285" i="17"/>
  <c r="AK285" i="17"/>
  <c r="AL285" i="17"/>
  <c r="AM285" i="17"/>
  <c r="AN285" i="17"/>
  <c r="AO285" i="17"/>
  <c r="AP285" i="17"/>
  <c r="AQ285" i="17"/>
  <c r="AR285" i="17"/>
  <c r="AS285" i="17"/>
  <c r="AT285" i="17"/>
  <c r="AU285" i="17"/>
  <c r="AV285" i="17"/>
  <c r="AW285" i="17"/>
  <c r="AX285" i="17"/>
  <c r="AY285" i="17"/>
  <c r="AZ285" i="17"/>
  <c r="BA285" i="17"/>
  <c r="BB285" i="17"/>
  <c r="BC285" i="17"/>
  <c r="BD285" i="17"/>
  <c r="BE285" i="17"/>
  <c r="BF285" i="17"/>
  <c r="BG285" i="17"/>
  <c r="BH285" i="17"/>
  <c r="BI285" i="17"/>
  <c r="BJ285" i="17"/>
  <c r="BK285" i="17"/>
  <c r="BL285" i="17"/>
  <c r="BM285" i="17"/>
  <c r="BN285" i="17"/>
  <c r="BO285" i="17"/>
  <c r="BP285" i="17"/>
  <c r="BQ285" i="17"/>
  <c r="BR285" i="17"/>
  <c r="BS285" i="17"/>
  <c r="BT285" i="17"/>
  <c r="BU285" i="17"/>
  <c r="BV285" i="17"/>
  <c r="BW285" i="17"/>
  <c r="BX285" i="17"/>
  <c r="BY285" i="17"/>
  <c r="BZ285" i="17"/>
  <c r="CA285" i="17"/>
  <c r="CB285" i="17"/>
  <c r="CC285" i="17"/>
  <c r="CD285" i="17"/>
  <c r="CE285" i="17"/>
  <c r="CF285" i="17"/>
  <c r="CG285" i="17"/>
  <c r="CH285" i="17"/>
  <c r="CI285" i="17"/>
  <c r="CJ285" i="17"/>
  <c r="CK285" i="17"/>
  <c r="CL285" i="17"/>
  <c r="CM285" i="17"/>
  <c r="CN285" i="17"/>
  <c r="R286" i="17"/>
  <c r="S286" i="17"/>
  <c r="T286" i="17"/>
  <c r="U286" i="17"/>
  <c r="V286" i="17"/>
  <c r="W286" i="17"/>
  <c r="X286" i="17"/>
  <c r="Y286" i="17"/>
  <c r="Z286" i="17"/>
  <c r="AA286" i="17"/>
  <c r="AB286" i="17"/>
  <c r="AC286" i="17"/>
  <c r="AD286" i="17"/>
  <c r="AE286" i="17"/>
  <c r="AF286" i="17"/>
  <c r="AG286" i="17"/>
  <c r="AH286" i="17"/>
  <c r="AI286" i="17"/>
  <c r="AJ286" i="17"/>
  <c r="AK286" i="17"/>
  <c r="AL286" i="17"/>
  <c r="AM286" i="17"/>
  <c r="AN286" i="17"/>
  <c r="AO286" i="17"/>
  <c r="AP286" i="17"/>
  <c r="AQ286" i="17"/>
  <c r="AR286" i="17"/>
  <c r="AS286" i="17"/>
  <c r="AT286" i="17"/>
  <c r="AU286" i="17"/>
  <c r="AV286" i="17"/>
  <c r="AW286" i="17"/>
  <c r="AX286" i="17"/>
  <c r="AY286" i="17"/>
  <c r="AZ286" i="17"/>
  <c r="BA286" i="17"/>
  <c r="BB286" i="17"/>
  <c r="BC286" i="17"/>
  <c r="BD286" i="17"/>
  <c r="BE286" i="17"/>
  <c r="BF286" i="17"/>
  <c r="BG286" i="17"/>
  <c r="BH286" i="17"/>
  <c r="BI286" i="17"/>
  <c r="BJ286" i="17"/>
  <c r="BK286" i="17"/>
  <c r="BL286" i="17"/>
  <c r="BM286" i="17"/>
  <c r="BN286" i="17"/>
  <c r="BO286" i="17"/>
  <c r="BP286" i="17"/>
  <c r="BQ286" i="17"/>
  <c r="BR286" i="17"/>
  <c r="BS286" i="17"/>
  <c r="BT286" i="17"/>
  <c r="BU286" i="17"/>
  <c r="BV286" i="17"/>
  <c r="BW286" i="17"/>
  <c r="BX286" i="17"/>
  <c r="BY286" i="17"/>
  <c r="BZ286" i="17"/>
  <c r="CA286" i="17"/>
  <c r="CB286" i="17"/>
  <c r="CC286" i="17"/>
  <c r="CD286" i="17"/>
  <c r="CE286" i="17"/>
  <c r="CF286" i="17"/>
  <c r="CG286" i="17"/>
  <c r="CH286" i="17"/>
  <c r="CI286" i="17"/>
  <c r="CJ286" i="17"/>
  <c r="CK286" i="17"/>
  <c r="CL286" i="17"/>
  <c r="CM286" i="17"/>
  <c r="CN286" i="17"/>
  <c r="R287" i="17"/>
  <c r="S287" i="17"/>
  <c r="T287" i="17"/>
  <c r="U287" i="17"/>
  <c r="V287" i="17"/>
  <c r="W287" i="17"/>
  <c r="X287" i="17"/>
  <c r="Y287" i="17"/>
  <c r="Z287" i="17"/>
  <c r="AA287" i="17"/>
  <c r="AB287" i="17"/>
  <c r="AC287" i="17"/>
  <c r="AD287" i="17"/>
  <c r="AE287" i="17"/>
  <c r="AF287" i="17"/>
  <c r="AG287" i="17"/>
  <c r="AH287" i="17"/>
  <c r="AI287" i="17"/>
  <c r="AJ287" i="17"/>
  <c r="AK287" i="17"/>
  <c r="AL287" i="17"/>
  <c r="AM287" i="17"/>
  <c r="AN287" i="17"/>
  <c r="AO287" i="17"/>
  <c r="AP287" i="17"/>
  <c r="AQ287" i="17"/>
  <c r="AR287" i="17"/>
  <c r="AS287" i="17"/>
  <c r="AT287" i="17"/>
  <c r="AU287" i="17"/>
  <c r="AV287" i="17"/>
  <c r="AW287" i="17"/>
  <c r="AX287" i="17"/>
  <c r="AY287" i="17"/>
  <c r="AZ287" i="17"/>
  <c r="BA287" i="17"/>
  <c r="BB287" i="17"/>
  <c r="BC287" i="17"/>
  <c r="BD287" i="17"/>
  <c r="BE287" i="17"/>
  <c r="BF287" i="17"/>
  <c r="BG287" i="17"/>
  <c r="BH287" i="17"/>
  <c r="BI287" i="17"/>
  <c r="BJ287" i="17"/>
  <c r="BK287" i="17"/>
  <c r="BL287" i="17"/>
  <c r="BM287" i="17"/>
  <c r="BN287" i="17"/>
  <c r="BO287" i="17"/>
  <c r="BP287" i="17"/>
  <c r="BQ287" i="17"/>
  <c r="BR287" i="17"/>
  <c r="BS287" i="17"/>
  <c r="BT287" i="17"/>
  <c r="BU287" i="17"/>
  <c r="BV287" i="17"/>
  <c r="BW287" i="17"/>
  <c r="BX287" i="17"/>
  <c r="BY287" i="17"/>
  <c r="BZ287" i="17"/>
  <c r="CA287" i="17"/>
  <c r="CB287" i="17"/>
  <c r="CC287" i="17"/>
  <c r="CD287" i="17"/>
  <c r="CE287" i="17"/>
  <c r="CF287" i="17"/>
  <c r="CG287" i="17"/>
  <c r="CH287" i="17"/>
  <c r="CI287" i="17"/>
  <c r="CJ287" i="17"/>
  <c r="CK287" i="17"/>
  <c r="CL287" i="17"/>
  <c r="CM287" i="17"/>
  <c r="CN287" i="17"/>
  <c r="R288" i="17"/>
  <c r="S288" i="17"/>
  <c r="T288" i="17"/>
  <c r="U288" i="17"/>
  <c r="V288" i="17"/>
  <c r="W288" i="17"/>
  <c r="X288" i="17"/>
  <c r="Y288" i="17"/>
  <c r="Z288" i="17"/>
  <c r="AA288" i="17"/>
  <c r="AB288" i="17"/>
  <c r="AC288" i="17"/>
  <c r="AD288" i="17"/>
  <c r="AE288" i="17"/>
  <c r="AF288" i="17"/>
  <c r="AG288" i="17"/>
  <c r="AH288" i="17"/>
  <c r="AI288" i="17"/>
  <c r="AJ288" i="17"/>
  <c r="AK288" i="17"/>
  <c r="AL288" i="17"/>
  <c r="AM288" i="17"/>
  <c r="AN288" i="17"/>
  <c r="AO288" i="17"/>
  <c r="AP288" i="17"/>
  <c r="AQ288" i="17"/>
  <c r="AR288" i="17"/>
  <c r="AS288" i="17"/>
  <c r="AT288" i="17"/>
  <c r="AU288" i="17"/>
  <c r="AV288" i="17"/>
  <c r="AW288" i="17"/>
  <c r="AX288" i="17"/>
  <c r="AY288" i="17"/>
  <c r="AZ288" i="17"/>
  <c r="BA288" i="17"/>
  <c r="BB288" i="17"/>
  <c r="BC288" i="17"/>
  <c r="BD288" i="17"/>
  <c r="BE288" i="17"/>
  <c r="BF288" i="17"/>
  <c r="BG288" i="17"/>
  <c r="BH288" i="17"/>
  <c r="BI288" i="17"/>
  <c r="BJ288" i="17"/>
  <c r="BK288" i="17"/>
  <c r="BL288" i="17"/>
  <c r="BM288" i="17"/>
  <c r="BN288" i="17"/>
  <c r="BO288" i="17"/>
  <c r="BP288" i="17"/>
  <c r="BQ288" i="17"/>
  <c r="BR288" i="17"/>
  <c r="BS288" i="17"/>
  <c r="BT288" i="17"/>
  <c r="BU288" i="17"/>
  <c r="BV288" i="17"/>
  <c r="BW288" i="17"/>
  <c r="BX288" i="17"/>
  <c r="BY288" i="17"/>
  <c r="BZ288" i="17"/>
  <c r="CA288" i="17"/>
  <c r="CB288" i="17"/>
  <c r="CC288" i="17"/>
  <c r="CD288" i="17"/>
  <c r="CE288" i="17"/>
  <c r="CF288" i="17"/>
  <c r="CG288" i="17"/>
  <c r="CH288" i="17"/>
  <c r="CI288" i="17"/>
  <c r="CJ288" i="17"/>
  <c r="CK288" i="17"/>
  <c r="CL288" i="17"/>
  <c r="CM288" i="17"/>
  <c r="CN288" i="17"/>
  <c r="R289" i="17"/>
  <c r="S289" i="17"/>
  <c r="T289" i="17"/>
  <c r="U289" i="17"/>
  <c r="V289" i="17"/>
  <c r="W289" i="17"/>
  <c r="X289" i="17"/>
  <c r="Y289" i="17"/>
  <c r="Z289" i="17"/>
  <c r="AA289" i="17"/>
  <c r="AB289" i="17"/>
  <c r="AC289" i="17"/>
  <c r="AD289" i="17"/>
  <c r="AE289" i="17"/>
  <c r="AF289" i="17"/>
  <c r="AG289" i="17"/>
  <c r="AH289" i="17"/>
  <c r="AI289" i="17"/>
  <c r="AJ289" i="17"/>
  <c r="AK289" i="17"/>
  <c r="AL289" i="17"/>
  <c r="AM289" i="17"/>
  <c r="AN289" i="17"/>
  <c r="AO289" i="17"/>
  <c r="AP289" i="17"/>
  <c r="AQ289" i="17"/>
  <c r="AR289" i="17"/>
  <c r="AS289" i="17"/>
  <c r="AT289" i="17"/>
  <c r="AU289" i="17"/>
  <c r="AV289" i="17"/>
  <c r="AW289" i="17"/>
  <c r="AX289" i="17"/>
  <c r="AY289" i="17"/>
  <c r="AZ289" i="17"/>
  <c r="BA289" i="17"/>
  <c r="BB289" i="17"/>
  <c r="BC289" i="17"/>
  <c r="BD289" i="17"/>
  <c r="BE289" i="17"/>
  <c r="BF289" i="17"/>
  <c r="BG289" i="17"/>
  <c r="BH289" i="17"/>
  <c r="BI289" i="17"/>
  <c r="BJ289" i="17"/>
  <c r="BK289" i="17"/>
  <c r="BL289" i="17"/>
  <c r="BM289" i="17"/>
  <c r="BN289" i="17"/>
  <c r="BO289" i="17"/>
  <c r="BP289" i="17"/>
  <c r="BQ289" i="17"/>
  <c r="BR289" i="17"/>
  <c r="BS289" i="17"/>
  <c r="BT289" i="17"/>
  <c r="BU289" i="17"/>
  <c r="BV289" i="17"/>
  <c r="BW289" i="17"/>
  <c r="BX289" i="17"/>
  <c r="BY289" i="17"/>
  <c r="BZ289" i="17"/>
  <c r="CA289" i="17"/>
  <c r="CB289" i="17"/>
  <c r="CC289" i="17"/>
  <c r="CD289" i="17"/>
  <c r="CE289" i="17"/>
  <c r="CF289" i="17"/>
  <c r="CG289" i="17"/>
  <c r="CH289" i="17"/>
  <c r="CI289" i="17"/>
  <c r="CJ289" i="17"/>
  <c r="CK289" i="17"/>
  <c r="CL289" i="17"/>
  <c r="CM289" i="17"/>
  <c r="CN289" i="17"/>
  <c r="R290" i="17"/>
  <c r="S290" i="17"/>
  <c r="T290" i="17"/>
  <c r="U290" i="17"/>
  <c r="V290" i="17"/>
  <c r="W290" i="17"/>
  <c r="X290" i="17"/>
  <c r="Y290" i="17"/>
  <c r="Z290" i="17"/>
  <c r="AA290" i="17"/>
  <c r="AB290" i="17"/>
  <c r="AC290" i="17"/>
  <c r="AD290" i="17"/>
  <c r="AE290" i="17"/>
  <c r="AF290" i="17"/>
  <c r="AG290" i="17"/>
  <c r="AH290" i="17"/>
  <c r="AI290" i="17"/>
  <c r="AJ290" i="17"/>
  <c r="AK290" i="17"/>
  <c r="AL290" i="17"/>
  <c r="AM290" i="17"/>
  <c r="AN290" i="17"/>
  <c r="AO290" i="17"/>
  <c r="AP290" i="17"/>
  <c r="AQ290" i="17"/>
  <c r="AR290" i="17"/>
  <c r="AS290" i="17"/>
  <c r="AT290" i="17"/>
  <c r="AU290" i="17"/>
  <c r="AV290" i="17"/>
  <c r="AW290" i="17"/>
  <c r="AX290" i="17"/>
  <c r="AY290" i="17"/>
  <c r="AZ290" i="17"/>
  <c r="BA290" i="17"/>
  <c r="BB290" i="17"/>
  <c r="BC290" i="17"/>
  <c r="BD290" i="17"/>
  <c r="BE290" i="17"/>
  <c r="BF290" i="17"/>
  <c r="BG290" i="17"/>
  <c r="BH290" i="17"/>
  <c r="BI290" i="17"/>
  <c r="BJ290" i="17"/>
  <c r="BK290" i="17"/>
  <c r="BL290" i="17"/>
  <c r="BM290" i="17"/>
  <c r="BN290" i="17"/>
  <c r="BO290" i="17"/>
  <c r="BP290" i="17"/>
  <c r="BQ290" i="17"/>
  <c r="BR290" i="17"/>
  <c r="BS290" i="17"/>
  <c r="BT290" i="17"/>
  <c r="BU290" i="17"/>
  <c r="BV290" i="17"/>
  <c r="BW290" i="17"/>
  <c r="BX290" i="17"/>
  <c r="BY290" i="17"/>
  <c r="BZ290" i="17"/>
  <c r="CA290" i="17"/>
  <c r="CB290" i="17"/>
  <c r="CC290" i="17"/>
  <c r="CD290" i="17"/>
  <c r="CE290" i="17"/>
  <c r="CF290" i="17"/>
  <c r="CG290" i="17"/>
  <c r="CH290" i="17"/>
  <c r="CI290" i="17"/>
  <c r="CJ290" i="17"/>
  <c r="CK290" i="17"/>
  <c r="CL290" i="17"/>
  <c r="CM290" i="17"/>
  <c r="CN290" i="17"/>
  <c r="R291" i="17"/>
  <c r="S291" i="17"/>
  <c r="T291" i="17"/>
  <c r="U291" i="17"/>
  <c r="V291" i="17"/>
  <c r="W291" i="17"/>
  <c r="X291" i="17"/>
  <c r="Y291" i="17"/>
  <c r="Z291" i="17"/>
  <c r="AA291" i="17"/>
  <c r="AB291" i="17"/>
  <c r="AC291" i="17"/>
  <c r="AD291" i="17"/>
  <c r="AE291" i="17"/>
  <c r="AF291" i="17"/>
  <c r="AG291" i="17"/>
  <c r="AH291" i="17"/>
  <c r="AI291" i="17"/>
  <c r="AJ291" i="17"/>
  <c r="AK291" i="17"/>
  <c r="AL291" i="17"/>
  <c r="AM291" i="17"/>
  <c r="AN291" i="17"/>
  <c r="AO291" i="17"/>
  <c r="AP291" i="17"/>
  <c r="AQ291" i="17"/>
  <c r="AR291" i="17"/>
  <c r="AS291" i="17"/>
  <c r="AT291" i="17"/>
  <c r="AU291" i="17"/>
  <c r="AV291" i="17"/>
  <c r="AW291" i="17"/>
  <c r="AX291" i="17"/>
  <c r="AY291" i="17"/>
  <c r="AZ291" i="17"/>
  <c r="BA291" i="17"/>
  <c r="BB291" i="17"/>
  <c r="BC291" i="17"/>
  <c r="BD291" i="17"/>
  <c r="BE291" i="17"/>
  <c r="BF291" i="17"/>
  <c r="BG291" i="17"/>
  <c r="BH291" i="17"/>
  <c r="BI291" i="17"/>
  <c r="BJ291" i="17"/>
  <c r="BK291" i="17"/>
  <c r="BL291" i="17"/>
  <c r="BM291" i="17"/>
  <c r="BN291" i="17"/>
  <c r="BO291" i="17"/>
  <c r="BP291" i="17"/>
  <c r="BQ291" i="17"/>
  <c r="BR291" i="17"/>
  <c r="BS291" i="17"/>
  <c r="BT291" i="17"/>
  <c r="BU291" i="17"/>
  <c r="BV291" i="17"/>
  <c r="BW291" i="17"/>
  <c r="BX291" i="17"/>
  <c r="BY291" i="17"/>
  <c r="BZ291" i="17"/>
  <c r="CA291" i="17"/>
  <c r="CB291" i="17"/>
  <c r="CC291" i="17"/>
  <c r="CD291" i="17"/>
  <c r="CE291" i="17"/>
  <c r="CF291" i="17"/>
  <c r="CG291" i="17"/>
  <c r="CH291" i="17"/>
  <c r="CI291" i="17"/>
  <c r="CJ291" i="17"/>
  <c r="CK291" i="17"/>
  <c r="CL291" i="17"/>
  <c r="CM291" i="17"/>
  <c r="CN291" i="17"/>
  <c r="R292" i="17"/>
  <c r="S292" i="17"/>
  <c r="T292" i="17"/>
  <c r="U292" i="17"/>
  <c r="V292" i="17"/>
  <c r="W292" i="17"/>
  <c r="X292" i="17"/>
  <c r="Y292" i="17"/>
  <c r="Z292" i="17"/>
  <c r="AA292" i="17"/>
  <c r="AB292" i="17"/>
  <c r="AC292" i="17"/>
  <c r="AD292" i="17"/>
  <c r="AE292" i="17"/>
  <c r="AF292" i="17"/>
  <c r="AG292" i="17"/>
  <c r="AH292" i="17"/>
  <c r="AI292" i="17"/>
  <c r="AJ292" i="17"/>
  <c r="AK292" i="17"/>
  <c r="AL292" i="17"/>
  <c r="AM292" i="17"/>
  <c r="AN292" i="17"/>
  <c r="AO292" i="17"/>
  <c r="AP292" i="17"/>
  <c r="AQ292" i="17"/>
  <c r="AR292" i="17"/>
  <c r="AS292" i="17"/>
  <c r="AT292" i="17"/>
  <c r="AU292" i="17"/>
  <c r="AV292" i="17"/>
  <c r="AW292" i="17"/>
  <c r="AX292" i="17"/>
  <c r="AY292" i="17"/>
  <c r="AZ292" i="17"/>
  <c r="BA292" i="17"/>
  <c r="BB292" i="17"/>
  <c r="BC292" i="17"/>
  <c r="BD292" i="17"/>
  <c r="BE292" i="17"/>
  <c r="BF292" i="17"/>
  <c r="BG292" i="17"/>
  <c r="BH292" i="17"/>
  <c r="BI292" i="17"/>
  <c r="BJ292" i="17"/>
  <c r="BK292" i="17"/>
  <c r="BL292" i="17"/>
  <c r="BM292" i="17"/>
  <c r="BN292" i="17"/>
  <c r="BO292" i="17"/>
  <c r="BP292" i="17"/>
  <c r="BQ292" i="17"/>
  <c r="BR292" i="17"/>
  <c r="BS292" i="17"/>
  <c r="BT292" i="17"/>
  <c r="BU292" i="17"/>
  <c r="BV292" i="17"/>
  <c r="BW292" i="17"/>
  <c r="BX292" i="17"/>
  <c r="BY292" i="17"/>
  <c r="BZ292" i="17"/>
  <c r="CA292" i="17"/>
  <c r="CB292" i="17"/>
  <c r="CC292" i="17"/>
  <c r="CD292" i="17"/>
  <c r="CE292" i="17"/>
  <c r="CF292" i="17"/>
  <c r="CG292" i="17"/>
  <c r="CH292" i="17"/>
  <c r="CI292" i="17"/>
  <c r="CJ292" i="17"/>
  <c r="CK292" i="17"/>
  <c r="CL292" i="17"/>
  <c r="CM292" i="17"/>
  <c r="CN292" i="17"/>
  <c r="R293" i="17"/>
  <c r="S293" i="17"/>
  <c r="T293" i="17"/>
  <c r="U293" i="17"/>
  <c r="V293" i="17"/>
  <c r="W293" i="17"/>
  <c r="X293" i="17"/>
  <c r="Y293" i="17"/>
  <c r="Z293" i="17"/>
  <c r="AA293" i="17"/>
  <c r="AB293" i="17"/>
  <c r="AC293" i="17"/>
  <c r="AD293" i="17"/>
  <c r="AE293" i="17"/>
  <c r="AF293" i="17"/>
  <c r="AG293" i="17"/>
  <c r="AH293" i="17"/>
  <c r="AI293" i="17"/>
  <c r="AJ293" i="17"/>
  <c r="AK293" i="17"/>
  <c r="AL293" i="17"/>
  <c r="AM293" i="17"/>
  <c r="AN293" i="17"/>
  <c r="AO293" i="17"/>
  <c r="AP293" i="17"/>
  <c r="AQ293" i="17"/>
  <c r="AR293" i="17"/>
  <c r="AS293" i="17"/>
  <c r="AT293" i="17"/>
  <c r="AU293" i="17"/>
  <c r="AV293" i="17"/>
  <c r="AW293" i="17"/>
  <c r="AX293" i="17"/>
  <c r="AY293" i="17"/>
  <c r="AZ293" i="17"/>
  <c r="BA293" i="17"/>
  <c r="BB293" i="17"/>
  <c r="BC293" i="17"/>
  <c r="BD293" i="17"/>
  <c r="BE293" i="17"/>
  <c r="BF293" i="17"/>
  <c r="BG293" i="17"/>
  <c r="BH293" i="17"/>
  <c r="BI293" i="17"/>
  <c r="BJ293" i="17"/>
  <c r="BK293" i="17"/>
  <c r="BL293" i="17"/>
  <c r="BM293" i="17"/>
  <c r="BN293" i="17"/>
  <c r="BO293" i="17"/>
  <c r="BP293" i="17"/>
  <c r="BQ293" i="17"/>
  <c r="BR293" i="17"/>
  <c r="BS293" i="17"/>
  <c r="BT293" i="17"/>
  <c r="BU293" i="17"/>
  <c r="BV293" i="17"/>
  <c r="BW293" i="17"/>
  <c r="BX293" i="17"/>
  <c r="BY293" i="17"/>
  <c r="BZ293" i="17"/>
  <c r="CA293" i="17"/>
  <c r="CB293" i="17"/>
  <c r="CC293" i="17"/>
  <c r="CD293" i="17"/>
  <c r="CE293" i="17"/>
  <c r="CF293" i="17"/>
  <c r="CG293" i="17"/>
  <c r="CH293" i="17"/>
  <c r="CI293" i="17"/>
  <c r="CJ293" i="17"/>
  <c r="CK293" i="17"/>
  <c r="CL293" i="17"/>
  <c r="CM293" i="17"/>
  <c r="CN293" i="17"/>
  <c r="R294" i="17"/>
  <c r="S294" i="17"/>
  <c r="T294" i="17"/>
  <c r="U294" i="17"/>
  <c r="V294" i="17"/>
  <c r="W294" i="17"/>
  <c r="X294" i="17"/>
  <c r="Y294" i="17"/>
  <c r="Z294" i="17"/>
  <c r="AA294" i="17"/>
  <c r="AB294" i="17"/>
  <c r="AC294" i="17"/>
  <c r="AD294" i="17"/>
  <c r="AE294" i="17"/>
  <c r="AF294" i="17"/>
  <c r="AG294" i="17"/>
  <c r="AH294" i="17"/>
  <c r="AI294" i="17"/>
  <c r="AJ294" i="17"/>
  <c r="AK294" i="17"/>
  <c r="AL294" i="17"/>
  <c r="AM294" i="17"/>
  <c r="AN294" i="17"/>
  <c r="AO294" i="17"/>
  <c r="AP294" i="17"/>
  <c r="AQ294" i="17"/>
  <c r="AR294" i="17"/>
  <c r="AS294" i="17"/>
  <c r="AT294" i="17"/>
  <c r="AU294" i="17"/>
  <c r="AV294" i="17"/>
  <c r="AW294" i="17"/>
  <c r="AX294" i="17"/>
  <c r="AY294" i="17"/>
  <c r="AZ294" i="17"/>
  <c r="BA294" i="17"/>
  <c r="BB294" i="17"/>
  <c r="BC294" i="17"/>
  <c r="BD294" i="17"/>
  <c r="BE294" i="17"/>
  <c r="BF294" i="17"/>
  <c r="BG294" i="17"/>
  <c r="BH294" i="17"/>
  <c r="BI294" i="17"/>
  <c r="BJ294" i="17"/>
  <c r="BK294" i="17"/>
  <c r="BL294" i="17"/>
  <c r="BM294" i="17"/>
  <c r="BN294" i="17"/>
  <c r="BO294" i="17"/>
  <c r="BP294" i="17"/>
  <c r="BQ294" i="17"/>
  <c r="BR294" i="17"/>
  <c r="BS294" i="17"/>
  <c r="BT294" i="17"/>
  <c r="BU294" i="17"/>
  <c r="BV294" i="17"/>
  <c r="BW294" i="17"/>
  <c r="BX294" i="17"/>
  <c r="BY294" i="17"/>
  <c r="BZ294" i="17"/>
  <c r="CA294" i="17"/>
  <c r="CB294" i="17"/>
  <c r="CC294" i="17"/>
  <c r="CD294" i="17"/>
  <c r="CE294" i="17"/>
  <c r="CF294" i="17"/>
  <c r="CG294" i="17"/>
  <c r="CH294" i="17"/>
  <c r="CI294" i="17"/>
  <c r="CJ294" i="17"/>
  <c r="CK294" i="17"/>
  <c r="CL294" i="17"/>
  <c r="CM294" i="17"/>
  <c r="CN294" i="17"/>
  <c r="R295" i="17"/>
  <c r="S295" i="17"/>
  <c r="T295" i="17"/>
  <c r="U295" i="17"/>
  <c r="V295" i="17"/>
  <c r="W295" i="17"/>
  <c r="X295" i="17"/>
  <c r="Y295" i="17"/>
  <c r="Z295" i="17"/>
  <c r="AA295" i="17"/>
  <c r="AB295" i="17"/>
  <c r="AC295" i="17"/>
  <c r="AD295" i="17"/>
  <c r="AE295" i="17"/>
  <c r="AF295" i="17"/>
  <c r="AG295" i="17"/>
  <c r="AH295" i="17"/>
  <c r="AI295" i="17"/>
  <c r="AJ295" i="17"/>
  <c r="AK295" i="17"/>
  <c r="AL295" i="17"/>
  <c r="AM295" i="17"/>
  <c r="AN295" i="17"/>
  <c r="AO295" i="17"/>
  <c r="AP295" i="17"/>
  <c r="AQ295" i="17"/>
  <c r="AR295" i="17"/>
  <c r="AS295" i="17"/>
  <c r="AT295" i="17"/>
  <c r="AU295" i="17"/>
  <c r="AV295" i="17"/>
  <c r="AW295" i="17"/>
  <c r="AX295" i="17"/>
  <c r="AY295" i="17"/>
  <c r="AZ295" i="17"/>
  <c r="BA295" i="17"/>
  <c r="BB295" i="17"/>
  <c r="BC295" i="17"/>
  <c r="BD295" i="17"/>
  <c r="BE295" i="17"/>
  <c r="BF295" i="17"/>
  <c r="BG295" i="17"/>
  <c r="BH295" i="17"/>
  <c r="BI295" i="17"/>
  <c r="BJ295" i="17"/>
  <c r="BK295" i="17"/>
  <c r="BL295" i="17"/>
  <c r="BM295" i="17"/>
  <c r="BN295" i="17"/>
  <c r="BO295" i="17"/>
  <c r="BP295" i="17"/>
  <c r="BQ295" i="17"/>
  <c r="BR295" i="17"/>
  <c r="BS295" i="17"/>
  <c r="BT295" i="17"/>
  <c r="BU295" i="17"/>
  <c r="BV295" i="17"/>
  <c r="BW295" i="17"/>
  <c r="BX295" i="17"/>
  <c r="BY295" i="17"/>
  <c r="BZ295" i="17"/>
  <c r="CA295" i="17"/>
  <c r="CB295" i="17"/>
  <c r="CC295" i="17"/>
  <c r="CD295" i="17"/>
  <c r="CE295" i="17"/>
  <c r="CF295" i="17"/>
  <c r="CG295" i="17"/>
  <c r="CH295" i="17"/>
  <c r="CI295" i="17"/>
  <c r="CJ295" i="17"/>
  <c r="CK295" i="17"/>
  <c r="CL295" i="17"/>
  <c r="CM295" i="17"/>
  <c r="CN295" i="17"/>
  <c r="R296" i="17"/>
  <c r="S296" i="17"/>
  <c r="T296" i="17"/>
  <c r="U296" i="17"/>
  <c r="V296" i="17"/>
  <c r="W296" i="17"/>
  <c r="X296" i="17"/>
  <c r="Y296" i="17"/>
  <c r="Z296" i="17"/>
  <c r="AA296" i="17"/>
  <c r="AB296" i="17"/>
  <c r="AC296" i="17"/>
  <c r="AD296" i="17"/>
  <c r="AE296" i="17"/>
  <c r="AF296" i="17"/>
  <c r="AG296" i="17"/>
  <c r="AH296" i="17"/>
  <c r="AI296" i="17"/>
  <c r="AJ296" i="17"/>
  <c r="AK296" i="17"/>
  <c r="AL296" i="17"/>
  <c r="AM296" i="17"/>
  <c r="AN296" i="17"/>
  <c r="AO296" i="17"/>
  <c r="AP296" i="17"/>
  <c r="AQ296" i="17"/>
  <c r="AR296" i="17"/>
  <c r="AS296" i="17"/>
  <c r="AT296" i="17"/>
  <c r="AU296" i="17"/>
  <c r="AV296" i="17"/>
  <c r="AW296" i="17"/>
  <c r="AX296" i="17"/>
  <c r="AY296" i="17"/>
  <c r="AZ296" i="17"/>
  <c r="BA296" i="17"/>
  <c r="BB296" i="17"/>
  <c r="BC296" i="17"/>
  <c r="BD296" i="17"/>
  <c r="BE296" i="17"/>
  <c r="BF296" i="17"/>
  <c r="BG296" i="17"/>
  <c r="BH296" i="17"/>
  <c r="BI296" i="17"/>
  <c r="BJ296" i="17"/>
  <c r="BK296" i="17"/>
  <c r="BL296" i="17"/>
  <c r="BM296" i="17"/>
  <c r="BN296" i="17"/>
  <c r="BO296" i="17"/>
  <c r="BP296" i="17"/>
  <c r="BQ296" i="17"/>
  <c r="BR296" i="17"/>
  <c r="BS296" i="17"/>
  <c r="BT296" i="17"/>
  <c r="BU296" i="17"/>
  <c r="BV296" i="17"/>
  <c r="BW296" i="17"/>
  <c r="BX296" i="17"/>
  <c r="BY296" i="17"/>
  <c r="BZ296" i="17"/>
  <c r="CA296" i="17"/>
  <c r="CB296" i="17"/>
  <c r="CC296" i="17"/>
  <c r="CD296" i="17"/>
  <c r="CE296" i="17"/>
  <c r="CF296" i="17"/>
  <c r="CG296" i="17"/>
  <c r="CH296" i="17"/>
  <c r="CI296" i="17"/>
  <c r="CJ296" i="17"/>
  <c r="CK296" i="17"/>
  <c r="CL296" i="17"/>
  <c r="CM296" i="17"/>
  <c r="CN296" i="17"/>
  <c r="R297" i="17"/>
  <c r="S297" i="17"/>
  <c r="T297" i="17"/>
  <c r="U297" i="17"/>
  <c r="V297" i="17"/>
  <c r="W297" i="17"/>
  <c r="X297" i="17"/>
  <c r="Y297" i="17"/>
  <c r="Z297" i="17"/>
  <c r="AA297" i="17"/>
  <c r="AB297" i="17"/>
  <c r="AC297" i="17"/>
  <c r="AD297" i="17"/>
  <c r="AE297" i="17"/>
  <c r="AF297" i="17"/>
  <c r="AG297" i="17"/>
  <c r="AH297" i="17"/>
  <c r="AI297" i="17"/>
  <c r="AJ297" i="17"/>
  <c r="AK297" i="17"/>
  <c r="AL297" i="17"/>
  <c r="AM297" i="17"/>
  <c r="AN297" i="17"/>
  <c r="AO297" i="17"/>
  <c r="AP297" i="17"/>
  <c r="AQ297" i="17"/>
  <c r="AR297" i="17"/>
  <c r="AS297" i="17"/>
  <c r="AT297" i="17"/>
  <c r="AU297" i="17"/>
  <c r="AV297" i="17"/>
  <c r="AW297" i="17"/>
  <c r="AX297" i="17"/>
  <c r="AY297" i="17"/>
  <c r="AZ297" i="17"/>
  <c r="BA297" i="17"/>
  <c r="BB297" i="17"/>
  <c r="BC297" i="17"/>
  <c r="BD297" i="17"/>
  <c r="BE297" i="17"/>
  <c r="BF297" i="17"/>
  <c r="BG297" i="17"/>
  <c r="BH297" i="17"/>
  <c r="BI297" i="17"/>
  <c r="BJ297" i="17"/>
  <c r="BK297" i="17"/>
  <c r="BL297" i="17"/>
  <c r="BM297" i="17"/>
  <c r="BN297" i="17"/>
  <c r="BO297" i="17"/>
  <c r="BP297" i="17"/>
  <c r="BQ297" i="17"/>
  <c r="BR297" i="17"/>
  <c r="BS297" i="17"/>
  <c r="BT297" i="17"/>
  <c r="BU297" i="17"/>
  <c r="BV297" i="17"/>
  <c r="BW297" i="17"/>
  <c r="BX297" i="17"/>
  <c r="BY297" i="17"/>
  <c r="BZ297" i="17"/>
  <c r="CA297" i="17"/>
  <c r="CB297" i="17"/>
  <c r="CC297" i="17"/>
  <c r="CD297" i="17"/>
  <c r="CE297" i="17"/>
  <c r="CF297" i="17"/>
  <c r="CG297" i="17"/>
  <c r="CH297" i="17"/>
  <c r="CI297" i="17"/>
  <c r="CJ297" i="17"/>
  <c r="CK297" i="17"/>
  <c r="CL297" i="17"/>
  <c r="CM297" i="17"/>
  <c r="CN297" i="17"/>
  <c r="R298" i="17"/>
  <c r="S298" i="17"/>
  <c r="T298" i="17"/>
  <c r="U298" i="17"/>
  <c r="V298" i="17"/>
  <c r="W298" i="17"/>
  <c r="X298" i="17"/>
  <c r="Y298" i="17"/>
  <c r="Z298" i="17"/>
  <c r="AA298" i="17"/>
  <c r="AB298" i="17"/>
  <c r="AC298" i="17"/>
  <c r="AD298" i="17"/>
  <c r="AE298" i="17"/>
  <c r="AF298" i="17"/>
  <c r="AG298" i="17"/>
  <c r="AH298" i="17"/>
  <c r="AI298" i="17"/>
  <c r="AJ298" i="17"/>
  <c r="AK298" i="17"/>
  <c r="AL298" i="17"/>
  <c r="AM298" i="17"/>
  <c r="AN298" i="17"/>
  <c r="AO298" i="17"/>
  <c r="AP298" i="17"/>
  <c r="AQ298" i="17"/>
  <c r="AR298" i="17"/>
  <c r="AS298" i="17"/>
  <c r="AT298" i="17"/>
  <c r="AU298" i="17"/>
  <c r="AV298" i="17"/>
  <c r="AW298" i="17"/>
  <c r="AX298" i="17"/>
  <c r="AY298" i="17"/>
  <c r="AZ298" i="17"/>
  <c r="BA298" i="17"/>
  <c r="BB298" i="17"/>
  <c r="BC298" i="17"/>
  <c r="BD298" i="17"/>
  <c r="BE298" i="17"/>
  <c r="BF298" i="17"/>
  <c r="BG298" i="17"/>
  <c r="BH298" i="17"/>
  <c r="BI298" i="17"/>
  <c r="BJ298" i="17"/>
  <c r="BK298" i="17"/>
  <c r="BL298" i="17"/>
  <c r="BM298" i="17"/>
  <c r="BN298" i="17"/>
  <c r="BO298" i="17"/>
  <c r="BP298" i="17"/>
  <c r="BQ298" i="17"/>
  <c r="BR298" i="17"/>
  <c r="BS298" i="17"/>
  <c r="BT298" i="17"/>
  <c r="BU298" i="17"/>
  <c r="BV298" i="17"/>
  <c r="BW298" i="17"/>
  <c r="BX298" i="17"/>
  <c r="BY298" i="17"/>
  <c r="BZ298" i="17"/>
  <c r="CA298" i="17"/>
  <c r="CB298" i="17"/>
  <c r="CC298" i="17"/>
  <c r="CD298" i="17"/>
  <c r="CE298" i="17"/>
  <c r="CF298" i="17"/>
  <c r="CG298" i="17"/>
  <c r="CH298" i="17"/>
  <c r="CI298" i="17"/>
  <c r="CJ298" i="17"/>
  <c r="CK298" i="17"/>
  <c r="CL298" i="17"/>
  <c r="CM298" i="17"/>
  <c r="CN298" i="17"/>
  <c r="R299" i="17"/>
  <c r="S299" i="17"/>
  <c r="T299" i="17"/>
  <c r="U299" i="17"/>
  <c r="V299" i="17"/>
  <c r="W299" i="17"/>
  <c r="X299" i="17"/>
  <c r="Y299" i="17"/>
  <c r="Z299" i="17"/>
  <c r="AA299" i="17"/>
  <c r="AB299" i="17"/>
  <c r="AC299" i="17"/>
  <c r="AD299" i="17"/>
  <c r="AE299" i="17"/>
  <c r="AF299" i="17"/>
  <c r="AG299" i="17"/>
  <c r="AH299" i="17"/>
  <c r="AI299" i="17"/>
  <c r="AJ299" i="17"/>
  <c r="AK299" i="17"/>
  <c r="AL299" i="17"/>
  <c r="AM299" i="17"/>
  <c r="AN299" i="17"/>
  <c r="AO299" i="17"/>
  <c r="AP299" i="17"/>
  <c r="AQ299" i="17"/>
  <c r="AR299" i="17"/>
  <c r="AS299" i="17"/>
  <c r="AT299" i="17"/>
  <c r="AU299" i="17"/>
  <c r="AV299" i="17"/>
  <c r="AW299" i="17"/>
  <c r="AX299" i="17"/>
  <c r="AY299" i="17"/>
  <c r="AZ299" i="17"/>
  <c r="BA299" i="17"/>
  <c r="BB299" i="17"/>
  <c r="BC299" i="17"/>
  <c r="BD299" i="17"/>
  <c r="BE299" i="17"/>
  <c r="BF299" i="17"/>
  <c r="BG299" i="17"/>
  <c r="BH299" i="17"/>
  <c r="BI299" i="17"/>
  <c r="BJ299" i="17"/>
  <c r="BK299" i="17"/>
  <c r="BL299" i="17"/>
  <c r="BM299" i="17"/>
  <c r="BN299" i="17"/>
  <c r="BO299" i="17"/>
  <c r="BP299" i="17"/>
  <c r="BQ299" i="17"/>
  <c r="BR299" i="17"/>
  <c r="BS299" i="17"/>
  <c r="BT299" i="17"/>
  <c r="BU299" i="17"/>
  <c r="BV299" i="17"/>
  <c r="BW299" i="17"/>
  <c r="BX299" i="17"/>
  <c r="BY299" i="17"/>
  <c r="BZ299" i="17"/>
  <c r="CA299" i="17"/>
  <c r="CB299" i="17"/>
  <c r="CC299" i="17"/>
  <c r="CD299" i="17"/>
  <c r="CE299" i="17"/>
  <c r="CF299" i="17"/>
  <c r="CG299" i="17"/>
  <c r="CH299" i="17"/>
  <c r="CI299" i="17"/>
  <c r="CJ299" i="17"/>
  <c r="CK299" i="17"/>
  <c r="CL299" i="17"/>
  <c r="CM299" i="17"/>
  <c r="CN299" i="17"/>
  <c r="R300" i="17"/>
  <c r="S300" i="17"/>
  <c r="T300" i="17"/>
  <c r="U300" i="17"/>
  <c r="V300" i="17"/>
  <c r="W300" i="17"/>
  <c r="X300" i="17"/>
  <c r="Y300" i="17"/>
  <c r="Z300" i="17"/>
  <c r="AA300" i="17"/>
  <c r="AB300" i="17"/>
  <c r="AC300" i="17"/>
  <c r="AD300" i="17"/>
  <c r="AE300" i="17"/>
  <c r="AF300" i="17"/>
  <c r="AG300" i="17"/>
  <c r="AH300" i="17"/>
  <c r="AI300" i="17"/>
  <c r="AJ300" i="17"/>
  <c r="AK300" i="17"/>
  <c r="AL300" i="17"/>
  <c r="AM300" i="17"/>
  <c r="AN300" i="17"/>
  <c r="AO300" i="17"/>
  <c r="AP300" i="17"/>
  <c r="AQ300" i="17"/>
  <c r="AR300" i="17"/>
  <c r="AS300" i="17"/>
  <c r="AT300" i="17"/>
  <c r="AU300" i="17"/>
  <c r="AV300" i="17"/>
  <c r="AW300" i="17"/>
  <c r="AX300" i="17"/>
  <c r="AY300" i="17"/>
  <c r="AZ300" i="17"/>
  <c r="BA300" i="17"/>
  <c r="BB300" i="17"/>
  <c r="BC300" i="17"/>
  <c r="BD300" i="17"/>
  <c r="BE300" i="17"/>
  <c r="BF300" i="17"/>
  <c r="BG300" i="17"/>
  <c r="BH300" i="17"/>
  <c r="BI300" i="17"/>
  <c r="BJ300" i="17"/>
  <c r="BK300" i="17"/>
  <c r="BL300" i="17"/>
  <c r="BM300" i="17"/>
  <c r="BN300" i="17"/>
  <c r="BO300" i="17"/>
  <c r="BP300" i="17"/>
  <c r="BQ300" i="17"/>
  <c r="BR300" i="17"/>
  <c r="BS300" i="17"/>
  <c r="BT300" i="17"/>
  <c r="BU300" i="17"/>
  <c r="BV300" i="17"/>
  <c r="BW300" i="17"/>
  <c r="BX300" i="17"/>
  <c r="BY300" i="17"/>
  <c r="BZ300" i="17"/>
  <c r="CA300" i="17"/>
  <c r="CB300" i="17"/>
  <c r="CC300" i="17"/>
  <c r="CD300" i="17"/>
  <c r="CE300" i="17"/>
  <c r="CF300" i="17"/>
  <c r="CG300" i="17"/>
  <c r="CH300" i="17"/>
  <c r="CI300" i="17"/>
  <c r="CJ300" i="17"/>
  <c r="CK300" i="17"/>
  <c r="CL300" i="17"/>
  <c r="CM300" i="17"/>
  <c r="CN300" i="17"/>
  <c r="R301" i="17"/>
  <c r="S301" i="17"/>
  <c r="T301" i="17"/>
  <c r="U301" i="17"/>
  <c r="V301" i="17"/>
  <c r="W301" i="17"/>
  <c r="X301" i="17"/>
  <c r="Y301" i="17"/>
  <c r="Z301" i="17"/>
  <c r="AA301" i="17"/>
  <c r="AB301" i="17"/>
  <c r="AC301" i="17"/>
  <c r="AD301" i="17"/>
  <c r="AE301" i="17"/>
  <c r="AF301" i="17"/>
  <c r="AG301" i="17"/>
  <c r="AH301" i="17"/>
  <c r="AI301" i="17"/>
  <c r="AJ301" i="17"/>
  <c r="AK301" i="17"/>
  <c r="AL301" i="17"/>
  <c r="AM301" i="17"/>
  <c r="AN301" i="17"/>
  <c r="AO301" i="17"/>
  <c r="AP301" i="17"/>
  <c r="AQ301" i="17"/>
  <c r="AR301" i="17"/>
  <c r="AS301" i="17"/>
  <c r="AT301" i="17"/>
  <c r="AU301" i="17"/>
  <c r="AV301" i="17"/>
  <c r="AW301" i="17"/>
  <c r="AX301" i="17"/>
  <c r="AY301" i="17"/>
  <c r="AZ301" i="17"/>
  <c r="BA301" i="17"/>
  <c r="BB301" i="17"/>
  <c r="BC301" i="17"/>
  <c r="BD301" i="17"/>
  <c r="BE301" i="17"/>
  <c r="BF301" i="17"/>
  <c r="BG301" i="17"/>
  <c r="BH301" i="17"/>
  <c r="BI301" i="17"/>
  <c r="BJ301" i="17"/>
  <c r="BK301" i="17"/>
  <c r="BL301" i="17"/>
  <c r="BM301" i="17"/>
  <c r="BN301" i="17"/>
  <c r="BO301" i="17"/>
  <c r="BP301" i="17"/>
  <c r="BQ301" i="17"/>
  <c r="BR301" i="17"/>
  <c r="BS301" i="17"/>
  <c r="BT301" i="17"/>
  <c r="BU301" i="17"/>
  <c r="BV301" i="17"/>
  <c r="BW301" i="17"/>
  <c r="BX301" i="17"/>
  <c r="BY301" i="17"/>
  <c r="BZ301" i="17"/>
  <c r="CA301" i="17"/>
  <c r="CB301" i="17"/>
  <c r="CC301" i="17"/>
  <c r="CD301" i="17"/>
  <c r="CE301" i="17"/>
  <c r="CF301" i="17"/>
  <c r="CG301" i="17"/>
  <c r="CH301" i="17"/>
  <c r="CI301" i="17"/>
  <c r="CJ301" i="17"/>
  <c r="CK301" i="17"/>
  <c r="CL301" i="17"/>
  <c r="CM301" i="17"/>
  <c r="CN301" i="17"/>
  <c r="R302" i="17"/>
  <c r="S302" i="17"/>
  <c r="T302" i="17"/>
  <c r="U302" i="17"/>
  <c r="V302" i="17"/>
  <c r="W302" i="17"/>
  <c r="X302" i="17"/>
  <c r="Y302" i="17"/>
  <c r="Z302" i="17"/>
  <c r="AA302" i="17"/>
  <c r="AB302" i="17"/>
  <c r="AC302" i="17"/>
  <c r="AD302" i="17"/>
  <c r="AE302" i="17"/>
  <c r="AF302" i="17"/>
  <c r="AG302" i="17"/>
  <c r="AH302" i="17"/>
  <c r="AI302" i="17"/>
  <c r="AJ302" i="17"/>
  <c r="AK302" i="17"/>
  <c r="AL302" i="17"/>
  <c r="AM302" i="17"/>
  <c r="AN302" i="17"/>
  <c r="AO302" i="17"/>
  <c r="AP302" i="17"/>
  <c r="AQ302" i="17"/>
  <c r="AR302" i="17"/>
  <c r="AS302" i="17"/>
  <c r="AT302" i="17"/>
  <c r="AU302" i="17"/>
  <c r="AV302" i="17"/>
  <c r="AW302" i="17"/>
  <c r="AX302" i="17"/>
  <c r="AY302" i="17"/>
  <c r="AZ302" i="17"/>
  <c r="BA302" i="17"/>
  <c r="BB302" i="17"/>
  <c r="BC302" i="17"/>
  <c r="BD302" i="17"/>
  <c r="BE302" i="17"/>
  <c r="BF302" i="17"/>
  <c r="BG302" i="17"/>
  <c r="BH302" i="17"/>
  <c r="BI302" i="17"/>
  <c r="BJ302" i="17"/>
  <c r="BK302" i="17"/>
  <c r="BL302" i="17"/>
  <c r="BM302" i="17"/>
  <c r="BN302" i="17"/>
  <c r="BO302" i="17"/>
  <c r="BP302" i="17"/>
  <c r="BQ302" i="17"/>
  <c r="BR302" i="17"/>
  <c r="BS302" i="17"/>
  <c r="BT302" i="17"/>
  <c r="BU302" i="17"/>
  <c r="BV302" i="17"/>
  <c r="BW302" i="17"/>
  <c r="BX302" i="17"/>
  <c r="BY302" i="17"/>
  <c r="BZ302" i="17"/>
  <c r="CA302" i="17"/>
  <c r="CB302" i="17"/>
  <c r="CC302" i="17"/>
  <c r="CD302" i="17"/>
  <c r="CE302" i="17"/>
  <c r="CF302" i="17"/>
  <c r="CG302" i="17"/>
  <c r="CH302" i="17"/>
  <c r="CI302" i="17"/>
  <c r="CJ302" i="17"/>
  <c r="CK302" i="17"/>
  <c r="CL302" i="17"/>
  <c r="CM302" i="17"/>
  <c r="CN302" i="17"/>
  <c r="R303" i="17"/>
  <c r="S303" i="17"/>
  <c r="T303" i="17"/>
  <c r="U303" i="17"/>
  <c r="V303" i="17"/>
  <c r="W303" i="17"/>
  <c r="X303" i="17"/>
  <c r="Y303" i="17"/>
  <c r="Z303" i="17"/>
  <c r="AA303" i="17"/>
  <c r="AB303" i="17"/>
  <c r="AC303" i="17"/>
  <c r="AD303" i="17"/>
  <c r="AE303" i="17"/>
  <c r="AF303" i="17"/>
  <c r="AG303" i="17"/>
  <c r="AH303" i="17"/>
  <c r="AI303" i="17"/>
  <c r="AJ303" i="17"/>
  <c r="AK303" i="17"/>
  <c r="AL303" i="17"/>
  <c r="AM303" i="17"/>
  <c r="AN303" i="17"/>
  <c r="AO303" i="17"/>
  <c r="AP303" i="17"/>
  <c r="AQ303" i="17"/>
  <c r="AR303" i="17"/>
  <c r="AS303" i="17"/>
  <c r="AT303" i="17"/>
  <c r="AU303" i="17"/>
  <c r="AV303" i="17"/>
  <c r="AW303" i="17"/>
  <c r="AX303" i="17"/>
  <c r="AY303" i="17"/>
  <c r="AZ303" i="17"/>
  <c r="BA303" i="17"/>
  <c r="BB303" i="17"/>
  <c r="BC303" i="17"/>
  <c r="BD303" i="17"/>
  <c r="BE303" i="17"/>
  <c r="BF303" i="17"/>
  <c r="BG303" i="17"/>
  <c r="BH303" i="17"/>
  <c r="BI303" i="17"/>
  <c r="BJ303" i="17"/>
  <c r="BK303" i="17"/>
  <c r="BL303" i="17"/>
  <c r="BM303" i="17"/>
  <c r="BN303" i="17"/>
  <c r="BO303" i="17"/>
  <c r="BP303" i="17"/>
  <c r="BQ303" i="17"/>
  <c r="BR303" i="17"/>
  <c r="BS303" i="17"/>
  <c r="BT303" i="17"/>
  <c r="BU303" i="17"/>
  <c r="BV303" i="17"/>
  <c r="BW303" i="17"/>
  <c r="BX303" i="17"/>
  <c r="BY303" i="17"/>
  <c r="BZ303" i="17"/>
  <c r="CA303" i="17"/>
  <c r="CB303" i="17"/>
  <c r="CC303" i="17"/>
  <c r="CD303" i="17"/>
  <c r="CE303" i="17"/>
  <c r="CF303" i="17"/>
  <c r="CG303" i="17"/>
  <c r="CH303" i="17"/>
  <c r="CI303" i="17"/>
  <c r="CJ303" i="17"/>
  <c r="CK303" i="17"/>
  <c r="CL303" i="17"/>
  <c r="CM303" i="17"/>
  <c r="CN303" i="17"/>
  <c r="R304" i="17"/>
  <c r="S304" i="17"/>
  <c r="T304" i="17"/>
  <c r="U304" i="17"/>
  <c r="V304" i="17"/>
  <c r="W304" i="17"/>
  <c r="X304" i="17"/>
  <c r="Y304" i="17"/>
  <c r="Z304" i="17"/>
  <c r="AA304" i="17"/>
  <c r="AB304" i="17"/>
  <c r="AC304" i="17"/>
  <c r="AD304" i="17"/>
  <c r="AE304" i="17"/>
  <c r="AF304" i="17"/>
  <c r="AG304" i="17"/>
  <c r="AH304" i="17"/>
  <c r="AI304" i="17"/>
  <c r="AJ304" i="17"/>
  <c r="AK304" i="17"/>
  <c r="AL304" i="17"/>
  <c r="AM304" i="17"/>
  <c r="AN304" i="17"/>
  <c r="AO304" i="17"/>
  <c r="AP304" i="17"/>
  <c r="AQ304" i="17"/>
  <c r="AR304" i="17"/>
  <c r="AS304" i="17"/>
  <c r="AT304" i="17"/>
  <c r="AU304" i="17"/>
  <c r="AV304" i="17"/>
  <c r="AW304" i="17"/>
  <c r="AX304" i="17"/>
  <c r="AY304" i="17"/>
  <c r="AZ304" i="17"/>
  <c r="BA304" i="17"/>
  <c r="BB304" i="17"/>
  <c r="BC304" i="17"/>
  <c r="BD304" i="17"/>
  <c r="BE304" i="17"/>
  <c r="BF304" i="17"/>
  <c r="BG304" i="17"/>
  <c r="BH304" i="17"/>
  <c r="BI304" i="17"/>
  <c r="BJ304" i="17"/>
  <c r="BK304" i="17"/>
  <c r="BL304" i="17"/>
  <c r="BM304" i="17"/>
  <c r="BN304" i="17"/>
  <c r="BO304" i="17"/>
  <c r="BP304" i="17"/>
  <c r="BQ304" i="17"/>
  <c r="BR304" i="17"/>
  <c r="BS304" i="17"/>
  <c r="BT304" i="17"/>
  <c r="BU304" i="17"/>
  <c r="BV304" i="17"/>
  <c r="BW304" i="17"/>
  <c r="BX304" i="17"/>
  <c r="BY304" i="17"/>
  <c r="BZ304" i="17"/>
  <c r="CA304" i="17"/>
  <c r="CB304" i="17"/>
  <c r="CC304" i="17"/>
  <c r="CD304" i="17"/>
  <c r="CE304" i="17"/>
  <c r="CF304" i="17"/>
  <c r="CG304" i="17"/>
  <c r="CH304" i="17"/>
  <c r="CI304" i="17"/>
  <c r="CJ304" i="17"/>
  <c r="CK304" i="17"/>
  <c r="CL304" i="17"/>
  <c r="CM304" i="17"/>
  <c r="CN304" i="17"/>
  <c r="R305" i="17"/>
  <c r="S305" i="17"/>
  <c r="T305" i="17"/>
  <c r="U305" i="17"/>
  <c r="V305" i="17"/>
  <c r="W305" i="17"/>
  <c r="X305" i="17"/>
  <c r="Y305" i="17"/>
  <c r="Z305" i="17"/>
  <c r="AA305" i="17"/>
  <c r="AB305" i="17"/>
  <c r="AC305" i="17"/>
  <c r="AD305" i="17"/>
  <c r="AE305" i="17"/>
  <c r="AF305" i="17"/>
  <c r="AG305" i="17"/>
  <c r="AH305" i="17"/>
  <c r="AI305" i="17"/>
  <c r="AJ305" i="17"/>
  <c r="AK305" i="17"/>
  <c r="AL305" i="17"/>
  <c r="AM305" i="17"/>
  <c r="AN305" i="17"/>
  <c r="AO305" i="17"/>
  <c r="AP305" i="17"/>
  <c r="AQ305" i="17"/>
  <c r="AR305" i="17"/>
  <c r="AS305" i="17"/>
  <c r="AT305" i="17"/>
  <c r="AU305" i="17"/>
  <c r="AV305" i="17"/>
  <c r="AW305" i="17"/>
  <c r="AX305" i="17"/>
  <c r="AY305" i="17"/>
  <c r="AZ305" i="17"/>
  <c r="BA305" i="17"/>
  <c r="BB305" i="17"/>
  <c r="BC305" i="17"/>
  <c r="BD305" i="17"/>
  <c r="BE305" i="17"/>
  <c r="BF305" i="17"/>
  <c r="BG305" i="17"/>
  <c r="BH305" i="17"/>
  <c r="BI305" i="17"/>
  <c r="BJ305" i="17"/>
  <c r="BK305" i="17"/>
  <c r="BL305" i="17"/>
  <c r="BM305" i="17"/>
  <c r="BN305" i="17"/>
  <c r="BO305" i="17"/>
  <c r="BP305" i="17"/>
  <c r="BQ305" i="17"/>
  <c r="BR305" i="17"/>
  <c r="BS305" i="17"/>
  <c r="BT305" i="17"/>
  <c r="BU305" i="17"/>
  <c r="BV305" i="17"/>
  <c r="BW305" i="17"/>
  <c r="BX305" i="17"/>
  <c r="BY305" i="17"/>
  <c r="BZ305" i="17"/>
  <c r="CA305" i="17"/>
  <c r="CB305" i="17"/>
  <c r="CC305" i="17"/>
  <c r="CD305" i="17"/>
  <c r="CE305" i="17"/>
  <c r="CF305" i="17"/>
  <c r="CG305" i="17"/>
  <c r="CH305" i="17"/>
  <c r="CI305" i="17"/>
  <c r="CJ305" i="17"/>
  <c r="CK305" i="17"/>
  <c r="CL305" i="17"/>
  <c r="CM305" i="17"/>
  <c r="CN305" i="17"/>
  <c r="R306" i="17"/>
  <c r="S306" i="17"/>
  <c r="T306" i="17"/>
  <c r="U306" i="17"/>
  <c r="V306" i="17"/>
  <c r="W306" i="17"/>
  <c r="X306" i="17"/>
  <c r="Y306" i="17"/>
  <c r="Z306" i="17"/>
  <c r="AA306" i="17"/>
  <c r="AB306" i="17"/>
  <c r="AC306" i="17"/>
  <c r="AD306" i="17"/>
  <c r="AE306" i="17"/>
  <c r="AF306" i="17"/>
  <c r="AG306" i="17"/>
  <c r="AH306" i="17"/>
  <c r="AI306" i="17"/>
  <c r="AJ306" i="17"/>
  <c r="AK306" i="17"/>
  <c r="AL306" i="17"/>
  <c r="AM306" i="17"/>
  <c r="AN306" i="17"/>
  <c r="AO306" i="17"/>
  <c r="AP306" i="17"/>
  <c r="AQ306" i="17"/>
  <c r="AR306" i="17"/>
  <c r="AS306" i="17"/>
  <c r="AT306" i="17"/>
  <c r="AU306" i="17"/>
  <c r="AV306" i="17"/>
  <c r="AW306" i="17"/>
  <c r="AX306" i="17"/>
  <c r="AY306" i="17"/>
  <c r="AZ306" i="17"/>
  <c r="BA306" i="17"/>
  <c r="BB306" i="17"/>
  <c r="BC306" i="17"/>
  <c r="BD306" i="17"/>
  <c r="BE306" i="17"/>
  <c r="BF306" i="17"/>
  <c r="BG306" i="17"/>
  <c r="BH306" i="17"/>
  <c r="BI306" i="17"/>
  <c r="BJ306" i="17"/>
  <c r="BK306" i="17"/>
  <c r="BL306" i="17"/>
  <c r="BM306" i="17"/>
  <c r="BN306" i="17"/>
  <c r="BO306" i="17"/>
  <c r="BP306" i="17"/>
  <c r="BQ306" i="17"/>
  <c r="BR306" i="17"/>
  <c r="BS306" i="17"/>
  <c r="BT306" i="17"/>
  <c r="BU306" i="17"/>
  <c r="BV306" i="17"/>
  <c r="BW306" i="17"/>
  <c r="BX306" i="17"/>
  <c r="BY306" i="17"/>
  <c r="BZ306" i="17"/>
  <c r="CA306" i="17"/>
  <c r="CB306" i="17"/>
  <c r="CC306" i="17"/>
  <c r="CD306" i="17"/>
  <c r="CE306" i="17"/>
  <c r="CF306" i="17"/>
  <c r="CG306" i="17"/>
  <c r="CH306" i="17"/>
  <c r="CI306" i="17"/>
  <c r="CJ306" i="17"/>
  <c r="CK306" i="17"/>
  <c r="CL306" i="17"/>
  <c r="CM306" i="17"/>
  <c r="CN306" i="17"/>
  <c r="R307" i="17"/>
  <c r="S307" i="17"/>
  <c r="T307" i="17"/>
  <c r="U307" i="17"/>
  <c r="V307" i="17"/>
  <c r="W307" i="17"/>
  <c r="X307" i="17"/>
  <c r="Y307" i="17"/>
  <c r="Z307" i="17"/>
  <c r="AA307" i="17"/>
  <c r="AB307" i="17"/>
  <c r="AC307" i="17"/>
  <c r="AD307" i="17"/>
  <c r="AE307" i="17"/>
  <c r="AF307" i="17"/>
  <c r="AG307" i="17"/>
  <c r="AH307" i="17"/>
  <c r="AI307" i="17"/>
  <c r="AJ307" i="17"/>
  <c r="AK307" i="17"/>
  <c r="AL307" i="17"/>
  <c r="AM307" i="17"/>
  <c r="AN307" i="17"/>
  <c r="AO307" i="17"/>
  <c r="AP307" i="17"/>
  <c r="AQ307" i="17"/>
  <c r="AR307" i="17"/>
  <c r="AS307" i="17"/>
  <c r="AT307" i="17"/>
  <c r="AU307" i="17"/>
  <c r="AV307" i="17"/>
  <c r="AW307" i="17"/>
  <c r="AX307" i="17"/>
  <c r="AY307" i="17"/>
  <c r="AZ307" i="17"/>
  <c r="BA307" i="17"/>
  <c r="BB307" i="17"/>
  <c r="BC307" i="17"/>
  <c r="BD307" i="17"/>
  <c r="BE307" i="17"/>
  <c r="BF307" i="17"/>
  <c r="BG307" i="17"/>
  <c r="BH307" i="17"/>
  <c r="BI307" i="17"/>
  <c r="BJ307" i="17"/>
  <c r="BK307" i="17"/>
  <c r="BL307" i="17"/>
  <c r="BM307" i="17"/>
  <c r="BN307" i="17"/>
  <c r="BO307" i="17"/>
  <c r="BP307" i="17"/>
  <c r="BQ307" i="17"/>
  <c r="BR307" i="17"/>
  <c r="BS307" i="17"/>
  <c r="BT307" i="17"/>
  <c r="BU307" i="17"/>
  <c r="BV307" i="17"/>
  <c r="BW307" i="17"/>
  <c r="BX307" i="17"/>
  <c r="BY307" i="17"/>
  <c r="BZ307" i="17"/>
  <c r="CA307" i="17"/>
  <c r="CB307" i="17"/>
  <c r="CC307" i="17"/>
  <c r="CD307" i="17"/>
  <c r="CE307" i="17"/>
  <c r="CF307" i="17"/>
  <c r="CG307" i="17"/>
  <c r="CH307" i="17"/>
  <c r="CI307" i="17"/>
  <c r="CJ307" i="17"/>
  <c r="CK307" i="17"/>
  <c r="CL307" i="17"/>
  <c r="CM307" i="17"/>
  <c r="CN307" i="17"/>
  <c r="R308" i="17"/>
  <c r="S308" i="17"/>
  <c r="T308" i="17"/>
  <c r="U308" i="17"/>
  <c r="V308" i="17"/>
  <c r="W308" i="17"/>
  <c r="X308" i="17"/>
  <c r="Y308" i="17"/>
  <c r="Z308" i="17"/>
  <c r="AA308" i="17"/>
  <c r="AB308" i="17"/>
  <c r="AC308" i="17"/>
  <c r="AD308" i="17"/>
  <c r="AE308" i="17"/>
  <c r="AF308" i="17"/>
  <c r="AG308" i="17"/>
  <c r="AH308" i="17"/>
  <c r="AI308" i="17"/>
  <c r="AJ308" i="17"/>
  <c r="AK308" i="17"/>
  <c r="AL308" i="17"/>
  <c r="AM308" i="17"/>
  <c r="AN308" i="17"/>
  <c r="AO308" i="17"/>
  <c r="AP308" i="17"/>
  <c r="AQ308" i="17"/>
  <c r="AR308" i="17"/>
  <c r="AS308" i="17"/>
  <c r="AT308" i="17"/>
  <c r="AU308" i="17"/>
  <c r="AV308" i="17"/>
  <c r="AW308" i="17"/>
  <c r="AX308" i="17"/>
  <c r="AY308" i="17"/>
  <c r="AZ308" i="17"/>
  <c r="BA308" i="17"/>
  <c r="BB308" i="17"/>
  <c r="BC308" i="17"/>
  <c r="BD308" i="17"/>
  <c r="BE308" i="17"/>
  <c r="BF308" i="17"/>
  <c r="BG308" i="17"/>
  <c r="BH308" i="17"/>
  <c r="BI308" i="17"/>
  <c r="BJ308" i="17"/>
  <c r="BK308" i="17"/>
  <c r="BL308" i="17"/>
  <c r="BM308" i="17"/>
  <c r="BN308" i="17"/>
  <c r="BO308" i="17"/>
  <c r="BP308" i="17"/>
  <c r="BQ308" i="17"/>
  <c r="BR308" i="17"/>
  <c r="BS308" i="17"/>
  <c r="BT308" i="17"/>
  <c r="BU308" i="17"/>
  <c r="BV308" i="17"/>
  <c r="BW308" i="17"/>
  <c r="BX308" i="17"/>
  <c r="BY308" i="17"/>
  <c r="BZ308" i="17"/>
  <c r="CA308" i="17"/>
  <c r="CB308" i="17"/>
  <c r="CC308" i="17"/>
  <c r="CD308" i="17"/>
  <c r="CE308" i="17"/>
  <c r="CF308" i="17"/>
  <c r="CG308" i="17"/>
  <c r="CH308" i="17"/>
  <c r="CI308" i="17"/>
  <c r="CJ308" i="17"/>
  <c r="CK308" i="17"/>
  <c r="CL308" i="17"/>
  <c r="CM308" i="17"/>
  <c r="CN308" i="17"/>
  <c r="R309" i="17"/>
  <c r="S309" i="17"/>
  <c r="T309" i="17"/>
  <c r="U309" i="17"/>
  <c r="V309" i="17"/>
  <c r="W309" i="17"/>
  <c r="X309" i="17"/>
  <c r="Y309" i="17"/>
  <c r="Z309" i="17"/>
  <c r="AA309" i="17"/>
  <c r="AB309" i="17"/>
  <c r="AC309" i="17"/>
  <c r="AD309" i="17"/>
  <c r="AE309" i="17"/>
  <c r="AF309" i="17"/>
  <c r="AG309" i="17"/>
  <c r="AH309" i="17"/>
  <c r="AI309" i="17"/>
  <c r="AJ309" i="17"/>
  <c r="AK309" i="17"/>
  <c r="AL309" i="17"/>
  <c r="AM309" i="17"/>
  <c r="AN309" i="17"/>
  <c r="AO309" i="17"/>
  <c r="AP309" i="17"/>
  <c r="AQ309" i="17"/>
  <c r="AR309" i="17"/>
  <c r="AS309" i="17"/>
  <c r="AT309" i="17"/>
  <c r="AU309" i="17"/>
  <c r="AV309" i="17"/>
  <c r="AW309" i="17"/>
  <c r="AX309" i="17"/>
  <c r="AY309" i="17"/>
  <c r="AZ309" i="17"/>
  <c r="BA309" i="17"/>
  <c r="BB309" i="17"/>
  <c r="BC309" i="17"/>
  <c r="BD309" i="17"/>
  <c r="BE309" i="17"/>
  <c r="BF309" i="17"/>
  <c r="BG309" i="17"/>
  <c r="BH309" i="17"/>
  <c r="BI309" i="17"/>
  <c r="BJ309" i="17"/>
  <c r="BK309" i="17"/>
  <c r="BL309" i="17"/>
  <c r="BM309" i="17"/>
  <c r="BN309" i="17"/>
  <c r="BO309" i="17"/>
  <c r="BP309" i="17"/>
  <c r="BQ309" i="17"/>
  <c r="BR309" i="17"/>
  <c r="BS309" i="17"/>
  <c r="BT309" i="17"/>
  <c r="BU309" i="17"/>
  <c r="BV309" i="17"/>
  <c r="BW309" i="17"/>
  <c r="BX309" i="17"/>
  <c r="BY309" i="17"/>
  <c r="BZ309" i="17"/>
  <c r="CA309" i="17"/>
  <c r="CB309" i="17"/>
  <c r="CC309" i="17"/>
  <c r="CD309" i="17"/>
  <c r="CE309" i="17"/>
  <c r="CF309" i="17"/>
  <c r="CG309" i="17"/>
  <c r="CH309" i="17"/>
  <c r="CI309" i="17"/>
  <c r="CJ309" i="17"/>
  <c r="CK309" i="17"/>
  <c r="CL309" i="17"/>
  <c r="CM309" i="17"/>
  <c r="CN309" i="17"/>
  <c r="R310" i="17"/>
  <c r="S310" i="17"/>
  <c r="T310" i="17"/>
  <c r="U310" i="17"/>
  <c r="V310" i="17"/>
  <c r="W310" i="17"/>
  <c r="X310" i="17"/>
  <c r="Y310" i="17"/>
  <c r="Z310" i="17"/>
  <c r="AA310" i="17"/>
  <c r="AB310" i="17"/>
  <c r="AC310" i="17"/>
  <c r="AD310" i="17"/>
  <c r="AE310" i="17"/>
  <c r="AF310" i="17"/>
  <c r="AG310" i="17"/>
  <c r="AH310" i="17"/>
  <c r="AI310" i="17"/>
  <c r="AJ310" i="17"/>
  <c r="AK310" i="17"/>
  <c r="AL310" i="17"/>
  <c r="AM310" i="17"/>
  <c r="AN310" i="17"/>
  <c r="AO310" i="17"/>
  <c r="AP310" i="17"/>
  <c r="AQ310" i="17"/>
  <c r="AR310" i="17"/>
  <c r="AS310" i="17"/>
  <c r="AT310" i="17"/>
  <c r="AU310" i="17"/>
  <c r="AV310" i="17"/>
  <c r="AW310" i="17"/>
  <c r="AX310" i="17"/>
  <c r="AY310" i="17"/>
  <c r="AZ310" i="17"/>
  <c r="BA310" i="17"/>
  <c r="BB310" i="17"/>
  <c r="BC310" i="17"/>
  <c r="BD310" i="17"/>
  <c r="BE310" i="17"/>
  <c r="BF310" i="17"/>
  <c r="BG310" i="17"/>
  <c r="BH310" i="17"/>
  <c r="BI310" i="17"/>
  <c r="BJ310" i="17"/>
  <c r="BK310" i="17"/>
  <c r="BL310" i="17"/>
  <c r="BM310" i="17"/>
  <c r="BN310" i="17"/>
  <c r="BO310" i="17"/>
  <c r="BP310" i="17"/>
  <c r="BQ310" i="17"/>
  <c r="BR310" i="17"/>
  <c r="BS310" i="17"/>
  <c r="BT310" i="17"/>
  <c r="BU310" i="17"/>
  <c r="BV310" i="17"/>
  <c r="BW310" i="17"/>
  <c r="BX310" i="17"/>
  <c r="BY310" i="17"/>
  <c r="BZ310" i="17"/>
  <c r="CA310" i="17"/>
  <c r="CB310" i="17"/>
  <c r="CC310" i="17"/>
  <c r="CD310" i="17"/>
  <c r="CE310" i="17"/>
  <c r="CF310" i="17"/>
  <c r="CG310" i="17"/>
  <c r="CH310" i="17"/>
  <c r="CI310" i="17"/>
  <c r="CJ310" i="17"/>
  <c r="CK310" i="17"/>
  <c r="CL310" i="17"/>
  <c r="CM310" i="17"/>
  <c r="CN310" i="17"/>
  <c r="R311" i="17"/>
  <c r="S311" i="17"/>
  <c r="T311" i="17"/>
  <c r="U311" i="17"/>
  <c r="V311" i="17"/>
  <c r="W311" i="17"/>
  <c r="X311" i="17"/>
  <c r="Y311" i="17"/>
  <c r="Z311" i="17"/>
  <c r="AA311" i="17"/>
  <c r="AB311" i="17"/>
  <c r="AC311" i="17"/>
  <c r="AD311" i="17"/>
  <c r="AE311" i="17"/>
  <c r="AF311" i="17"/>
  <c r="AG311" i="17"/>
  <c r="AH311" i="17"/>
  <c r="AI311" i="17"/>
  <c r="AJ311" i="17"/>
  <c r="AK311" i="17"/>
  <c r="AL311" i="17"/>
  <c r="AM311" i="17"/>
  <c r="AN311" i="17"/>
  <c r="AO311" i="17"/>
  <c r="AP311" i="17"/>
  <c r="AQ311" i="17"/>
  <c r="AR311" i="17"/>
  <c r="AS311" i="17"/>
  <c r="AT311" i="17"/>
  <c r="AU311" i="17"/>
  <c r="AV311" i="17"/>
  <c r="AW311" i="17"/>
  <c r="AX311" i="17"/>
  <c r="AY311" i="17"/>
  <c r="AZ311" i="17"/>
  <c r="BA311" i="17"/>
  <c r="BB311" i="17"/>
  <c r="BC311" i="17"/>
  <c r="BD311" i="17"/>
  <c r="BE311" i="17"/>
  <c r="BF311" i="17"/>
  <c r="BG311" i="17"/>
  <c r="BH311" i="17"/>
  <c r="BI311" i="17"/>
  <c r="BJ311" i="17"/>
  <c r="BK311" i="17"/>
  <c r="BL311" i="17"/>
  <c r="BM311" i="17"/>
  <c r="BN311" i="17"/>
  <c r="BO311" i="17"/>
  <c r="BP311" i="17"/>
  <c r="BQ311" i="17"/>
  <c r="BR311" i="17"/>
  <c r="BS311" i="17"/>
  <c r="BT311" i="17"/>
  <c r="BU311" i="17"/>
  <c r="BV311" i="17"/>
  <c r="BW311" i="17"/>
  <c r="BX311" i="17"/>
  <c r="BY311" i="17"/>
  <c r="BZ311" i="17"/>
  <c r="CA311" i="17"/>
  <c r="CB311" i="17"/>
  <c r="CC311" i="17"/>
  <c r="CD311" i="17"/>
  <c r="CE311" i="17"/>
  <c r="CF311" i="17"/>
  <c r="CG311" i="17"/>
  <c r="CH311" i="17"/>
  <c r="CI311" i="17"/>
  <c r="CJ311" i="17"/>
  <c r="CK311" i="17"/>
  <c r="CL311" i="17"/>
  <c r="CM311" i="17"/>
  <c r="CN311" i="17"/>
  <c r="R312" i="17"/>
  <c r="S312" i="17"/>
  <c r="T312" i="17"/>
  <c r="U312" i="17"/>
  <c r="V312" i="17"/>
  <c r="W312" i="17"/>
  <c r="X312" i="17"/>
  <c r="Y312" i="17"/>
  <c r="Z312" i="17"/>
  <c r="AA312" i="17"/>
  <c r="AB312" i="17"/>
  <c r="AC312" i="17"/>
  <c r="AD312" i="17"/>
  <c r="AE312" i="17"/>
  <c r="AF312" i="17"/>
  <c r="AG312" i="17"/>
  <c r="AH312" i="17"/>
  <c r="AI312" i="17"/>
  <c r="AJ312" i="17"/>
  <c r="AK312" i="17"/>
  <c r="AL312" i="17"/>
  <c r="AM312" i="17"/>
  <c r="AN312" i="17"/>
  <c r="AO312" i="17"/>
  <c r="AP312" i="17"/>
  <c r="AQ312" i="17"/>
  <c r="AR312" i="17"/>
  <c r="AS312" i="17"/>
  <c r="AT312" i="17"/>
  <c r="AU312" i="17"/>
  <c r="AV312" i="17"/>
  <c r="AW312" i="17"/>
  <c r="AX312" i="17"/>
  <c r="AY312" i="17"/>
  <c r="AZ312" i="17"/>
  <c r="BA312" i="17"/>
  <c r="BB312" i="17"/>
  <c r="BC312" i="17"/>
  <c r="BD312" i="17"/>
  <c r="BE312" i="17"/>
  <c r="BF312" i="17"/>
  <c r="BG312" i="17"/>
  <c r="BH312" i="17"/>
  <c r="BI312" i="17"/>
  <c r="BJ312" i="17"/>
  <c r="BK312" i="17"/>
  <c r="BL312" i="17"/>
  <c r="BM312" i="17"/>
  <c r="BN312" i="17"/>
  <c r="BO312" i="17"/>
  <c r="BP312" i="17"/>
  <c r="BQ312" i="17"/>
  <c r="BR312" i="17"/>
  <c r="BS312" i="17"/>
  <c r="BT312" i="17"/>
  <c r="BU312" i="17"/>
  <c r="BV312" i="17"/>
  <c r="BW312" i="17"/>
  <c r="BX312" i="17"/>
  <c r="BY312" i="17"/>
  <c r="BZ312" i="17"/>
  <c r="CA312" i="17"/>
  <c r="CB312" i="17"/>
  <c r="CC312" i="17"/>
  <c r="CD312" i="17"/>
  <c r="CE312" i="17"/>
  <c r="CF312" i="17"/>
  <c r="CG312" i="17"/>
  <c r="CH312" i="17"/>
  <c r="CI312" i="17"/>
  <c r="CJ312" i="17"/>
  <c r="CK312" i="17"/>
  <c r="CL312" i="17"/>
  <c r="CM312" i="17"/>
  <c r="CN312" i="17"/>
  <c r="R313" i="17"/>
  <c r="S313" i="17"/>
  <c r="T313" i="17"/>
  <c r="U313" i="17"/>
  <c r="V313" i="17"/>
  <c r="W313" i="17"/>
  <c r="X313" i="17"/>
  <c r="Y313" i="17"/>
  <c r="Z313" i="17"/>
  <c r="AA313" i="17"/>
  <c r="AB313" i="17"/>
  <c r="AC313" i="17"/>
  <c r="AD313" i="17"/>
  <c r="AE313" i="17"/>
  <c r="AF313" i="17"/>
  <c r="AG313" i="17"/>
  <c r="AH313" i="17"/>
  <c r="AI313" i="17"/>
  <c r="AJ313" i="17"/>
  <c r="AK313" i="17"/>
  <c r="AL313" i="17"/>
  <c r="AM313" i="17"/>
  <c r="AN313" i="17"/>
  <c r="AO313" i="17"/>
  <c r="AP313" i="17"/>
  <c r="AQ313" i="17"/>
  <c r="AR313" i="17"/>
  <c r="AS313" i="17"/>
  <c r="AT313" i="17"/>
  <c r="AU313" i="17"/>
  <c r="AV313" i="17"/>
  <c r="AW313" i="17"/>
  <c r="AX313" i="17"/>
  <c r="AY313" i="17"/>
  <c r="AZ313" i="17"/>
  <c r="BA313" i="17"/>
  <c r="BB313" i="17"/>
  <c r="BC313" i="17"/>
  <c r="BD313" i="17"/>
  <c r="BE313" i="17"/>
  <c r="BF313" i="17"/>
  <c r="BG313" i="17"/>
  <c r="BH313" i="17"/>
  <c r="BI313" i="17"/>
  <c r="BJ313" i="17"/>
  <c r="BK313" i="17"/>
  <c r="BL313" i="17"/>
  <c r="BM313" i="17"/>
  <c r="BN313" i="17"/>
  <c r="BO313" i="17"/>
  <c r="BP313" i="17"/>
  <c r="BQ313" i="17"/>
  <c r="BR313" i="17"/>
  <c r="BS313" i="17"/>
  <c r="BT313" i="17"/>
  <c r="BU313" i="17"/>
  <c r="BV313" i="17"/>
  <c r="BW313" i="17"/>
  <c r="BX313" i="17"/>
  <c r="BY313" i="17"/>
  <c r="BZ313" i="17"/>
  <c r="CA313" i="17"/>
  <c r="CB313" i="17"/>
  <c r="CC313" i="17"/>
  <c r="CD313" i="17"/>
  <c r="CE313" i="17"/>
  <c r="CF313" i="17"/>
  <c r="CG313" i="17"/>
  <c r="CH313" i="17"/>
  <c r="CI313" i="17"/>
  <c r="CJ313" i="17"/>
  <c r="CK313" i="17"/>
  <c r="CL313" i="17"/>
  <c r="CM313" i="17"/>
  <c r="CN313" i="17"/>
  <c r="R314" i="17"/>
  <c r="S314" i="17"/>
  <c r="T314" i="17"/>
  <c r="U314" i="17"/>
  <c r="V314" i="17"/>
  <c r="W314" i="17"/>
  <c r="X314" i="17"/>
  <c r="Y314" i="17"/>
  <c r="Z314" i="17"/>
  <c r="AA314" i="17"/>
  <c r="AB314" i="17"/>
  <c r="AC314" i="17"/>
  <c r="AD314" i="17"/>
  <c r="AE314" i="17"/>
  <c r="AF314" i="17"/>
  <c r="AG314" i="17"/>
  <c r="AH314" i="17"/>
  <c r="AI314" i="17"/>
  <c r="AJ314" i="17"/>
  <c r="AK314" i="17"/>
  <c r="AL314" i="17"/>
  <c r="AM314" i="17"/>
  <c r="AN314" i="17"/>
  <c r="AO314" i="17"/>
  <c r="AP314" i="17"/>
  <c r="AQ314" i="17"/>
  <c r="AR314" i="17"/>
  <c r="AS314" i="17"/>
  <c r="AT314" i="17"/>
  <c r="AU314" i="17"/>
  <c r="AV314" i="17"/>
  <c r="AW314" i="17"/>
  <c r="AX314" i="17"/>
  <c r="AY314" i="17"/>
  <c r="AZ314" i="17"/>
  <c r="BA314" i="17"/>
  <c r="BB314" i="17"/>
  <c r="BC314" i="17"/>
  <c r="BD314" i="17"/>
  <c r="BE314" i="17"/>
  <c r="BF314" i="17"/>
  <c r="BG314" i="17"/>
  <c r="BH314" i="17"/>
  <c r="BI314" i="17"/>
  <c r="BJ314" i="17"/>
  <c r="BK314" i="17"/>
  <c r="BL314" i="17"/>
  <c r="BM314" i="17"/>
  <c r="BN314" i="17"/>
  <c r="BO314" i="17"/>
  <c r="BP314" i="17"/>
  <c r="BQ314" i="17"/>
  <c r="BR314" i="17"/>
  <c r="BS314" i="17"/>
  <c r="BT314" i="17"/>
  <c r="BU314" i="17"/>
  <c r="BV314" i="17"/>
  <c r="BW314" i="17"/>
  <c r="BX314" i="17"/>
  <c r="BY314" i="17"/>
  <c r="BZ314" i="17"/>
  <c r="CA314" i="17"/>
  <c r="CB314" i="17"/>
  <c r="CC314" i="17"/>
  <c r="CD314" i="17"/>
  <c r="CE314" i="17"/>
  <c r="CF314" i="17"/>
  <c r="CG314" i="17"/>
  <c r="CH314" i="17"/>
  <c r="CI314" i="17"/>
  <c r="CJ314" i="17"/>
  <c r="CK314" i="17"/>
  <c r="CL314" i="17"/>
  <c r="CM314" i="17"/>
  <c r="CN314" i="17"/>
  <c r="R315" i="17"/>
  <c r="S315" i="17"/>
  <c r="T315" i="17"/>
  <c r="U315" i="17"/>
  <c r="V315" i="17"/>
  <c r="W315" i="17"/>
  <c r="X315" i="17"/>
  <c r="Y315" i="17"/>
  <c r="Z315" i="17"/>
  <c r="AA315" i="17"/>
  <c r="AB315" i="17"/>
  <c r="AC315" i="17"/>
  <c r="AD315" i="17"/>
  <c r="AE315" i="17"/>
  <c r="AF315" i="17"/>
  <c r="AG315" i="17"/>
  <c r="AH315" i="17"/>
  <c r="AI315" i="17"/>
  <c r="AJ315" i="17"/>
  <c r="AK315" i="17"/>
  <c r="AL315" i="17"/>
  <c r="AM315" i="17"/>
  <c r="AN315" i="17"/>
  <c r="AO315" i="17"/>
  <c r="AP315" i="17"/>
  <c r="AQ315" i="17"/>
  <c r="AR315" i="17"/>
  <c r="AS315" i="17"/>
  <c r="AT315" i="17"/>
  <c r="AU315" i="17"/>
  <c r="AV315" i="17"/>
  <c r="AW315" i="17"/>
  <c r="AX315" i="17"/>
  <c r="AY315" i="17"/>
  <c r="AZ315" i="17"/>
  <c r="BA315" i="17"/>
  <c r="BB315" i="17"/>
  <c r="BC315" i="17"/>
  <c r="BD315" i="17"/>
  <c r="BE315" i="17"/>
  <c r="BF315" i="17"/>
  <c r="BG315" i="17"/>
  <c r="BH315" i="17"/>
  <c r="BI315" i="17"/>
  <c r="BJ315" i="17"/>
  <c r="BK315" i="17"/>
  <c r="BL315" i="17"/>
  <c r="BM315" i="17"/>
  <c r="BN315" i="17"/>
  <c r="BO315" i="17"/>
  <c r="BP315" i="17"/>
  <c r="BQ315" i="17"/>
  <c r="BR315" i="17"/>
  <c r="BS315" i="17"/>
  <c r="BT315" i="17"/>
  <c r="BU315" i="17"/>
  <c r="BV315" i="17"/>
  <c r="BW315" i="17"/>
  <c r="BX315" i="17"/>
  <c r="BY315" i="17"/>
  <c r="BZ315" i="17"/>
  <c r="CA315" i="17"/>
  <c r="CB315" i="17"/>
  <c r="CC315" i="17"/>
  <c r="CD315" i="17"/>
  <c r="CE315" i="17"/>
  <c r="CF315" i="17"/>
  <c r="CG315" i="17"/>
  <c r="CH315" i="17"/>
  <c r="CI315" i="17"/>
  <c r="CJ315" i="17"/>
  <c r="CK315" i="17"/>
  <c r="CL315" i="17"/>
  <c r="CM315" i="17"/>
  <c r="CN315" i="17"/>
  <c r="R316" i="17"/>
  <c r="S316" i="17"/>
  <c r="T316" i="17"/>
  <c r="U316" i="17"/>
  <c r="V316" i="17"/>
  <c r="W316" i="17"/>
  <c r="X316" i="17"/>
  <c r="Y316" i="17"/>
  <c r="Z316" i="17"/>
  <c r="AA316" i="17"/>
  <c r="AB316" i="17"/>
  <c r="AC316" i="17"/>
  <c r="AD316" i="17"/>
  <c r="AE316" i="17"/>
  <c r="AF316" i="17"/>
  <c r="AG316" i="17"/>
  <c r="AH316" i="17"/>
  <c r="AI316" i="17"/>
  <c r="AJ316" i="17"/>
  <c r="AK316" i="17"/>
  <c r="AL316" i="17"/>
  <c r="AM316" i="17"/>
  <c r="AN316" i="17"/>
  <c r="AO316" i="17"/>
  <c r="AP316" i="17"/>
  <c r="AQ316" i="17"/>
  <c r="AR316" i="17"/>
  <c r="AS316" i="17"/>
  <c r="AT316" i="17"/>
  <c r="AU316" i="17"/>
  <c r="AV316" i="17"/>
  <c r="AW316" i="17"/>
  <c r="AX316" i="17"/>
  <c r="AY316" i="17"/>
  <c r="AZ316" i="17"/>
  <c r="BA316" i="17"/>
  <c r="BB316" i="17"/>
  <c r="BC316" i="17"/>
  <c r="BD316" i="17"/>
  <c r="BE316" i="17"/>
  <c r="BF316" i="17"/>
  <c r="BG316" i="17"/>
  <c r="BH316" i="17"/>
  <c r="BI316" i="17"/>
  <c r="BJ316" i="17"/>
  <c r="BK316" i="17"/>
  <c r="BL316" i="17"/>
  <c r="BM316" i="17"/>
  <c r="BN316" i="17"/>
  <c r="BO316" i="17"/>
  <c r="BP316" i="17"/>
  <c r="BQ316" i="17"/>
  <c r="BR316" i="17"/>
  <c r="BS316" i="17"/>
  <c r="BT316" i="17"/>
  <c r="BU316" i="17"/>
  <c r="BV316" i="17"/>
  <c r="BW316" i="17"/>
  <c r="BX316" i="17"/>
  <c r="BY316" i="17"/>
  <c r="BZ316" i="17"/>
  <c r="CA316" i="17"/>
  <c r="CB316" i="17"/>
  <c r="CC316" i="17"/>
  <c r="CD316" i="17"/>
  <c r="CE316" i="17"/>
  <c r="CF316" i="17"/>
  <c r="CG316" i="17"/>
  <c r="CH316" i="17"/>
  <c r="CI316" i="17"/>
  <c r="CJ316" i="17"/>
  <c r="CK316" i="17"/>
  <c r="CL316" i="17"/>
  <c r="CM316" i="17"/>
  <c r="CN316" i="17"/>
  <c r="R317" i="17"/>
  <c r="S317" i="17"/>
  <c r="T317" i="17"/>
  <c r="U317" i="17"/>
  <c r="V317" i="17"/>
  <c r="W317" i="17"/>
  <c r="X317" i="17"/>
  <c r="Y317" i="17"/>
  <c r="Z317" i="17"/>
  <c r="AA317" i="17"/>
  <c r="AB317" i="17"/>
  <c r="AC317" i="17"/>
  <c r="AD317" i="17"/>
  <c r="AE317" i="17"/>
  <c r="AF317" i="17"/>
  <c r="AG317" i="17"/>
  <c r="AH317" i="17"/>
  <c r="AI317" i="17"/>
  <c r="AJ317" i="17"/>
  <c r="AK317" i="17"/>
  <c r="AL317" i="17"/>
  <c r="AM317" i="17"/>
  <c r="AN317" i="17"/>
  <c r="AO317" i="17"/>
  <c r="AP317" i="17"/>
  <c r="AQ317" i="17"/>
  <c r="AR317" i="17"/>
  <c r="AS317" i="17"/>
  <c r="AT317" i="17"/>
  <c r="AU317" i="17"/>
  <c r="AV317" i="17"/>
  <c r="AW317" i="17"/>
  <c r="AX317" i="17"/>
  <c r="AY317" i="17"/>
  <c r="AZ317" i="17"/>
  <c r="BA317" i="17"/>
  <c r="BB317" i="17"/>
  <c r="BC317" i="17"/>
  <c r="BD317" i="17"/>
  <c r="BE317" i="17"/>
  <c r="BF317" i="17"/>
  <c r="BG317" i="17"/>
  <c r="BH317" i="17"/>
  <c r="BI317" i="17"/>
  <c r="BJ317" i="17"/>
  <c r="BK317" i="17"/>
  <c r="BL317" i="17"/>
  <c r="BM317" i="17"/>
  <c r="BN317" i="17"/>
  <c r="BO317" i="17"/>
  <c r="BP317" i="17"/>
  <c r="BQ317" i="17"/>
  <c r="BR317" i="17"/>
  <c r="BS317" i="17"/>
  <c r="BT317" i="17"/>
  <c r="BU317" i="17"/>
  <c r="BV317" i="17"/>
  <c r="BW317" i="17"/>
  <c r="BX317" i="17"/>
  <c r="BY317" i="17"/>
  <c r="BZ317" i="17"/>
  <c r="CA317" i="17"/>
  <c r="CB317" i="17"/>
  <c r="CC317" i="17"/>
  <c r="CD317" i="17"/>
  <c r="CE317" i="17"/>
  <c r="CF317" i="17"/>
  <c r="CG317" i="17"/>
  <c r="CH317" i="17"/>
  <c r="CI317" i="17"/>
  <c r="CJ317" i="17"/>
  <c r="CK317" i="17"/>
  <c r="CL317" i="17"/>
  <c r="CM317" i="17"/>
  <c r="CN317" i="17"/>
  <c r="R318" i="17"/>
  <c r="S318" i="17"/>
  <c r="T318" i="17"/>
  <c r="U318" i="17"/>
  <c r="V318" i="17"/>
  <c r="W318" i="17"/>
  <c r="X318" i="17"/>
  <c r="Y318" i="17"/>
  <c r="Z318" i="17"/>
  <c r="AA318" i="17"/>
  <c r="AB318" i="17"/>
  <c r="AC318" i="17"/>
  <c r="AD318" i="17"/>
  <c r="AE318" i="17"/>
  <c r="AF318" i="17"/>
  <c r="AG318" i="17"/>
  <c r="AH318" i="17"/>
  <c r="AI318" i="17"/>
  <c r="AJ318" i="17"/>
  <c r="AK318" i="17"/>
  <c r="AL318" i="17"/>
  <c r="AM318" i="17"/>
  <c r="AN318" i="17"/>
  <c r="AO318" i="17"/>
  <c r="AP318" i="17"/>
  <c r="AQ318" i="17"/>
  <c r="AR318" i="17"/>
  <c r="AS318" i="17"/>
  <c r="AT318" i="17"/>
  <c r="AU318" i="17"/>
  <c r="AV318" i="17"/>
  <c r="AW318" i="17"/>
  <c r="AX318" i="17"/>
  <c r="AY318" i="17"/>
  <c r="AZ318" i="17"/>
  <c r="BA318" i="17"/>
  <c r="BB318" i="17"/>
  <c r="BC318" i="17"/>
  <c r="BD318" i="17"/>
  <c r="BE318" i="17"/>
  <c r="BF318" i="17"/>
  <c r="BG318" i="17"/>
  <c r="BH318" i="17"/>
  <c r="BI318" i="17"/>
  <c r="BJ318" i="17"/>
  <c r="BK318" i="17"/>
  <c r="BL318" i="17"/>
  <c r="BM318" i="17"/>
  <c r="BN318" i="17"/>
  <c r="BO318" i="17"/>
  <c r="BP318" i="17"/>
  <c r="BQ318" i="17"/>
  <c r="BR318" i="17"/>
  <c r="BS318" i="17"/>
  <c r="BT318" i="17"/>
  <c r="BU318" i="17"/>
  <c r="BV318" i="17"/>
  <c r="BW318" i="17"/>
  <c r="BX318" i="17"/>
  <c r="BY318" i="17"/>
  <c r="BZ318" i="17"/>
  <c r="CA318" i="17"/>
  <c r="CB318" i="17"/>
  <c r="CC318" i="17"/>
  <c r="CD318" i="17"/>
  <c r="CE318" i="17"/>
  <c r="CF318" i="17"/>
  <c r="CG318" i="17"/>
  <c r="CH318" i="17"/>
  <c r="CI318" i="17"/>
  <c r="CJ318" i="17"/>
  <c r="CK318" i="17"/>
  <c r="CL318" i="17"/>
  <c r="CM318" i="17"/>
  <c r="CN318" i="17"/>
  <c r="R319" i="17"/>
  <c r="S319" i="17"/>
  <c r="T319" i="17"/>
  <c r="U319" i="17"/>
  <c r="V319" i="17"/>
  <c r="W319" i="17"/>
  <c r="X319" i="17"/>
  <c r="Y319" i="17"/>
  <c r="Z319" i="17"/>
  <c r="AA319" i="17"/>
  <c r="AB319" i="17"/>
  <c r="AC319" i="17"/>
  <c r="AD319" i="17"/>
  <c r="AE319" i="17"/>
  <c r="AF319" i="17"/>
  <c r="AG319" i="17"/>
  <c r="AH319" i="17"/>
  <c r="AI319" i="17"/>
  <c r="AJ319" i="17"/>
  <c r="AK319" i="17"/>
  <c r="AL319" i="17"/>
  <c r="AM319" i="17"/>
  <c r="AN319" i="17"/>
  <c r="AO319" i="17"/>
  <c r="AP319" i="17"/>
  <c r="AQ319" i="17"/>
  <c r="AR319" i="17"/>
  <c r="AS319" i="17"/>
  <c r="AT319" i="17"/>
  <c r="AU319" i="17"/>
  <c r="AV319" i="17"/>
  <c r="AW319" i="17"/>
  <c r="AX319" i="17"/>
  <c r="AY319" i="17"/>
  <c r="AZ319" i="17"/>
  <c r="BA319" i="17"/>
  <c r="BB319" i="17"/>
  <c r="BC319" i="17"/>
  <c r="BD319" i="17"/>
  <c r="BE319" i="17"/>
  <c r="BF319" i="17"/>
  <c r="BG319" i="17"/>
  <c r="BH319" i="17"/>
  <c r="BI319" i="17"/>
  <c r="BJ319" i="17"/>
  <c r="BK319" i="17"/>
  <c r="BL319" i="17"/>
  <c r="BM319" i="17"/>
  <c r="BN319" i="17"/>
  <c r="BO319" i="17"/>
  <c r="BP319" i="17"/>
  <c r="BQ319" i="17"/>
  <c r="BR319" i="17"/>
  <c r="BS319" i="17"/>
  <c r="BT319" i="17"/>
  <c r="BU319" i="17"/>
  <c r="BV319" i="17"/>
  <c r="BW319" i="17"/>
  <c r="BX319" i="17"/>
  <c r="BY319" i="17"/>
  <c r="BZ319" i="17"/>
  <c r="CA319" i="17"/>
  <c r="CB319" i="17"/>
  <c r="CC319" i="17"/>
  <c r="CD319" i="17"/>
  <c r="CE319" i="17"/>
  <c r="CF319" i="17"/>
  <c r="CG319" i="17"/>
  <c r="CH319" i="17"/>
  <c r="CI319" i="17"/>
  <c r="CJ319" i="17"/>
  <c r="CK319" i="17"/>
  <c r="CL319" i="17"/>
  <c r="CM319" i="17"/>
  <c r="CN319" i="17"/>
  <c r="R320" i="17"/>
  <c r="S320" i="17"/>
  <c r="T320" i="17"/>
  <c r="U320" i="17"/>
  <c r="V320" i="17"/>
  <c r="W320" i="17"/>
  <c r="X320" i="17"/>
  <c r="Y320" i="17"/>
  <c r="Z320" i="17"/>
  <c r="AA320" i="17"/>
  <c r="AB320" i="17"/>
  <c r="AC320" i="17"/>
  <c r="AD320" i="17"/>
  <c r="AE320" i="17"/>
  <c r="AF320" i="17"/>
  <c r="AG320" i="17"/>
  <c r="AH320" i="17"/>
  <c r="AI320" i="17"/>
  <c r="AJ320" i="17"/>
  <c r="AK320" i="17"/>
  <c r="AL320" i="17"/>
  <c r="AM320" i="17"/>
  <c r="AN320" i="17"/>
  <c r="AO320" i="17"/>
  <c r="AP320" i="17"/>
  <c r="AQ320" i="17"/>
  <c r="AR320" i="17"/>
  <c r="AS320" i="17"/>
  <c r="AT320" i="17"/>
  <c r="AU320" i="17"/>
  <c r="AV320" i="17"/>
  <c r="AW320" i="17"/>
  <c r="AX320" i="17"/>
  <c r="AY320" i="17"/>
  <c r="AZ320" i="17"/>
  <c r="BA320" i="17"/>
  <c r="BB320" i="17"/>
  <c r="BC320" i="17"/>
  <c r="BD320" i="17"/>
  <c r="BE320" i="17"/>
  <c r="BF320" i="17"/>
  <c r="BG320" i="17"/>
  <c r="BH320" i="17"/>
  <c r="BI320" i="17"/>
  <c r="BJ320" i="17"/>
  <c r="BK320" i="17"/>
  <c r="BL320" i="17"/>
  <c r="BM320" i="17"/>
  <c r="BN320" i="17"/>
  <c r="BO320" i="17"/>
  <c r="BP320" i="17"/>
  <c r="BQ320" i="17"/>
  <c r="BR320" i="17"/>
  <c r="BS320" i="17"/>
  <c r="BT320" i="17"/>
  <c r="BU320" i="17"/>
  <c r="BV320" i="17"/>
  <c r="BW320" i="17"/>
  <c r="BX320" i="17"/>
  <c r="BY320" i="17"/>
  <c r="BZ320" i="17"/>
  <c r="CA320" i="17"/>
  <c r="CB320" i="17"/>
  <c r="CC320" i="17"/>
  <c r="CD320" i="17"/>
  <c r="CE320" i="17"/>
  <c r="CF320" i="17"/>
  <c r="CG320" i="17"/>
  <c r="CH320" i="17"/>
  <c r="CI320" i="17"/>
  <c r="CJ320" i="17"/>
  <c r="CK320" i="17"/>
  <c r="CL320" i="17"/>
  <c r="CM320" i="17"/>
  <c r="CN320" i="17"/>
  <c r="R321" i="17"/>
  <c r="S321" i="17"/>
  <c r="T321" i="17"/>
  <c r="U321" i="17"/>
  <c r="V321" i="17"/>
  <c r="W321" i="17"/>
  <c r="X321" i="17"/>
  <c r="Y321" i="17"/>
  <c r="Z321" i="17"/>
  <c r="AA321" i="17"/>
  <c r="AB321" i="17"/>
  <c r="AC321" i="17"/>
  <c r="AD321" i="17"/>
  <c r="AE321" i="17"/>
  <c r="AF321" i="17"/>
  <c r="AG321" i="17"/>
  <c r="AH321" i="17"/>
  <c r="AI321" i="17"/>
  <c r="AJ321" i="17"/>
  <c r="AK321" i="17"/>
  <c r="AL321" i="17"/>
  <c r="AM321" i="17"/>
  <c r="AN321" i="17"/>
  <c r="AO321" i="17"/>
  <c r="AP321" i="17"/>
  <c r="AQ321" i="17"/>
  <c r="AR321" i="17"/>
  <c r="AS321" i="17"/>
  <c r="AT321" i="17"/>
  <c r="AU321" i="17"/>
  <c r="AV321" i="17"/>
  <c r="AW321" i="17"/>
  <c r="AX321" i="17"/>
  <c r="AY321" i="17"/>
  <c r="AZ321" i="17"/>
  <c r="BA321" i="17"/>
  <c r="BB321" i="17"/>
  <c r="BC321" i="17"/>
  <c r="BD321" i="17"/>
  <c r="BE321" i="17"/>
  <c r="BF321" i="17"/>
  <c r="BG321" i="17"/>
  <c r="BH321" i="17"/>
  <c r="BI321" i="17"/>
  <c r="BJ321" i="17"/>
  <c r="BK321" i="17"/>
  <c r="BL321" i="17"/>
  <c r="BM321" i="17"/>
  <c r="BN321" i="17"/>
  <c r="BO321" i="17"/>
  <c r="BP321" i="17"/>
  <c r="BQ321" i="17"/>
  <c r="BR321" i="17"/>
  <c r="BS321" i="17"/>
  <c r="BT321" i="17"/>
  <c r="BU321" i="17"/>
  <c r="BV321" i="17"/>
  <c r="BW321" i="17"/>
  <c r="BX321" i="17"/>
  <c r="BY321" i="17"/>
  <c r="BZ321" i="17"/>
  <c r="CA321" i="17"/>
  <c r="CB321" i="17"/>
  <c r="CC321" i="17"/>
  <c r="CD321" i="17"/>
  <c r="CE321" i="17"/>
  <c r="CF321" i="17"/>
  <c r="CG321" i="17"/>
  <c r="CH321" i="17"/>
  <c r="CI321" i="17"/>
  <c r="CJ321" i="17"/>
  <c r="CK321" i="17"/>
  <c r="CL321" i="17"/>
  <c r="CM321" i="17"/>
  <c r="CN321" i="17"/>
  <c r="R322" i="17"/>
  <c r="S322" i="17"/>
  <c r="T322" i="17"/>
  <c r="U322" i="17"/>
  <c r="V322" i="17"/>
  <c r="W322" i="17"/>
  <c r="X322" i="17"/>
  <c r="Y322" i="17"/>
  <c r="Z322" i="17"/>
  <c r="AA322" i="17"/>
  <c r="AB322" i="17"/>
  <c r="AC322" i="17"/>
  <c r="AD322" i="17"/>
  <c r="AE322" i="17"/>
  <c r="AF322" i="17"/>
  <c r="AG322" i="17"/>
  <c r="AH322" i="17"/>
  <c r="AI322" i="17"/>
  <c r="AJ322" i="17"/>
  <c r="AK322" i="17"/>
  <c r="AL322" i="17"/>
  <c r="AM322" i="17"/>
  <c r="AN322" i="17"/>
  <c r="AO322" i="17"/>
  <c r="AP322" i="17"/>
  <c r="AQ322" i="17"/>
  <c r="AR322" i="17"/>
  <c r="AS322" i="17"/>
  <c r="AT322" i="17"/>
  <c r="AU322" i="17"/>
  <c r="AV322" i="17"/>
  <c r="AW322" i="17"/>
  <c r="AX322" i="17"/>
  <c r="AY322" i="17"/>
  <c r="AZ322" i="17"/>
  <c r="BA322" i="17"/>
  <c r="BB322" i="17"/>
  <c r="BC322" i="17"/>
  <c r="BD322" i="17"/>
  <c r="BE322" i="17"/>
  <c r="BF322" i="17"/>
  <c r="BG322" i="17"/>
  <c r="BH322" i="17"/>
  <c r="BI322" i="17"/>
  <c r="BJ322" i="17"/>
  <c r="BK322" i="17"/>
  <c r="BL322" i="17"/>
  <c r="BM322" i="17"/>
  <c r="BN322" i="17"/>
  <c r="BO322" i="17"/>
  <c r="BP322" i="17"/>
  <c r="BQ322" i="17"/>
  <c r="BR322" i="17"/>
  <c r="BS322" i="17"/>
  <c r="BT322" i="17"/>
  <c r="BU322" i="17"/>
  <c r="BV322" i="17"/>
  <c r="BW322" i="17"/>
  <c r="BX322" i="17"/>
  <c r="BY322" i="17"/>
  <c r="BZ322" i="17"/>
  <c r="CA322" i="17"/>
  <c r="CB322" i="17"/>
  <c r="CC322" i="17"/>
  <c r="CD322" i="17"/>
  <c r="CE322" i="17"/>
  <c r="CF322" i="17"/>
  <c r="CG322" i="17"/>
  <c r="CH322" i="17"/>
  <c r="CI322" i="17"/>
  <c r="CJ322" i="17"/>
  <c r="CK322" i="17"/>
  <c r="CL322" i="17"/>
  <c r="CM322" i="17"/>
  <c r="CN322" i="17"/>
  <c r="R323" i="17"/>
  <c r="S323" i="17"/>
  <c r="T323" i="17"/>
  <c r="U323" i="17"/>
  <c r="V323" i="17"/>
  <c r="W323" i="17"/>
  <c r="X323" i="17"/>
  <c r="Y323" i="17"/>
  <c r="Z323" i="17"/>
  <c r="AA323" i="17"/>
  <c r="AB323" i="17"/>
  <c r="AC323" i="17"/>
  <c r="AD323" i="17"/>
  <c r="AE323" i="17"/>
  <c r="AF323" i="17"/>
  <c r="AG323" i="17"/>
  <c r="AH323" i="17"/>
  <c r="AI323" i="17"/>
  <c r="AJ323" i="17"/>
  <c r="AK323" i="17"/>
  <c r="AL323" i="17"/>
  <c r="AM323" i="17"/>
  <c r="AN323" i="17"/>
  <c r="AO323" i="17"/>
  <c r="AP323" i="17"/>
  <c r="AQ323" i="17"/>
  <c r="AR323" i="17"/>
  <c r="AS323" i="17"/>
  <c r="AT323" i="17"/>
  <c r="AU323" i="17"/>
  <c r="AV323" i="17"/>
  <c r="AW323" i="17"/>
  <c r="AX323" i="17"/>
  <c r="AY323" i="17"/>
  <c r="AZ323" i="17"/>
  <c r="BA323" i="17"/>
  <c r="BB323" i="17"/>
  <c r="BC323" i="17"/>
  <c r="BD323" i="17"/>
  <c r="BE323" i="17"/>
  <c r="BF323" i="17"/>
  <c r="BG323" i="17"/>
  <c r="BH323" i="17"/>
  <c r="BI323" i="17"/>
  <c r="BJ323" i="17"/>
  <c r="BK323" i="17"/>
  <c r="BL323" i="17"/>
  <c r="BM323" i="17"/>
  <c r="BN323" i="17"/>
  <c r="BO323" i="17"/>
  <c r="BP323" i="17"/>
  <c r="BQ323" i="17"/>
  <c r="BR323" i="17"/>
  <c r="BS323" i="17"/>
  <c r="BT323" i="17"/>
  <c r="BU323" i="17"/>
  <c r="BV323" i="17"/>
  <c r="BW323" i="17"/>
  <c r="BX323" i="17"/>
  <c r="BY323" i="17"/>
  <c r="BZ323" i="17"/>
  <c r="CA323" i="17"/>
  <c r="CB323" i="17"/>
  <c r="CC323" i="17"/>
  <c r="CD323" i="17"/>
  <c r="CE323" i="17"/>
  <c r="CF323" i="17"/>
  <c r="CG323" i="17"/>
  <c r="CH323" i="17"/>
  <c r="CI323" i="17"/>
  <c r="CJ323" i="17"/>
  <c r="CK323" i="17"/>
  <c r="CL323" i="17"/>
  <c r="CM323" i="17"/>
  <c r="CN323" i="17"/>
  <c r="R324" i="17"/>
  <c r="S324" i="17"/>
  <c r="T324" i="17"/>
  <c r="U324" i="17"/>
  <c r="V324" i="17"/>
  <c r="W324" i="17"/>
  <c r="X324" i="17"/>
  <c r="Y324" i="17"/>
  <c r="Z324" i="17"/>
  <c r="AA324" i="17"/>
  <c r="AB324" i="17"/>
  <c r="AC324" i="17"/>
  <c r="AD324" i="17"/>
  <c r="AE324" i="17"/>
  <c r="AF324" i="17"/>
  <c r="AG324" i="17"/>
  <c r="AH324" i="17"/>
  <c r="AI324" i="17"/>
  <c r="AJ324" i="17"/>
  <c r="AK324" i="17"/>
  <c r="AL324" i="17"/>
  <c r="AM324" i="17"/>
  <c r="AN324" i="17"/>
  <c r="AO324" i="17"/>
  <c r="AP324" i="17"/>
  <c r="AQ324" i="17"/>
  <c r="AR324" i="17"/>
  <c r="AS324" i="17"/>
  <c r="AT324" i="17"/>
  <c r="AU324" i="17"/>
  <c r="AV324" i="17"/>
  <c r="AW324" i="17"/>
  <c r="AX324" i="17"/>
  <c r="AY324" i="17"/>
  <c r="AZ324" i="17"/>
  <c r="BA324" i="17"/>
  <c r="BB324" i="17"/>
  <c r="BC324" i="17"/>
  <c r="BD324" i="17"/>
  <c r="BE324" i="17"/>
  <c r="BF324" i="17"/>
  <c r="BG324" i="17"/>
  <c r="BH324" i="17"/>
  <c r="BI324" i="17"/>
  <c r="BJ324" i="17"/>
  <c r="BK324" i="17"/>
  <c r="BL324" i="17"/>
  <c r="BM324" i="17"/>
  <c r="BN324" i="17"/>
  <c r="BO324" i="17"/>
  <c r="BP324" i="17"/>
  <c r="BQ324" i="17"/>
  <c r="BR324" i="17"/>
  <c r="BS324" i="17"/>
  <c r="BT324" i="17"/>
  <c r="BU324" i="17"/>
  <c r="BV324" i="17"/>
  <c r="BW324" i="17"/>
  <c r="BX324" i="17"/>
  <c r="BY324" i="17"/>
  <c r="BZ324" i="17"/>
  <c r="CA324" i="17"/>
  <c r="CB324" i="17"/>
  <c r="CC324" i="17"/>
  <c r="CD324" i="17"/>
  <c r="CE324" i="17"/>
  <c r="CF324" i="17"/>
  <c r="CG324" i="17"/>
  <c r="CH324" i="17"/>
  <c r="CI324" i="17"/>
  <c r="CJ324" i="17"/>
  <c r="CK324" i="17"/>
  <c r="CL324" i="17"/>
  <c r="CM324" i="17"/>
  <c r="CN324" i="17"/>
  <c r="R325" i="17"/>
  <c r="S325" i="17"/>
  <c r="T325" i="17"/>
  <c r="U325" i="17"/>
  <c r="V325" i="17"/>
  <c r="W325" i="17"/>
  <c r="X325" i="17"/>
  <c r="Y325" i="17"/>
  <c r="Z325" i="17"/>
  <c r="AA325" i="17"/>
  <c r="AB325" i="17"/>
  <c r="AC325" i="17"/>
  <c r="AD325" i="17"/>
  <c r="AE325" i="17"/>
  <c r="AF325" i="17"/>
  <c r="AG325" i="17"/>
  <c r="AH325" i="17"/>
  <c r="AI325" i="17"/>
  <c r="AJ325" i="17"/>
  <c r="AK325" i="17"/>
  <c r="AL325" i="17"/>
  <c r="AM325" i="17"/>
  <c r="AN325" i="17"/>
  <c r="AO325" i="17"/>
  <c r="AP325" i="17"/>
  <c r="AQ325" i="17"/>
  <c r="AR325" i="17"/>
  <c r="AS325" i="17"/>
  <c r="AT325" i="17"/>
  <c r="AU325" i="17"/>
  <c r="AV325" i="17"/>
  <c r="AW325" i="17"/>
  <c r="AX325" i="17"/>
  <c r="AY325" i="17"/>
  <c r="AZ325" i="17"/>
  <c r="BA325" i="17"/>
  <c r="BB325" i="17"/>
  <c r="BC325" i="17"/>
  <c r="BD325" i="17"/>
  <c r="BE325" i="17"/>
  <c r="BF325" i="17"/>
  <c r="BG325" i="17"/>
  <c r="BH325" i="17"/>
  <c r="BI325" i="17"/>
  <c r="BJ325" i="17"/>
  <c r="BK325" i="17"/>
  <c r="BL325" i="17"/>
  <c r="BM325" i="17"/>
  <c r="BN325" i="17"/>
  <c r="BO325" i="17"/>
  <c r="BP325" i="17"/>
  <c r="BQ325" i="17"/>
  <c r="BR325" i="17"/>
  <c r="BS325" i="17"/>
  <c r="BT325" i="17"/>
  <c r="BU325" i="17"/>
  <c r="BV325" i="17"/>
  <c r="BW325" i="17"/>
  <c r="BX325" i="17"/>
  <c r="BY325" i="17"/>
  <c r="BZ325" i="17"/>
  <c r="CA325" i="17"/>
  <c r="CB325" i="17"/>
  <c r="CC325" i="17"/>
  <c r="CD325" i="17"/>
  <c r="CE325" i="17"/>
  <c r="CF325" i="17"/>
  <c r="CG325" i="17"/>
  <c r="CH325" i="17"/>
  <c r="CI325" i="17"/>
  <c r="CJ325" i="17"/>
  <c r="CK325" i="17"/>
  <c r="CL325" i="17"/>
  <c r="CM325" i="17"/>
  <c r="CN325" i="17"/>
  <c r="R326" i="17"/>
  <c r="S326" i="17"/>
  <c r="T326" i="17"/>
  <c r="U326" i="17"/>
  <c r="V326" i="17"/>
  <c r="W326" i="17"/>
  <c r="X326" i="17"/>
  <c r="Y326" i="17"/>
  <c r="Z326" i="17"/>
  <c r="AA326" i="17"/>
  <c r="AB326" i="17"/>
  <c r="AC326" i="17"/>
  <c r="AD326" i="17"/>
  <c r="AE326" i="17"/>
  <c r="AF326" i="17"/>
  <c r="AG326" i="17"/>
  <c r="AH326" i="17"/>
  <c r="AI326" i="17"/>
  <c r="AJ326" i="17"/>
  <c r="AK326" i="17"/>
  <c r="AL326" i="17"/>
  <c r="AM326" i="17"/>
  <c r="AN326" i="17"/>
  <c r="AO326" i="17"/>
  <c r="AP326" i="17"/>
  <c r="AQ326" i="17"/>
  <c r="AR326" i="17"/>
  <c r="AS326" i="17"/>
  <c r="AT326" i="17"/>
  <c r="AU326" i="17"/>
  <c r="AV326" i="17"/>
  <c r="AW326" i="17"/>
  <c r="AX326" i="17"/>
  <c r="AY326" i="17"/>
  <c r="AZ326" i="17"/>
  <c r="BA326" i="17"/>
  <c r="BB326" i="17"/>
  <c r="BC326" i="17"/>
  <c r="BD326" i="17"/>
  <c r="BE326" i="17"/>
  <c r="BF326" i="17"/>
  <c r="BG326" i="17"/>
  <c r="BH326" i="17"/>
  <c r="BI326" i="17"/>
  <c r="BJ326" i="17"/>
  <c r="BK326" i="17"/>
  <c r="BL326" i="17"/>
  <c r="BM326" i="17"/>
  <c r="BN326" i="17"/>
  <c r="BO326" i="17"/>
  <c r="BP326" i="17"/>
  <c r="BQ326" i="17"/>
  <c r="BR326" i="17"/>
  <c r="BS326" i="17"/>
  <c r="BT326" i="17"/>
  <c r="BU326" i="17"/>
  <c r="BV326" i="17"/>
  <c r="BW326" i="17"/>
  <c r="BX326" i="17"/>
  <c r="BY326" i="17"/>
  <c r="BZ326" i="17"/>
  <c r="CA326" i="17"/>
  <c r="CB326" i="17"/>
  <c r="CC326" i="17"/>
  <c r="CD326" i="17"/>
  <c r="CE326" i="17"/>
  <c r="CF326" i="17"/>
  <c r="CG326" i="17"/>
  <c r="CH326" i="17"/>
  <c r="CI326" i="17"/>
  <c r="CJ326" i="17"/>
  <c r="CK326" i="17"/>
  <c r="CL326" i="17"/>
  <c r="CM326" i="17"/>
  <c r="CN326" i="17"/>
  <c r="R327" i="17"/>
  <c r="S327" i="17"/>
  <c r="T327" i="17"/>
  <c r="U327" i="17"/>
  <c r="V327" i="17"/>
  <c r="W327" i="17"/>
  <c r="X327" i="17"/>
  <c r="Y327" i="17"/>
  <c r="Z327" i="17"/>
  <c r="AA327" i="17"/>
  <c r="AB327" i="17"/>
  <c r="AC327" i="17"/>
  <c r="AD327" i="17"/>
  <c r="AE327" i="17"/>
  <c r="AF327" i="17"/>
  <c r="AG327" i="17"/>
  <c r="AH327" i="17"/>
  <c r="AI327" i="17"/>
  <c r="AJ327" i="17"/>
  <c r="AK327" i="17"/>
  <c r="AL327" i="17"/>
  <c r="AM327" i="17"/>
  <c r="AN327" i="17"/>
  <c r="AO327" i="17"/>
  <c r="AP327" i="17"/>
  <c r="AQ327" i="17"/>
  <c r="AR327" i="17"/>
  <c r="AS327" i="17"/>
  <c r="AT327" i="17"/>
  <c r="AU327" i="17"/>
  <c r="AV327" i="17"/>
  <c r="AW327" i="17"/>
  <c r="AX327" i="17"/>
  <c r="AY327" i="17"/>
  <c r="AZ327" i="17"/>
  <c r="BA327" i="17"/>
  <c r="BB327" i="17"/>
  <c r="BC327" i="17"/>
  <c r="BD327" i="17"/>
  <c r="BE327" i="17"/>
  <c r="BF327" i="17"/>
  <c r="BG327" i="17"/>
  <c r="BH327" i="17"/>
  <c r="BI327" i="17"/>
  <c r="BJ327" i="17"/>
  <c r="BK327" i="17"/>
  <c r="BL327" i="17"/>
  <c r="BM327" i="17"/>
  <c r="BN327" i="17"/>
  <c r="BO327" i="17"/>
  <c r="BP327" i="17"/>
  <c r="BQ327" i="17"/>
  <c r="BR327" i="17"/>
  <c r="BS327" i="17"/>
  <c r="BT327" i="17"/>
  <c r="BU327" i="17"/>
  <c r="BV327" i="17"/>
  <c r="BW327" i="17"/>
  <c r="BX327" i="17"/>
  <c r="BY327" i="17"/>
  <c r="BZ327" i="17"/>
  <c r="CA327" i="17"/>
  <c r="CB327" i="17"/>
  <c r="CC327" i="17"/>
  <c r="CD327" i="17"/>
  <c r="CE327" i="17"/>
  <c r="CF327" i="17"/>
  <c r="CG327" i="17"/>
  <c r="CH327" i="17"/>
  <c r="CI327" i="17"/>
  <c r="CJ327" i="17"/>
  <c r="CK327" i="17"/>
  <c r="CL327" i="17"/>
  <c r="CM327" i="17"/>
  <c r="CN327" i="17"/>
  <c r="R328" i="17"/>
  <c r="S328" i="17"/>
  <c r="T328" i="17"/>
  <c r="U328" i="17"/>
  <c r="V328" i="17"/>
  <c r="W328" i="17"/>
  <c r="X328" i="17"/>
  <c r="Y328" i="17"/>
  <c r="Z328" i="17"/>
  <c r="AA328" i="17"/>
  <c r="AB328" i="17"/>
  <c r="AC328" i="17"/>
  <c r="AD328" i="17"/>
  <c r="AE328" i="17"/>
  <c r="AF328" i="17"/>
  <c r="AG328" i="17"/>
  <c r="AH328" i="17"/>
  <c r="AI328" i="17"/>
  <c r="AJ328" i="17"/>
  <c r="AK328" i="17"/>
  <c r="AL328" i="17"/>
  <c r="AM328" i="17"/>
  <c r="AN328" i="17"/>
  <c r="AO328" i="17"/>
  <c r="AP328" i="17"/>
  <c r="AQ328" i="17"/>
  <c r="AR328" i="17"/>
  <c r="AS328" i="17"/>
  <c r="AT328" i="17"/>
  <c r="AU328" i="17"/>
  <c r="AV328" i="17"/>
  <c r="AW328" i="17"/>
  <c r="AX328" i="17"/>
  <c r="AY328" i="17"/>
  <c r="AZ328" i="17"/>
  <c r="BA328" i="17"/>
  <c r="BB328" i="17"/>
  <c r="BC328" i="17"/>
  <c r="BD328" i="17"/>
  <c r="BE328" i="17"/>
  <c r="BF328" i="17"/>
  <c r="BG328" i="17"/>
  <c r="BH328" i="17"/>
  <c r="BI328" i="17"/>
  <c r="BJ328" i="17"/>
  <c r="BK328" i="17"/>
  <c r="BL328" i="17"/>
  <c r="BM328" i="17"/>
  <c r="BN328" i="17"/>
  <c r="BO328" i="17"/>
  <c r="BP328" i="17"/>
  <c r="BQ328" i="17"/>
  <c r="BR328" i="17"/>
  <c r="BS328" i="17"/>
  <c r="BT328" i="17"/>
  <c r="BU328" i="17"/>
  <c r="BV328" i="17"/>
  <c r="BW328" i="17"/>
  <c r="BX328" i="17"/>
  <c r="BY328" i="17"/>
  <c r="BZ328" i="17"/>
  <c r="CA328" i="17"/>
  <c r="CB328" i="17"/>
  <c r="CC328" i="17"/>
  <c r="CD328" i="17"/>
  <c r="CE328" i="17"/>
  <c r="CF328" i="17"/>
  <c r="CG328" i="17"/>
  <c r="CH328" i="17"/>
  <c r="CI328" i="17"/>
  <c r="CJ328" i="17"/>
  <c r="CK328" i="17"/>
  <c r="CL328" i="17"/>
  <c r="CM328" i="17"/>
  <c r="CN328" i="17"/>
  <c r="R329" i="17"/>
  <c r="S329" i="17"/>
  <c r="T329" i="17"/>
  <c r="U329" i="17"/>
  <c r="V329" i="17"/>
  <c r="W329" i="17"/>
  <c r="X329" i="17"/>
  <c r="Y329" i="17"/>
  <c r="Z329" i="17"/>
  <c r="AA329" i="17"/>
  <c r="AB329" i="17"/>
  <c r="AC329" i="17"/>
  <c r="AD329" i="17"/>
  <c r="AE329" i="17"/>
  <c r="AF329" i="17"/>
  <c r="AG329" i="17"/>
  <c r="AH329" i="17"/>
  <c r="AI329" i="17"/>
  <c r="AJ329" i="17"/>
  <c r="AK329" i="17"/>
  <c r="AL329" i="17"/>
  <c r="AM329" i="17"/>
  <c r="AN329" i="17"/>
  <c r="AO329" i="17"/>
  <c r="AP329" i="17"/>
  <c r="AQ329" i="17"/>
  <c r="AR329" i="17"/>
  <c r="AS329" i="17"/>
  <c r="AT329" i="17"/>
  <c r="AU329" i="17"/>
  <c r="AV329" i="17"/>
  <c r="AW329" i="17"/>
  <c r="AX329" i="17"/>
  <c r="AY329" i="17"/>
  <c r="AZ329" i="17"/>
  <c r="BA329" i="17"/>
  <c r="BB329" i="17"/>
  <c r="BC329" i="17"/>
  <c r="BD329" i="17"/>
  <c r="BE329" i="17"/>
  <c r="BF329" i="17"/>
  <c r="BG329" i="17"/>
  <c r="BH329" i="17"/>
  <c r="BI329" i="17"/>
  <c r="BJ329" i="17"/>
  <c r="BK329" i="17"/>
  <c r="BL329" i="17"/>
  <c r="BM329" i="17"/>
  <c r="BN329" i="17"/>
  <c r="BO329" i="17"/>
  <c r="BP329" i="17"/>
  <c r="BQ329" i="17"/>
  <c r="BR329" i="17"/>
  <c r="BS329" i="17"/>
  <c r="BT329" i="17"/>
  <c r="BU329" i="17"/>
  <c r="BV329" i="17"/>
  <c r="BW329" i="17"/>
  <c r="BX329" i="17"/>
  <c r="BY329" i="17"/>
  <c r="BZ329" i="17"/>
  <c r="CA329" i="17"/>
  <c r="CB329" i="17"/>
  <c r="CC329" i="17"/>
  <c r="CD329" i="17"/>
  <c r="CE329" i="17"/>
  <c r="CF329" i="17"/>
  <c r="CG329" i="17"/>
  <c r="CH329" i="17"/>
  <c r="CI329" i="17"/>
  <c r="CJ329" i="17"/>
  <c r="CK329" i="17"/>
  <c r="CL329" i="17"/>
  <c r="CM329" i="17"/>
  <c r="CN329" i="17"/>
  <c r="R330" i="17"/>
  <c r="S330" i="17"/>
  <c r="T330" i="17"/>
  <c r="U330" i="17"/>
  <c r="V330" i="17"/>
  <c r="W330" i="17"/>
  <c r="X330" i="17"/>
  <c r="Y330" i="17"/>
  <c r="Z330" i="17"/>
  <c r="AA330" i="17"/>
  <c r="AB330" i="17"/>
  <c r="AC330" i="17"/>
  <c r="AD330" i="17"/>
  <c r="AE330" i="17"/>
  <c r="AF330" i="17"/>
  <c r="AG330" i="17"/>
  <c r="AH330" i="17"/>
  <c r="AI330" i="17"/>
  <c r="AJ330" i="17"/>
  <c r="AK330" i="17"/>
  <c r="AL330" i="17"/>
  <c r="AM330" i="17"/>
  <c r="AN330" i="17"/>
  <c r="AO330" i="17"/>
  <c r="AP330" i="17"/>
  <c r="AQ330" i="17"/>
  <c r="AR330" i="17"/>
  <c r="AS330" i="17"/>
  <c r="AT330" i="17"/>
  <c r="AU330" i="17"/>
  <c r="AV330" i="17"/>
  <c r="AW330" i="17"/>
  <c r="AX330" i="17"/>
  <c r="AY330" i="17"/>
  <c r="AZ330" i="17"/>
  <c r="BA330" i="17"/>
  <c r="BB330" i="17"/>
  <c r="BC330" i="17"/>
  <c r="BD330" i="17"/>
  <c r="BE330" i="17"/>
  <c r="BF330" i="17"/>
  <c r="BG330" i="17"/>
  <c r="BH330" i="17"/>
  <c r="BI330" i="17"/>
  <c r="BJ330" i="17"/>
  <c r="BK330" i="17"/>
  <c r="BL330" i="17"/>
  <c r="BM330" i="17"/>
  <c r="BN330" i="17"/>
  <c r="BO330" i="17"/>
  <c r="BP330" i="17"/>
  <c r="BQ330" i="17"/>
  <c r="BR330" i="17"/>
  <c r="BS330" i="17"/>
  <c r="BT330" i="17"/>
  <c r="BU330" i="17"/>
  <c r="BV330" i="17"/>
  <c r="BW330" i="17"/>
  <c r="BX330" i="17"/>
  <c r="BY330" i="17"/>
  <c r="BZ330" i="17"/>
  <c r="CA330" i="17"/>
  <c r="CB330" i="17"/>
  <c r="CC330" i="17"/>
  <c r="CD330" i="17"/>
  <c r="CE330" i="17"/>
  <c r="CF330" i="17"/>
  <c r="CG330" i="17"/>
  <c r="CH330" i="17"/>
  <c r="CI330" i="17"/>
  <c r="CJ330" i="17"/>
  <c r="CK330" i="17"/>
  <c r="CL330" i="17"/>
  <c r="CM330" i="17"/>
  <c r="CN330" i="17"/>
  <c r="R331" i="17"/>
  <c r="S331" i="17"/>
  <c r="T331" i="17"/>
  <c r="U331" i="17"/>
  <c r="V331" i="17"/>
  <c r="W331" i="17"/>
  <c r="X331" i="17"/>
  <c r="Y331" i="17"/>
  <c r="Z331" i="17"/>
  <c r="AA331" i="17"/>
  <c r="AB331" i="17"/>
  <c r="AC331" i="17"/>
  <c r="AD331" i="17"/>
  <c r="AE331" i="17"/>
  <c r="AF331" i="17"/>
  <c r="AG331" i="17"/>
  <c r="AH331" i="17"/>
  <c r="AI331" i="17"/>
  <c r="AJ331" i="17"/>
  <c r="AK331" i="17"/>
  <c r="AL331" i="17"/>
  <c r="AM331" i="17"/>
  <c r="AN331" i="17"/>
  <c r="AO331" i="17"/>
  <c r="AP331" i="17"/>
  <c r="AQ331" i="17"/>
  <c r="AR331" i="17"/>
  <c r="AS331" i="17"/>
  <c r="AT331" i="17"/>
  <c r="AU331" i="17"/>
  <c r="AV331" i="17"/>
  <c r="AW331" i="17"/>
  <c r="AX331" i="17"/>
  <c r="AY331" i="17"/>
  <c r="AZ331" i="17"/>
  <c r="BA331" i="17"/>
  <c r="BB331" i="17"/>
  <c r="BC331" i="17"/>
  <c r="BD331" i="17"/>
  <c r="BE331" i="17"/>
  <c r="BF331" i="17"/>
  <c r="BG331" i="17"/>
  <c r="BH331" i="17"/>
  <c r="BI331" i="17"/>
  <c r="BJ331" i="17"/>
  <c r="BK331" i="17"/>
  <c r="BL331" i="17"/>
  <c r="BM331" i="17"/>
  <c r="BN331" i="17"/>
  <c r="BO331" i="17"/>
  <c r="BP331" i="17"/>
  <c r="BQ331" i="17"/>
  <c r="BR331" i="17"/>
  <c r="BS331" i="17"/>
  <c r="BT331" i="17"/>
  <c r="BU331" i="17"/>
  <c r="BV331" i="17"/>
  <c r="BW331" i="17"/>
  <c r="BX331" i="17"/>
  <c r="BY331" i="17"/>
  <c r="BZ331" i="17"/>
  <c r="CA331" i="17"/>
  <c r="CB331" i="17"/>
  <c r="CC331" i="17"/>
  <c r="CD331" i="17"/>
  <c r="CE331" i="17"/>
  <c r="CF331" i="17"/>
  <c r="CG331" i="17"/>
  <c r="CH331" i="17"/>
  <c r="CI331" i="17"/>
  <c r="CJ331" i="17"/>
  <c r="CK331" i="17"/>
  <c r="CL331" i="17"/>
  <c r="CM331" i="17"/>
  <c r="CN331" i="17"/>
  <c r="R332" i="17"/>
  <c r="S332" i="17"/>
  <c r="T332" i="17"/>
  <c r="U332" i="17"/>
  <c r="V332" i="17"/>
  <c r="W332" i="17"/>
  <c r="X332" i="17"/>
  <c r="Y332" i="17"/>
  <c r="Z332" i="17"/>
  <c r="AA332" i="17"/>
  <c r="AB332" i="17"/>
  <c r="AC332" i="17"/>
  <c r="AD332" i="17"/>
  <c r="AE332" i="17"/>
  <c r="AF332" i="17"/>
  <c r="AG332" i="17"/>
  <c r="AH332" i="17"/>
  <c r="AI332" i="17"/>
  <c r="AJ332" i="17"/>
  <c r="AK332" i="17"/>
  <c r="AL332" i="17"/>
  <c r="AM332" i="17"/>
  <c r="AN332" i="17"/>
  <c r="AO332" i="17"/>
  <c r="AP332" i="17"/>
  <c r="AQ332" i="17"/>
  <c r="AR332" i="17"/>
  <c r="AS332" i="17"/>
  <c r="AT332" i="17"/>
  <c r="AU332" i="17"/>
  <c r="AV332" i="17"/>
  <c r="AW332" i="17"/>
  <c r="AX332" i="17"/>
  <c r="AY332" i="17"/>
  <c r="AZ332" i="17"/>
  <c r="BA332" i="17"/>
  <c r="BB332" i="17"/>
  <c r="BC332" i="17"/>
  <c r="BD332" i="17"/>
  <c r="BE332" i="17"/>
  <c r="BF332" i="17"/>
  <c r="BG332" i="17"/>
  <c r="BH332" i="17"/>
  <c r="BI332" i="17"/>
  <c r="BJ332" i="17"/>
  <c r="BK332" i="17"/>
  <c r="BL332" i="17"/>
  <c r="BM332" i="17"/>
  <c r="BN332" i="17"/>
  <c r="BO332" i="17"/>
  <c r="BP332" i="17"/>
  <c r="BQ332" i="17"/>
  <c r="BR332" i="17"/>
  <c r="BS332" i="17"/>
  <c r="BT332" i="17"/>
  <c r="BU332" i="17"/>
  <c r="BV332" i="17"/>
  <c r="BW332" i="17"/>
  <c r="BX332" i="17"/>
  <c r="BY332" i="17"/>
  <c r="BZ332" i="17"/>
  <c r="CA332" i="17"/>
  <c r="CB332" i="17"/>
  <c r="CC332" i="17"/>
  <c r="CD332" i="17"/>
  <c r="CE332" i="17"/>
  <c r="CF332" i="17"/>
  <c r="CG332" i="17"/>
  <c r="CH332" i="17"/>
  <c r="CI332" i="17"/>
  <c r="CJ332" i="17"/>
  <c r="CK332" i="17"/>
  <c r="CL332" i="17"/>
  <c r="CM332" i="17"/>
  <c r="CN332" i="17"/>
  <c r="R333" i="17"/>
  <c r="S333" i="17"/>
  <c r="T333" i="17"/>
  <c r="U333" i="17"/>
  <c r="V333" i="17"/>
  <c r="W333" i="17"/>
  <c r="X333" i="17"/>
  <c r="Y333" i="17"/>
  <c r="Z333" i="17"/>
  <c r="AA333" i="17"/>
  <c r="AB333" i="17"/>
  <c r="AC333" i="17"/>
  <c r="AD333" i="17"/>
  <c r="AE333" i="17"/>
  <c r="AF333" i="17"/>
  <c r="AG333" i="17"/>
  <c r="AH333" i="17"/>
  <c r="AI333" i="17"/>
  <c r="AJ333" i="17"/>
  <c r="AK333" i="17"/>
  <c r="AL333" i="17"/>
  <c r="AM333" i="17"/>
  <c r="AN333" i="17"/>
  <c r="AO333" i="17"/>
  <c r="AP333" i="17"/>
  <c r="AQ333" i="17"/>
  <c r="AR333" i="17"/>
  <c r="AS333" i="17"/>
  <c r="AT333" i="17"/>
  <c r="AU333" i="17"/>
  <c r="AV333" i="17"/>
  <c r="AW333" i="17"/>
  <c r="AX333" i="17"/>
  <c r="AY333" i="17"/>
  <c r="AZ333" i="17"/>
  <c r="BA333" i="17"/>
  <c r="BB333" i="17"/>
  <c r="BC333" i="17"/>
  <c r="BD333" i="17"/>
  <c r="BE333" i="17"/>
  <c r="BF333" i="17"/>
  <c r="BG333" i="17"/>
  <c r="BH333" i="17"/>
  <c r="BI333" i="17"/>
  <c r="BJ333" i="17"/>
  <c r="BK333" i="17"/>
  <c r="BL333" i="17"/>
  <c r="BM333" i="17"/>
  <c r="BN333" i="17"/>
  <c r="BO333" i="17"/>
  <c r="BP333" i="17"/>
  <c r="BQ333" i="17"/>
  <c r="BR333" i="17"/>
  <c r="BS333" i="17"/>
  <c r="BT333" i="17"/>
  <c r="BU333" i="17"/>
  <c r="BV333" i="17"/>
  <c r="BW333" i="17"/>
  <c r="BX333" i="17"/>
  <c r="BY333" i="17"/>
  <c r="BZ333" i="17"/>
  <c r="CA333" i="17"/>
  <c r="CB333" i="17"/>
  <c r="CC333" i="17"/>
  <c r="CD333" i="17"/>
  <c r="CE333" i="17"/>
  <c r="CF333" i="17"/>
  <c r="CG333" i="17"/>
  <c r="CH333" i="17"/>
  <c r="CI333" i="17"/>
  <c r="CJ333" i="17"/>
  <c r="CK333" i="17"/>
  <c r="CL333" i="17"/>
  <c r="CM333" i="17"/>
  <c r="CN333" i="17"/>
  <c r="R334" i="17"/>
  <c r="S334" i="17"/>
  <c r="T334" i="17"/>
  <c r="U334" i="17"/>
  <c r="V334" i="17"/>
  <c r="W334" i="17"/>
  <c r="X334" i="17"/>
  <c r="Y334" i="17"/>
  <c r="Z334" i="17"/>
  <c r="AA334" i="17"/>
  <c r="AB334" i="17"/>
  <c r="AC334" i="17"/>
  <c r="AD334" i="17"/>
  <c r="AE334" i="17"/>
  <c r="AF334" i="17"/>
  <c r="AG334" i="17"/>
  <c r="AH334" i="17"/>
  <c r="AI334" i="17"/>
  <c r="AJ334" i="17"/>
  <c r="AK334" i="17"/>
  <c r="AL334" i="17"/>
  <c r="AM334" i="17"/>
  <c r="AN334" i="17"/>
  <c r="AO334" i="17"/>
  <c r="AP334" i="17"/>
  <c r="AQ334" i="17"/>
  <c r="AR334" i="17"/>
  <c r="AS334" i="17"/>
  <c r="AT334" i="17"/>
  <c r="AU334" i="17"/>
  <c r="AV334" i="17"/>
  <c r="AW334" i="17"/>
  <c r="AX334" i="17"/>
  <c r="AY334" i="17"/>
  <c r="AZ334" i="17"/>
  <c r="BA334" i="17"/>
  <c r="BB334" i="17"/>
  <c r="BC334" i="17"/>
  <c r="BD334" i="17"/>
  <c r="BE334" i="17"/>
  <c r="BF334" i="17"/>
  <c r="BG334" i="17"/>
  <c r="BH334" i="17"/>
  <c r="BI334" i="17"/>
  <c r="BJ334" i="17"/>
  <c r="BK334" i="17"/>
  <c r="BL334" i="17"/>
  <c r="BM334" i="17"/>
  <c r="BN334" i="17"/>
  <c r="BO334" i="17"/>
  <c r="BP334" i="17"/>
  <c r="BQ334" i="17"/>
  <c r="BR334" i="17"/>
  <c r="BS334" i="17"/>
  <c r="BT334" i="17"/>
  <c r="BU334" i="17"/>
  <c r="BV334" i="17"/>
  <c r="BW334" i="17"/>
  <c r="BX334" i="17"/>
  <c r="BY334" i="17"/>
  <c r="BZ334" i="17"/>
  <c r="CA334" i="17"/>
  <c r="CB334" i="17"/>
  <c r="CC334" i="17"/>
  <c r="CD334" i="17"/>
  <c r="CE334" i="17"/>
  <c r="CF334" i="17"/>
  <c r="CG334" i="17"/>
  <c r="CH334" i="17"/>
  <c r="CI334" i="17"/>
  <c r="CJ334" i="17"/>
  <c r="CK334" i="17"/>
  <c r="CL334" i="17"/>
  <c r="CM334" i="17"/>
  <c r="CN334" i="17"/>
  <c r="R335" i="17"/>
  <c r="S335" i="17"/>
  <c r="T335" i="17"/>
  <c r="U335" i="17"/>
  <c r="V335" i="17"/>
  <c r="W335" i="17"/>
  <c r="X335" i="17"/>
  <c r="Y335" i="17"/>
  <c r="Z335" i="17"/>
  <c r="AA335" i="17"/>
  <c r="AB335" i="17"/>
  <c r="AC335" i="17"/>
  <c r="AD335" i="17"/>
  <c r="AE335" i="17"/>
  <c r="AF335" i="17"/>
  <c r="AG335" i="17"/>
  <c r="AH335" i="17"/>
  <c r="AI335" i="17"/>
  <c r="AJ335" i="17"/>
  <c r="AK335" i="17"/>
  <c r="AL335" i="17"/>
  <c r="AM335" i="17"/>
  <c r="AN335" i="17"/>
  <c r="AO335" i="17"/>
  <c r="AP335" i="17"/>
  <c r="AQ335" i="17"/>
  <c r="AR335" i="17"/>
  <c r="AS335" i="17"/>
  <c r="AT335" i="17"/>
  <c r="AU335" i="17"/>
  <c r="AV335" i="17"/>
  <c r="AW335" i="17"/>
  <c r="AX335" i="17"/>
  <c r="AY335" i="17"/>
  <c r="AZ335" i="17"/>
  <c r="BA335" i="17"/>
  <c r="BB335" i="17"/>
  <c r="BC335" i="17"/>
  <c r="BD335" i="17"/>
  <c r="BE335" i="17"/>
  <c r="BF335" i="17"/>
  <c r="BG335" i="17"/>
  <c r="BH335" i="17"/>
  <c r="BI335" i="17"/>
  <c r="BJ335" i="17"/>
  <c r="BK335" i="17"/>
  <c r="BL335" i="17"/>
  <c r="BM335" i="17"/>
  <c r="BN335" i="17"/>
  <c r="BO335" i="17"/>
  <c r="BP335" i="17"/>
  <c r="BQ335" i="17"/>
  <c r="BR335" i="17"/>
  <c r="BS335" i="17"/>
  <c r="BT335" i="17"/>
  <c r="BU335" i="17"/>
  <c r="BV335" i="17"/>
  <c r="BW335" i="17"/>
  <c r="BX335" i="17"/>
  <c r="BY335" i="17"/>
  <c r="BZ335" i="17"/>
  <c r="CA335" i="17"/>
  <c r="CB335" i="17"/>
  <c r="CC335" i="17"/>
  <c r="CD335" i="17"/>
  <c r="CE335" i="17"/>
  <c r="CF335" i="17"/>
  <c r="CG335" i="17"/>
  <c r="CH335" i="17"/>
  <c r="CI335" i="17"/>
  <c r="CJ335" i="17"/>
  <c r="CK335" i="17"/>
  <c r="CL335" i="17"/>
  <c r="CM335" i="17"/>
  <c r="CN335" i="17"/>
  <c r="R336" i="17"/>
  <c r="S336" i="17"/>
  <c r="T336" i="17"/>
  <c r="U336" i="17"/>
  <c r="V336" i="17"/>
  <c r="W336" i="17"/>
  <c r="X336" i="17"/>
  <c r="Y336" i="17"/>
  <c r="Z336" i="17"/>
  <c r="AA336" i="17"/>
  <c r="AB336" i="17"/>
  <c r="AC336" i="17"/>
  <c r="AD336" i="17"/>
  <c r="AE336" i="17"/>
  <c r="AF336" i="17"/>
  <c r="AG336" i="17"/>
  <c r="AH336" i="17"/>
  <c r="AI336" i="17"/>
  <c r="AJ336" i="17"/>
  <c r="AK336" i="17"/>
  <c r="AL336" i="17"/>
  <c r="AM336" i="17"/>
  <c r="AN336" i="17"/>
  <c r="AO336" i="17"/>
  <c r="AP336" i="17"/>
  <c r="AQ336" i="17"/>
  <c r="AR336" i="17"/>
  <c r="AS336" i="17"/>
  <c r="AT336" i="17"/>
  <c r="AU336" i="17"/>
  <c r="AV336" i="17"/>
  <c r="AW336" i="17"/>
  <c r="AX336" i="17"/>
  <c r="AY336" i="17"/>
  <c r="AZ336" i="17"/>
  <c r="BA336" i="17"/>
  <c r="BB336" i="17"/>
  <c r="BC336" i="17"/>
  <c r="BD336" i="17"/>
  <c r="BE336" i="17"/>
  <c r="BF336" i="17"/>
  <c r="BG336" i="17"/>
  <c r="BH336" i="17"/>
  <c r="BI336" i="17"/>
  <c r="BJ336" i="17"/>
  <c r="BK336" i="17"/>
  <c r="BL336" i="17"/>
  <c r="BM336" i="17"/>
  <c r="BN336" i="17"/>
  <c r="BO336" i="17"/>
  <c r="BP336" i="17"/>
  <c r="BQ336" i="17"/>
  <c r="BR336" i="17"/>
  <c r="BS336" i="17"/>
  <c r="BT336" i="17"/>
  <c r="BU336" i="17"/>
  <c r="BV336" i="17"/>
  <c r="BW336" i="17"/>
  <c r="BX336" i="17"/>
  <c r="BY336" i="17"/>
  <c r="BZ336" i="17"/>
  <c r="CA336" i="17"/>
  <c r="CB336" i="17"/>
  <c r="CC336" i="17"/>
  <c r="CD336" i="17"/>
  <c r="CE336" i="17"/>
  <c r="CF336" i="17"/>
  <c r="CG336" i="17"/>
  <c r="CH336" i="17"/>
  <c r="CI336" i="17"/>
  <c r="CJ336" i="17"/>
  <c r="CK336" i="17"/>
  <c r="CL336" i="17"/>
  <c r="CM336" i="17"/>
  <c r="CN336" i="17"/>
  <c r="R337" i="17"/>
  <c r="S337" i="17"/>
  <c r="T337" i="17"/>
  <c r="U337" i="17"/>
  <c r="V337" i="17"/>
  <c r="W337" i="17"/>
  <c r="X337" i="17"/>
  <c r="Y337" i="17"/>
  <c r="Z337" i="17"/>
  <c r="AA337" i="17"/>
  <c r="AB337" i="17"/>
  <c r="AC337" i="17"/>
  <c r="AD337" i="17"/>
  <c r="AE337" i="17"/>
  <c r="AF337" i="17"/>
  <c r="AG337" i="17"/>
  <c r="AH337" i="17"/>
  <c r="AI337" i="17"/>
  <c r="AJ337" i="17"/>
  <c r="AK337" i="17"/>
  <c r="AL337" i="17"/>
  <c r="AM337" i="17"/>
  <c r="AN337" i="17"/>
  <c r="AO337" i="17"/>
  <c r="AP337" i="17"/>
  <c r="AQ337" i="17"/>
  <c r="AR337" i="17"/>
  <c r="AS337" i="17"/>
  <c r="AT337" i="17"/>
  <c r="AU337" i="17"/>
  <c r="AV337" i="17"/>
  <c r="AW337" i="17"/>
  <c r="AX337" i="17"/>
  <c r="AY337" i="17"/>
  <c r="AZ337" i="17"/>
  <c r="BA337" i="17"/>
  <c r="BB337" i="17"/>
  <c r="BC337" i="17"/>
  <c r="BD337" i="17"/>
  <c r="BE337" i="17"/>
  <c r="BF337" i="17"/>
  <c r="BG337" i="17"/>
  <c r="BH337" i="17"/>
  <c r="BI337" i="17"/>
  <c r="BJ337" i="17"/>
  <c r="BK337" i="17"/>
  <c r="BL337" i="17"/>
  <c r="BM337" i="17"/>
  <c r="BN337" i="17"/>
  <c r="BO337" i="17"/>
  <c r="BP337" i="17"/>
  <c r="BQ337" i="17"/>
  <c r="BR337" i="17"/>
  <c r="BS337" i="17"/>
  <c r="BT337" i="17"/>
  <c r="BU337" i="17"/>
  <c r="BV337" i="17"/>
  <c r="BW337" i="17"/>
  <c r="BX337" i="17"/>
  <c r="BY337" i="17"/>
  <c r="BZ337" i="17"/>
  <c r="CA337" i="17"/>
  <c r="CB337" i="17"/>
  <c r="CC337" i="17"/>
  <c r="CD337" i="17"/>
  <c r="CE337" i="17"/>
  <c r="CF337" i="17"/>
  <c r="CG337" i="17"/>
  <c r="CH337" i="17"/>
  <c r="CI337" i="17"/>
  <c r="CJ337" i="17"/>
  <c r="CK337" i="17"/>
  <c r="CL337" i="17"/>
  <c r="CM337" i="17"/>
  <c r="CN337" i="17"/>
  <c r="R338" i="17"/>
  <c r="S338" i="17"/>
  <c r="T338" i="17"/>
  <c r="U338" i="17"/>
  <c r="V338" i="17"/>
  <c r="W338" i="17"/>
  <c r="X338" i="17"/>
  <c r="Y338" i="17"/>
  <c r="Z338" i="17"/>
  <c r="AA338" i="17"/>
  <c r="AB338" i="17"/>
  <c r="AC338" i="17"/>
  <c r="AD338" i="17"/>
  <c r="AE338" i="17"/>
  <c r="AF338" i="17"/>
  <c r="AG338" i="17"/>
  <c r="AH338" i="17"/>
  <c r="AI338" i="17"/>
  <c r="AJ338" i="17"/>
  <c r="AK338" i="17"/>
  <c r="AL338" i="17"/>
  <c r="AM338" i="17"/>
  <c r="AN338" i="17"/>
  <c r="AO338" i="17"/>
  <c r="AP338" i="17"/>
  <c r="AQ338" i="17"/>
  <c r="AR338" i="17"/>
  <c r="AS338" i="17"/>
  <c r="AT338" i="17"/>
  <c r="AU338" i="17"/>
  <c r="AV338" i="17"/>
  <c r="AW338" i="17"/>
  <c r="AX338" i="17"/>
  <c r="AY338" i="17"/>
  <c r="AZ338" i="17"/>
  <c r="BA338" i="17"/>
  <c r="BB338" i="17"/>
  <c r="BC338" i="17"/>
  <c r="BD338" i="17"/>
  <c r="BE338" i="17"/>
  <c r="BF338" i="17"/>
  <c r="BG338" i="17"/>
  <c r="BH338" i="17"/>
  <c r="BI338" i="17"/>
  <c r="BJ338" i="17"/>
  <c r="BK338" i="17"/>
  <c r="BL338" i="17"/>
  <c r="BM338" i="17"/>
  <c r="BN338" i="17"/>
  <c r="BO338" i="17"/>
  <c r="BP338" i="17"/>
  <c r="BQ338" i="17"/>
  <c r="BR338" i="17"/>
  <c r="BS338" i="17"/>
  <c r="BT338" i="17"/>
  <c r="BU338" i="17"/>
  <c r="BV338" i="17"/>
  <c r="BW338" i="17"/>
  <c r="BX338" i="17"/>
  <c r="BY338" i="17"/>
  <c r="BZ338" i="17"/>
  <c r="CA338" i="17"/>
  <c r="CB338" i="17"/>
  <c r="CC338" i="17"/>
  <c r="CD338" i="17"/>
  <c r="CE338" i="17"/>
  <c r="CF338" i="17"/>
  <c r="CG338" i="17"/>
  <c r="CH338" i="17"/>
  <c r="CI338" i="17"/>
  <c r="CJ338" i="17"/>
  <c r="CK338" i="17"/>
  <c r="CL338" i="17"/>
  <c r="CM338" i="17"/>
  <c r="CN338" i="17"/>
  <c r="R339" i="17"/>
  <c r="S339" i="17"/>
  <c r="T339" i="17"/>
  <c r="U339" i="17"/>
  <c r="V339" i="17"/>
  <c r="W339" i="17"/>
  <c r="X339" i="17"/>
  <c r="Y339" i="17"/>
  <c r="Z339" i="17"/>
  <c r="AA339" i="17"/>
  <c r="AB339" i="17"/>
  <c r="AC339" i="17"/>
  <c r="AD339" i="17"/>
  <c r="AE339" i="17"/>
  <c r="AF339" i="17"/>
  <c r="AG339" i="17"/>
  <c r="AH339" i="17"/>
  <c r="AI339" i="17"/>
  <c r="AJ339" i="17"/>
  <c r="AK339" i="17"/>
  <c r="AL339" i="17"/>
  <c r="AM339" i="17"/>
  <c r="AN339" i="17"/>
  <c r="AO339" i="17"/>
  <c r="AP339" i="17"/>
  <c r="AQ339" i="17"/>
  <c r="AR339" i="17"/>
  <c r="AS339" i="17"/>
  <c r="AT339" i="17"/>
  <c r="AU339" i="17"/>
  <c r="AV339" i="17"/>
  <c r="AW339" i="17"/>
  <c r="AX339" i="17"/>
  <c r="AY339" i="17"/>
  <c r="AZ339" i="17"/>
  <c r="BA339" i="17"/>
  <c r="BB339" i="17"/>
  <c r="BC339" i="17"/>
  <c r="BD339" i="17"/>
  <c r="BE339" i="17"/>
  <c r="BF339" i="17"/>
  <c r="BG339" i="17"/>
  <c r="BH339" i="17"/>
  <c r="BI339" i="17"/>
  <c r="BJ339" i="17"/>
  <c r="BK339" i="17"/>
  <c r="BL339" i="17"/>
  <c r="BM339" i="17"/>
  <c r="BN339" i="17"/>
  <c r="BO339" i="17"/>
  <c r="BP339" i="17"/>
  <c r="BQ339" i="17"/>
  <c r="BR339" i="17"/>
  <c r="BS339" i="17"/>
  <c r="BT339" i="17"/>
  <c r="BU339" i="17"/>
  <c r="BV339" i="17"/>
  <c r="BW339" i="17"/>
  <c r="BX339" i="17"/>
  <c r="BY339" i="17"/>
  <c r="BZ339" i="17"/>
  <c r="CA339" i="17"/>
  <c r="CB339" i="17"/>
  <c r="CC339" i="17"/>
  <c r="CD339" i="17"/>
  <c r="CE339" i="17"/>
  <c r="CF339" i="17"/>
  <c r="CG339" i="17"/>
  <c r="CH339" i="17"/>
  <c r="CI339" i="17"/>
  <c r="CJ339" i="17"/>
  <c r="CK339" i="17"/>
  <c r="CL339" i="17"/>
  <c r="CM339" i="17"/>
  <c r="CN339" i="17"/>
  <c r="R340" i="17"/>
  <c r="S340" i="17"/>
  <c r="T340" i="17"/>
  <c r="U340" i="17"/>
  <c r="V340" i="17"/>
  <c r="W340" i="17"/>
  <c r="X340" i="17"/>
  <c r="Y340" i="17"/>
  <c r="Z340" i="17"/>
  <c r="AA340" i="17"/>
  <c r="AB340" i="17"/>
  <c r="AC340" i="17"/>
  <c r="AD340" i="17"/>
  <c r="AE340" i="17"/>
  <c r="AF340" i="17"/>
  <c r="AG340" i="17"/>
  <c r="AH340" i="17"/>
  <c r="AI340" i="17"/>
  <c r="AJ340" i="17"/>
  <c r="AK340" i="17"/>
  <c r="AL340" i="17"/>
  <c r="AM340" i="17"/>
  <c r="AN340" i="17"/>
  <c r="AO340" i="17"/>
  <c r="AP340" i="17"/>
  <c r="AQ340" i="17"/>
  <c r="AR340" i="17"/>
  <c r="AS340" i="17"/>
  <c r="AT340" i="17"/>
  <c r="AU340" i="17"/>
  <c r="AV340" i="17"/>
  <c r="AW340" i="17"/>
  <c r="AX340" i="17"/>
  <c r="AY340" i="17"/>
  <c r="AZ340" i="17"/>
  <c r="BA340" i="17"/>
  <c r="BB340" i="17"/>
  <c r="BC340" i="17"/>
  <c r="BD340" i="17"/>
  <c r="BE340" i="17"/>
  <c r="BF340" i="17"/>
  <c r="BG340" i="17"/>
  <c r="BH340" i="17"/>
  <c r="BI340" i="17"/>
  <c r="BJ340" i="17"/>
  <c r="BK340" i="17"/>
  <c r="BL340" i="17"/>
  <c r="BM340" i="17"/>
  <c r="BN340" i="17"/>
  <c r="BO340" i="17"/>
  <c r="BP340" i="17"/>
  <c r="BQ340" i="17"/>
  <c r="BR340" i="17"/>
  <c r="BS340" i="17"/>
  <c r="BT340" i="17"/>
  <c r="BU340" i="17"/>
  <c r="BV340" i="17"/>
  <c r="BW340" i="17"/>
  <c r="BX340" i="17"/>
  <c r="BY340" i="17"/>
  <c r="BZ340" i="17"/>
  <c r="CA340" i="17"/>
  <c r="CB340" i="17"/>
  <c r="CC340" i="17"/>
  <c r="CD340" i="17"/>
  <c r="CE340" i="17"/>
  <c r="CF340" i="17"/>
  <c r="CG340" i="17"/>
  <c r="CH340" i="17"/>
  <c r="CI340" i="17"/>
  <c r="CJ340" i="17"/>
  <c r="CK340" i="17"/>
  <c r="CL340" i="17"/>
  <c r="CM340" i="17"/>
  <c r="CN340" i="17"/>
  <c r="R341" i="17"/>
  <c r="S341" i="17"/>
  <c r="T341" i="17"/>
  <c r="U341" i="17"/>
  <c r="V341" i="17"/>
  <c r="W341" i="17"/>
  <c r="X341" i="17"/>
  <c r="Y341" i="17"/>
  <c r="Z341" i="17"/>
  <c r="AA341" i="17"/>
  <c r="AB341" i="17"/>
  <c r="AC341" i="17"/>
  <c r="AD341" i="17"/>
  <c r="AE341" i="17"/>
  <c r="AF341" i="17"/>
  <c r="AG341" i="17"/>
  <c r="AH341" i="17"/>
  <c r="AI341" i="17"/>
  <c r="AJ341" i="17"/>
  <c r="AK341" i="17"/>
  <c r="AL341" i="17"/>
  <c r="AM341" i="17"/>
  <c r="AN341" i="17"/>
  <c r="AO341" i="17"/>
  <c r="AP341" i="17"/>
  <c r="AQ341" i="17"/>
  <c r="AR341" i="17"/>
  <c r="AS341" i="17"/>
  <c r="AT341" i="17"/>
  <c r="AU341" i="17"/>
  <c r="AV341" i="17"/>
  <c r="AW341" i="17"/>
  <c r="AX341" i="17"/>
  <c r="AY341" i="17"/>
  <c r="AZ341" i="17"/>
  <c r="BA341" i="17"/>
  <c r="BB341" i="17"/>
  <c r="BC341" i="17"/>
  <c r="BD341" i="17"/>
  <c r="BE341" i="17"/>
  <c r="BF341" i="17"/>
  <c r="BG341" i="17"/>
  <c r="BH341" i="17"/>
  <c r="BI341" i="17"/>
  <c r="BJ341" i="17"/>
  <c r="BK341" i="17"/>
  <c r="BL341" i="17"/>
  <c r="BM341" i="17"/>
  <c r="BN341" i="17"/>
  <c r="BO341" i="17"/>
  <c r="BP341" i="17"/>
  <c r="BQ341" i="17"/>
  <c r="BR341" i="17"/>
  <c r="BS341" i="17"/>
  <c r="BT341" i="17"/>
  <c r="BU341" i="17"/>
  <c r="BV341" i="17"/>
  <c r="BW341" i="17"/>
  <c r="BX341" i="17"/>
  <c r="BY341" i="17"/>
  <c r="BZ341" i="17"/>
  <c r="CA341" i="17"/>
  <c r="CB341" i="17"/>
  <c r="CC341" i="17"/>
  <c r="CD341" i="17"/>
  <c r="CE341" i="17"/>
  <c r="CF341" i="17"/>
  <c r="CG341" i="17"/>
  <c r="CH341" i="17"/>
  <c r="CI341" i="17"/>
  <c r="CJ341" i="17"/>
  <c r="CK341" i="17"/>
  <c r="CL341" i="17"/>
  <c r="CM341" i="17"/>
  <c r="CN341" i="17"/>
  <c r="R342" i="17"/>
  <c r="S342" i="17"/>
  <c r="T342" i="17"/>
  <c r="U342" i="17"/>
  <c r="V342" i="17"/>
  <c r="W342" i="17"/>
  <c r="X342" i="17"/>
  <c r="Y342" i="17"/>
  <c r="Z342" i="17"/>
  <c r="AA342" i="17"/>
  <c r="AB342" i="17"/>
  <c r="AC342" i="17"/>
  <c r="AD342" i="17"/>
  <c r="AE342" i="17"/>
  <c r="AF342" i="17"/>
  <c r="AG342" i="17"/>
  <c r="AH342" i="17"/>
  <c r="AI342" i="17"/>
  <c r="AJ342" i="17"/>
  <c r="AK342" i="17"/>
  <c r="AL342" i="17"/>
  <c r="AM342" i="17"/>
  <c r="AN342" i="17"/>
  <c r="AO342" i="17"/>
  <c r="AP342" i="17"/>
  <c r="AQ342" i="17"/>
  <c r="AR342" i="17"/>
  <c r="AS342" i="17"/>
  <c r="AT342" i="17"/>
  <c r="AU342" i="17"/>
  <c r="AV342" i="17"/>
  <c r="AW342" i="17"/>
  <c r="AX342" i="17"/>
  <c r="AY342" i="17"/>
  <c r="AZ342" i="17"/>
  <c r="BA342" i="17"/>
  <c r="BB342" i="17"/>
  <c r="BC342" i="17"/>
  <c r="BD342" i="17"/>
  <c r="BE342" i="17"/>
  <c r="BF342" i="17"/>
  <c r="BG342" i="17"/>
  <c r="BH342" i="17"/>
  <c r="BI342" i="17"/>
  <c r="BJ342" i="17"/>
  <c r="BK342" i="17"/>
  <c r="BL342" i="17"/>
  <c r="BM342" i="17"/>
  <c r="BN342" i="17"/>
  <c r="BO342" i="17"/>
  <c r="BP342" i="17"/>
  <c r="BQ342" i="17"/>
  <c r="BR342" i="17"/>
  <c r="BS342" i="17"/>
  <c r="BT342" i="17"/>
  <c r="BU342" i="17"/>
  <c r="BV342" i="17"/>
  <c r="BW342" i="17"/>
  <c r="BX342" i="17"/>
  <c r="BY342" i="17"/>
  <c r="BZ342" i="17"/>
  <c r="CA342" i="17"/>
  <c r="CB342" i="17"/>
  <c r="CC342" i="17"/>
  <c r="CD342" i="17"/>
  <c r="CE342" i="17"/>
  <c r="CF342" i="17"/>
  <c r="CG342" i="17"/>
  <c r="CH342" i="17"/>
  <c r="CI342" i="17"/>
  <c r="CJ342" i="17"/>
  <c r="CK342" i="17"/>
  <c r="CL342" i="17"/>
  <c r="CM342" i="17"/>
  <c r="CN342" i="17"/>
  <c r="R343" i="17"/>
  <c r="S343" i="17"/>
  <c r="T343" i="17"/>
  <c r="U343" i="17"/>
  <c r="V343" i="17"/>
  <c r="W343" i="17"/>
  <c r="X343" i="17"/>
  <c r="Y343" i="17"/>
  <c r="Z343" i="17"/>
  <c r="AA343" i="17"/>
  <c r="AB343" i="17"/>
  <c r="AC343" i="17"/>
  <c r="AD343" i="17"/>
  <c r="AE343" i="17"/>
  <c r="AF343" i="17"/>
  <c r="AG343" i="17"/>
  <c r="AH343" i="17"/>
  <c r="AI343" i="17"/>
  <c r="AJ343" i="17"/>
  <c r="AK343" i="17"/>
  <c r="AL343" i="17"/>
  <c r="AM343" i="17"/>
  <c r="AN343" i="17"/>
  <c r="AO343" i="17"/>
  <c r="AP343" i="17"/>
  <c r="AQ343" i="17"/>
  <c r="AR343" i="17"/>
  <c r="AS343" i="17"/>
  <c r="AT343" i="17"/>
  <c r="AU343" i="17"/>
  <c r="AV343" i="17"/>
  <c r="AW343" i="17"/>
  <c r="AX343" i="17"/>
  <c r="AY343" i="17"/>
  <c r="AZ343" i="17"/>
  <c r="BA343" i="17"/>
  <c r="BB343" i="17"/>
  <c r="BC343" i="17"/>
  <c r="BD343" i="17"/>
  <c r="BE343" i="17"/>
  <c r="BF343" i="17"/>
  <c r="BG343" i="17"/>
  <c r="BH343" i="17"/>
  <c r="BI343" i="17"/>
  <c r="BJ343" i="17"/>
  <c r="BK343" i="17"/>
  <c r="BL343" i="17"/>
  <c r="BM343" i="17"/>
  <c r="BN343" i="17"/>
  <c r="BO343" i="17"/>
  <c r="BP343" i="17"/>
  <c r="BQ343" i="17"/>
  <c r="BR343" i="17"/>
  <c r="BS343" i="17"/>
  <c r="BT343" i="17"/>
  <c r="BU343" i="17"/>
  <c r="BV343" i="17"/>
  <c r="BW343" i="17"/>
  <c r="BX343" i="17"/>
  <c r="BY343" i="17"/>
  <c r="BZ343" i="17"/>
  <c r="CA343" i="17"/>
  <c r="CB343" i="17"/>
  <c r="CC343" i="17"/>
  <c r="CD343" i="17"/>
  <c r="CE343" i="17"/>
  <c r="CF343" i="17"/>
  <c r="CG343" i="17"/>
  <c r="CH343" i="17"/>
  <c r="CI343" i="17"/>
  <c r="CJ343" i="17"/>
  <c r="CK343" i="17"/>
  <c r="CL343" i="17"/>
  <c r="CM343" i="17"/>
  <c r="CN343" i="17"/>
  <c r="R344" i="17"/>
  <c r="S344" i="17"/>
  <c r="T344" i="17"/>
  <c r="U344" i="17"/>
  <c r="V344" i="17"/>
  <c r="W344" i="17"/>
  <c r="X344" i="17"/>
  <c r="Y344" i="17"/>
  <c r="Z344" i="17"/>
  <c r="AA344" i="17"/>
  <c r="AB344" i="17"/>
  <c r="AC344" i="17"/>
  <c r="AD344" i="17"/>
  <c r="AE344" i="17"/>
  <c r="AF344" i="17"/>
  <c r="AG344" i="17"/>
  <c r="AH344" i="17"/>
  <c r="AI344" i="17"/>
  <c r="AJ344" i="17"/>
  <c r="AK344" i="17"/>
  <c r="AL344" i="17"/>
  <c r="AM344" i="17"/>
  <c r="AN344" i="17"/>
  <c r="AO344" i="17"/>
  <c r="AP344" i="17"/>
  <c r="AQ344" i="17"/>
  <c r="AR344" i="17"/>
  <c r="AS344" i="17"/>
  <c r="AT344" i="17"/>
  <c r="AU344" i="17"/>
  <c r="AV344" i="17"/>
  <c r="AW344" i="17"/>
  <c r="AX344" i="17"/>
  <c r="AY344" i="17"/>
  <c r="AZ344" i="17"/>
  <c r="BA344" i="17"/>
  <c r="BB344" i="17"/>
  <c r="BC344" i="17"/>
  <c r="BD344" i="17"/>
  <c r="BE344" i="17"/>
  <c r="BF344" i="17"/>
  <c r="BG344" i="17"/>
  <c r="BH344" i="17"/>
  <c r="BI344" i="17"/>
  <c r="BJ344" i="17"/>
  <c r="BK344" i="17"/>
  <c r="BL344" i="17"/>
  <c r="BM344" i="17"/>
  <c r="BN344" i="17"/>
  <c r="BO344" i="17"/>
  <c r="BP344" i="17"/>
  <c r="BQ344" i="17"/>
  <c r="BR344" i="17"/>
  <c r="BS344" i="17"/>
  <c r="BT344" i="17"/>
  <c r="BU344" i="17"/>
  <c r="BV344" i="17"/>
  <c r="BW344" i="17"/>
  <c r="BX344" i="17"/>
  <c r="BY344" i="17"/>
  <c r="BZ344" i="17"/>
  <c r="CA344" i="17"/>
  <c r="CB344" i="17"/>
  <c r="CC344" i="17"/>
  <c r="CD344" i="17"/>
  <c r="CE344" i="17"/>
  <c r="CF344" i="17"/>
  <c r="CG344" i="17"/>
  <c r="CH344" i="17"/>
  <c r="CI344" i="17"/>
  <c r="CJ344" i="17"/>
  <c r="CK344" i="17"/>
  <c r="CL344" i="17"/>
  <c r="CM344" i="17"/>
  <c r="CN344" i="17"/>
  <c r="R345" i="17"/>
  <c r="S345" i="17"/>
  <c r="T345" i="17"/>
  <c r="U345" i="17"/>
  <c r="V345" i="17"/>
  <c r="W345" i="17"/>
  <c r="X345" i="17"/>
  <c r="Y345" i="17"/>
  <c r="Z345" i="17"/>
  <c r="AA345" i="17"/>
  <c r="AB345" i="17"/>
  <c r="AC345" i="17"/>
  <c r="AD345" i="17"/>
  <c r="AE345" i="17"/>
  <c r="AF345" i="17"/>
  <c r="AG345" i="17"/>
  <c r="AH345" i="17"/>
  <c r="AI345" i="17"/>
  <c r="AJ345" i="17"/>
  <c r="AK345" i="17"/>
  <c r="AL345" i="17"/>
  <c r="AM345" i="17"/>
  <c r="AN345" i="17"/>
  <c r="AO345" i="17"/>
  <c r="AP345" i="17"/>
  <c r="AQ345" i="17"/>
  <c r="AR345" i="17"/>
  <c r="AS345" i="17"/>
  <c r="AT345" i="17"/>
  <c r="AU345" i="17"/>
  <c r="AV345" i="17"/>
  <c r="AW345" i="17"/>
  <c r="AX345" i="17"/>
  <c r="AY345" i="17"/>
  <c r="AZ345" i="17"/>
  <c r="BA345" i="17"/>
  <c r="BB345" i="17"/>
  <c r="BC345" i="17"/>
  <c r="BD345" i="17"/>
  <c r="BE345" i="17"/>
  <c r="BF345" i="17"/>
  <c r="BG345" i="17"/>
  <c r="BH345" i="17"/>
  <c r="BI345" i="17"/>
  <c r="BJ345" i="17"/>
  <c r="BK345" i="17"/>
  <c r="BL345" i="17"/>
  <c r="BM345" i="17"/>
  <c r="BN345" i="17"/>
  <c r="BO345" i="17"/>
  <c r="BP345" i="17"/>
  <c r="BQ345" i="17"/>
  <c r="BR345" i="17"/>
  <c r="BS345" i="17"/>
  <c r="BT345" i="17"/>
  <c r="BU345" i="17"/>
  <c r="BV345" i="17"/>
  <c r="BW345" i="17"/>
  <c r="BX345" i="17"/>
  <c r="BY345" i="17"/>
  <c r="BZ345" i="17"/>
  <c r="CA345" i="17"/>
  <c r="CB345" i="17"/>
  <c r="CC345" i="17"/>
  <c r="CD345" i="17"/>
  <c r="CE345" i="17"/>
  <c r="CF345" i="17"/>
  <c r="CG345" i="17"/>
  <c r="CH345" i="17"/>
  <c r="CI345" i="17"/>
  <c r="CJ345" i="17"/>
  <c r="CK345" i="17"/>
  <c r="CL345" i="17"/>
  <c r="CM345" i="17"/>
  <c r="CN345" i="17"/>
  <c r="R346" i="17"/>
  <c r="S346" i="17"/>
  <c r="T346" i="17"/>
  <c r="U346" i="17"/>
  <c r="V346" i="17"/>
  <c r="W346" i="17"/>
  <c r="X346" i="17"/>
  <c r="Y346" i="17"/>
  <c r="Z346" i="17"/>
  <c r="AA346" i="17"/>
  <c r="AB346" i="17"/>
  <c r="AC346" i="17"/>
  <c r="AD346" i="17"/>
  <c r="AE346" i="17"/>
  <c r="AF346" i="17"/>
  <c r="AG346" i="17"/>
  <c r="AH346" i="17"/>
  <c r="AI346" i="17"/>
  <c r="AJ346" i="17"/>
  <c r="AK346" i="17"/>
  <c r="AL346" i="17"/>
  <c r="AM346" i="17"/>
  <c r="AN346" i="17"/>
  <c r="AO346" i="17"/>
  <c r="AP346" i="17"/>
  <c r="AQ346" i="17"/>
  <c r="AR346" i="17"/>
  <c r="AS346" i="17"/>
  <c r="AT346" i="17"/>
  <c r="AU346" i="17"/>
  <c r="AV346" i="17"/>
  <c r="AW346" i="17"/>
  <c r="AX346" i="17"/>
  <c r="AY346" i="17"/>
  <c r="AZ346" i="17"/>
  <c r="BA346" i="17"/>
  <c r="BB346" i="17"/>
  <c r="BC346" i="17"/>
  <c r="BD346" i="17"/>
  <c r="BE346" i="17"/>
  <c r="BF346" i="17"/>
  <c r="BG346" i="17"/>
  <c r="BH346" i="17"/>
  <c r="BI346" i="17"/>
  <c r="BJ346" i="17"/>
  <c r="BK346" i="17"/>
  <c r="BL346" i="17"/>
  <c r="BM346" i="17"/>
  <c r="BN346" i="17"/>
  <c r="BO346" i="17"/>
  <c r="BP346" i="17"/>
  <c r="BQ346" i="17"/>
  <c r="BR346" i="17"/>
  <c r="BS346" i="17"/>
  <c r="BT346" i="17"/>
  <c r="BU346" i="17"/>
  <c r="BV346" i="17"/>
  <c r="BW346" i="17"/>
  <c r="BX346" i="17"/>
  <c r="BY346" i="17"/>
  <c r="BZ346" i="17"/>
  <c r="CA346" i="17"/>
  <c r="CB346" i="17"/>
  <c r="CC346" i="17"/>
  <c r="CD346" i="17"/>
  <c r="CE346" i="17"/>
  <c r="CF346" i="17"/>
  <c r="CG346" i="17"/>
  <c r="CH346" i="17"/>
  <c r="CI346" i="17"/>
  <c r="CJ346" i="17"/>
  <c r="CK346" i="17"/>
  <c r="CL346" i="17"/>
  <c r="CM346" i="17"/>
  <c r="CN346" i="17"/>
  <c r="R347" i="17"/>
  <c r="S347" i="17"/>
  <c r="T347" i="17"/>
  <c r="U347" i="17"/>
  <c r="V347" i="17"/>
  <c r="W347" i="17"/>
  <c r="X347" i="17"/>
  <c r="Y347" i="17"/>
  <c r="Z347" i="17"/>
  <c r="AA347" i="17"/>
  <c r="AB347" i="17"/>
  <c r="AC347" i="17"/>
  <c r="AD347" i="17"/>
  <c r="AE347" i="17"/>
  <c r="AF347" i="17"/>
  <c r="AG347" i="17"/>
  <c r="AH347" i="17"/>
  <c r="AI347" i="17"/>
  <c r="AJ347" i="17"/>
  <c r="AK347" i="17"/>
  <c r="AL347" i="17"/>
  <c r="AM347" i="17"/>
  <c r="AN347" i="17"/>
  <c r="AO347" i="17"/>
  <c r="AP347" i="17"/>
  <c r="AQ347" i="17"/>
  <c r="AR347" i="17"/>
  <c r="AS347" i="17"/>
  <c r="AT347" i="17"/>
  <c r="AU347" i="17"/>
  <c r="AV347" i="17"/>
  <c r="AW347" i="17"/>
  <c r="AX347" i="17"/>
  <c r="AY347" i="17"/>
  <c r="AZ347" i="17"/>
  <c r="BA347" i="17"/>
  <c r="BB347" i="17"/>
  <c r="BC347" i="17"/>
  <c r="BD347" i="17"/>
  <c r="BE347" i="17"/>
  <c r="BF347" i="17"/>
  <c r="BG347" i="17"/>
  <c r="BH347" i="17"/>
  <c r="BI347" i="17"/>
  <c r="BJ347" i="17"/>
  <c r="BK347" i="17"/>
  <c r="BL347" i="17"/>
  <c r="BM347" i="17"/>
  <c r="BN347" i="17"/>
  <c r="BO347" i="17"/>
  <c r="BP347" i="17"/>
  <c r="BQ347" i="17"/>
  <c r="BR347" i="17"/>
  <c r="BS347" i="17"/>
  <c r="BT347" i="17"/>
  <c r="BU347" i="17"/>
  <c r="BV347" i="17"/>
  <c r="BW347" i="17"/>
  <c r="BX347" i="17"/>
  <c r="BY347" i="17"/>
  <c r="BZ347" i="17"/>
  <c r="CA347" i="17"/>
  <c r="CB347" i="17"/>
  <c r="CC347" i="17"/>
  <c r="CD347" i="17"/>
  <c r="CE347" i="17"/>
  <c r="CF347" i="17"/>
  <c r="CG347" i="17"/>
  <c r="CH347" i="17"/>
  <c r="CI347" i="17"/>
  <c r="CJ347" i="17"/>
  <c r="CK347" i="17"/>
  <c r="CL347" i="17"/>
  <c r="CM347" i="17"/>
  <c r="CN347" i="17"/>
  <c r="R348" i="17"/>
  <c r="S348" i="17"/>
  <c r="T348" i="17"/>
  <c r="U348" i="17"/>
  <c r="V348" i="17"/>
  <c r="W348" i="17"/>
  <c r="X348" i="17"/>
  <c r="Y348" i="17"/>
  <c r="Z348" i="17"/>
  <c r="AA348" i="17"/>
  <c r="AB348" i="17"/>
  <c r="AC348" i="17"/>
  <c r="AD348" i="17"/>
  <c r="AE348" i="17"/>
  <c r="AF348" i="17"/>
  <c r="AG348" i="17"/>
  <c r="AH348" i="17"/>
  <c r="AI348" i="17"/>
  <c r="AJ348" i="17"/>
  <c r="AK348" i="17"/>
  <c r="AL348" i="17"/>
  <c r="AM348" i="17"/>
  <c r="AN348" i="17"/>
  <c r="AO348" i="17"/>
  <c r="AP348" i="17"/>
  <c r="AQ348" i="17"/>
  <c r="AR348" i="17"/>
  <c r="AS348" i="17"/>
  <c r="AT348" i="17"/>
  <c r="AU348" i="17"/>
  <c r="AV348" i="17"/>
  <c r="AW348" i="17"/>
  <c r="AX348" i="17"/>
  <c r="AY348" i="17"/>
  <c r="AZ348" i="17"/>
  <c r="BA348" i="17"/>
  <c r="BB348" i="17"/>
  <c r="BC348" i="17"/>
  <c r="BD348" i="17"/>
  <c r="BE348" i="17"/>
  <c r="BF348" i="17"/>
  <c r="BG348" i="17"/>
  <c r="BH348" i="17"/>
  <c r="BI348" i="17"/>
  <c r="BJ348" i="17"/>
  <c r="BK348" i="17"/>
  <c r="BL348" i="17"/>
  <c r="BM348" i="17"/>
  <c r="BN348" i="17"/>
  <c r="BO348" i="17"/>
  <c r="BP348" i="17"/>
  <c r="BQ348" i="17"/>
  <c r="BR348" i="17"/>
  <c r="BS348" i="17"/>
  <c r="BT348" i="17"/>
  <c r="BU348" i="17"/>
  <c r="BV348" i="17"/>
  <c r="BW348" i="17"/>
  <c r="BX348" i="17"/>
  <c r="BY348" i="17"/>
  <c r="BZ348" i="17"/>
  <c r="CA348" i="17"/>
  <c r="CB348" i="17"/>
  <c r="CC348" i="17"/>
  <c r="CD348" i="17"/>
  <c r="CE348" i="17"/>
  <c r="CF348" i="17"/>
  <c r="CG348" i="17"/>
  <c r="CH348" i="17"/>
  <c r="CI348" i="17"/>
  <c r="CJ348" i="17"/>
  <c r="CK348" i="17"/>
  <c r="CL348" i="17"/>
  <c r="CM348" i="17"/>
  <c r="CN348" i="17"/>
  <c r="R349" i="17"/>
  <c r="S349" i="17"/>
  <c r="T349" i="17"/>
  <c r="U349" i="17"/>
  <c r="V349" i="17"/>
  <c r="W349" i="17"/>
  <c r="X349" i="17"/>
  <c r="Y349" i="17"/>
  <c r="Z349" i="17"/>
  <c r="AA349" i="17"/>
  <c r="AB349" i="17"/>
  <c r="AC349" i="17"/>
  <c r="AD349" i="17"/>
  <c r="AE349" i="17"/>
  <c r="AF349" i="17"/>
  <c r="AG349" i="17"/>
  <c r="AH349" i="17"/>
  <c r="AI349" i="17"/>
  <c r="AJ349" i="17"/>
  <c r="AK349" i="17"/>
  <c r="AL349" i="17"/>
  <c r="AM349" i="17"/>
  <c r="AN349" i="17"/>
  <c r="AO349" i="17"/>
  <c r="AP349" i="17"/>
  <c r="AQ349" i="17"/>
  <c r="AR349" i="17"/>
  <c r="AS349" i="17"/>
  <c r="AT349" i="17"/>
  <c r="AU349" i="17"/>
  <c r="AV349" i="17"/>
  <c r="AW349" i="17"/>
  <c r="AX349" i="17"/>
  <c r="AY349" i="17"/>
  <c r="AZ349" i="17"/>
  <c r="BA349" i="17"/>
  <c r="BB349" i="17"/>
  <c r="BC349" i="17"/>
  <c r="BD349" i="17"/>
  <c r="BE349" i="17"/>
  <c r="BF349" i="17"/>
  <c r="BG349" i="17"/>
  <c r="BH349" i="17"/>
  <c r="BI349" i="17"/>
  <c r="BJ349" i="17"/>
  <c r="BK349" i="17"/>
  <c r="BL349" i="17"/>
  <c r="BM349" i="17"/>
  <c r="BN349" i="17"/>
  <c r="BO349" i="17"/>
  <c r="BP349" i="17"/>
  <c r="BQ349" i="17"/>
  <c r="BR349" i="17"/>
  <c r="BS349" i="17"/>
  <c r="BT349" i="17"/>
  <c r="BU349" i="17"/>
  <c r="BV349" i="17"/>
  <c r="BW349" i="17"/>
  <c r="BX349" i="17"/>
  <c r="BY349" i="17"/>
  <c r="BZ349" i="17"/>
  <c r="CA349" i="17"/>
  <c r="CB349" i="17"/>
  <c r="CC349" i="17"/>
  <c r="CD349" i="17"/>
  <c r="CE349" i="17"/>
  <c r="CF349" i="17"/>
  <c r="CG349" i="17"/>
  <c r="CH349" i="17"/>
  <c r="CI349" i="17"/>
  <c r="CJ349" i="17"/>
  <c r="CK349" i="17"/>
  <c r="CL349" i="17"/>
  <c r="CM349" i="17"/>
  <c r="CN349" i="17"/>
  <c r="R350" i="17"/>
  <c r="S350" i="17"/>
  <c r="T350" i="17"/>
  <c r="U350" i="17"/>
  <c r="V350" i="17"/>
  <c r="W350" i="17"/>
  <c r="X350" i="17"/>
  <c r="Y350" i="17"/>
  <c r="Z350" i="17"/>
  <c r="AA350" i="17"/>
  <c r="AB350" i="17"/>
  <c r="AC350" i="17"/>
  <c r="AD350" i="17"/>
  <c r="AE350" i="17"/>
  <c r="AF350" i="17"/>
  <c r="AG350" i="17"/>
  <c r="AH350" i="17"/>
  <c r="AI350" i="17"/>
  <c r="AJ350" i="17"/>
  <c r="AK350" i="17"/>
  <c r="AL350" i="17"/>
  <c r="AM350" i="17"/>
  <c r="AN350" i="17"/>
  <c r="AO350" i="17"/>
  <c r="AP350" i="17"/>
  <c r="AQ350" i="17"/>
  <c r="AR350" i="17"/>
  <c r="AS350" i="17"/>
  <c r="AT350" i="17"/>
  <c r="AU350" i="17"/>
  <c r="AV350" i="17"/>
  <c r="AW350" i="17"/>
  <c r="AX350" i="17"/>
  <c r="AY350" i="17"/>
  <c r="AZ350" i="17"/>
  <c r="BA350" i="17"/>
  <c r="BB350" i="17"/>
  <c r="BC350" i="17"/>
  <c r="BD350" i="17"/>
  <c r="BE350" i="17"/>
  <c r="BF350" i="17"/>
  <c r="BG350" i="17"/>
  <c r="BH350" i="17"/>
  <c r="BI350" i="17"/>
  <c r="BJ350" i="17"/>
  <c r="BK350" i="17"/>
  <c r="BL350" i="17"/>
  <c r="BM350" i="17"/>
  <c r="BN350" i="17"/>
  <c r="BO350" i="17"/>
  <c r="BP350" i="17"/>
  <c r="BQ350" i="17"/>
  <c r="BR350" i="17"/>
  <c r="BS350" i="17"/>
  <c r="BT350" i="17"/>
  <c r="BU350" i="17"/>
  <c r="BV350" i="17"/>
  <c r="BW350" i="17"/>
  <c r="BX350" i="17"/>
  <c r="BY350" i="17"/>
  <c r="BZ350" i="17"/>
  <c r="CA350" i="17"/>
  <c r="CB350" i="17"/>
  <c r="CC350" i="17"/>
  <c r="CD350" i="17"/>
  <c r="CE350" i="17"/>
  <c r="CF350" i="17"/>
  <c r="CG350" i="17"/>
  <c r="CH350" i="17"/>
  <c r="CI350" i="17"/>
  <c r="CJ350" i="17"/>
  <c r="CK350" i="17"/>
  <c r="CL350" i="17"/>
  <c r="CM350" i="17"/>
  <c r="CN350" i="17"/>
  <c r="R351" i="17"/>
  <c r="S351" i="17"/>
  <c r="T351" i="17"/>
  <c r="U351" i="17"/>
  <c r="V351" i="17"/>
  <c r="W351" i="17"/>
  <c r="X351" i="17"/>
  <c r="Y351" i="17"/>
  <c r="Z351" i="17"/>
  <c r="AA351" i="17"/>
  <c r="AB351" i="17"/>
  <c r="AC351" i="17"/>
  <c r="AD351" i="17"/>
  <c r="AE351" i="17"/>
  <c r="AF351" i="17"/>
  <c r="AG351" i="17"/>
  <c r="AH351" i="17"/>
  <c r="AI351" i="17"/>
  <c r="AJ351" i="17"/>
  <c r="AK351" i="17"/>
  <c r="AL351" i="17"/>
  <c r="AM351" i="17"/>
  <c r="AN351" i="17"/>
  <c r="AO351" i="17"/>
  <c r="AP351" i="17"/>
  <c r="AQ351" i="17"/>
  <c r="AR351" i="17"/>
  <c r="AS351" i="17"/>
  <c r="AT351" i="17"/>
  <c r="AU351" i="17"/>
  <c r="AV351" i="17"/>
  <c r="AW351" i="17"/>
  <c r="AX351" i="17"/>
  <c r="AY351" i="17"/>
  <c r="AZ351" i="17"/>
  <c r="BA351" i="17"/>
  <c r="BB351" i="17"/>
  <c r="BC351" i="17"/>
  <c r="BD351" i="17"/>
  <c r="BE351" i="17"/>
  <c r="BF351" i="17"/>
  <c r="BG351" i="17"/>
  <c r="BH351" i="17"/>
  <c r="BI351" i="17"/>
  <c r="BJ351" i="17"/>
  <c r="BK351" i="17"/>
  <c r="BL351" i="17"/>
  <c r="BM351" i="17"/>
  <c r="BN351" i="17"/>
  <c r="BO351" i="17"/>
  <c r="BP351" i="17"/>
  <c r="BQ351" i="17"/>
  <c r="BR351" i="17"/>
  <c r="BS351" i="17"/>
  <c r="BT351" i="17"/>
  <c r="BU351" i="17"/>
  <c r="BV351" i="17"/>
  <c r="BW351" i="17"/>
  <c r="BX351" i="17"/>
  <c r="BY351" i="17"/>
  <c r="BZ351" i="17"/>
  <c r="CA351" i="17"/>
  <c r="CB351" i="17"/>
  <c r="CC351" i="17"/>
  <c r="CD351" i="17"/>
  <c r="CE351" i="17"/>
  <c r="CF351" i="17"/>
  <c r="CG351" i="17"/>
  <c r="CH351" i="17"/>
  <c r="CI351" i="17"/>
  <c r="CJ351" i="17"/>
  <c r="CK351" i="17"/>
  <c r="CL351" i="17"/>
  <c r="CM351" i="17"/>
  <c r="CN351" i="17"/>
  <c r="R352" i="17"/>
  <c r="S352" i="17"/>
  <c r="T352" i="17"/>
  <c r="U352" i="17"/>
  <c r="V352" i="17"/>
  <c r="W352" i="17"/>
  <c r="X352" i="17"/>
  <c r="Y352" i="17"/>
  <c r="Z352" i="17"/>
  <c r="AA352" i="17"/>
  <c r="AB352" i="17"/>
  <c r="AC352" i="17"/>
  <c r="AD352" i="17"/>
  <c r="AE352" i="17"/>
  <c r="AF352" i="17"/>
  <c r="AG352" i="17"/>
  <c r="AH352" i="17"/>
  <c r="AI352" i="17"/>
  <c r="AJ352" i="17"/>
  <c r="AK352" i="17"/>
  <c r="AL352" i="17"/>
  <c r="AM352" i="17"/>
  <c r="AN352" i="17"/>
  <c r="AO352" i="17"/>
  <c r="AP352" i="17"/>
  <c r="AQ352" i="17"/>
  <c r="AR352" i="17"/>
  <c r="AS352" i="17"/>
  <c r="AT352" i="17"/>
  <c r="AU352" i="17"/>
  <c r="AV352" i="17"/>
  <c r="AW352" i="17"/>
  <c r="AX352" i="17"/>
  <c r="AY352" i="17"/>
  <c r="AZ352" i="17"/>
  <c r="BA352" i="17"/>
  <c r="BB352" i="17"/>
  <c r="BC352" i="17"/>
  <c r="BD352" i="17"/>
  <c r="BE352" i="17"/>
  <c r="BF352" i="17"/>
  <c r="BG352" i="17"/>
  <c r="BH352" i="17"/>
  <c r="BI352" i="17"/>
  <c r="BJ352" i="17"/>
  <c r="BK352" i="17"/>
  <c r="BL352" i="17"/>
  <c r="BM352" i="17"/>
  <c r="BN352" i="17"/>
  <c r="BO352" i="17"/>
  <c r="BP352" i="17"/>
  <c r="BQ352" i="17"/>
  <c r="BR352" i="17"/>
  <c r="BS352" i="17"/>
  <c r="BT352" i="17"/>
  <c r="BU352" i="17"/>
  <c r="BV352" i="17"/>
  <c r="BW352" i="17"/>
  <c r="BX352" i="17"/>
  <c r="BY352" i="17"/>
  <c r="BZ352" i="17"/>
  <c r="CA352" i="17"/>
  <c r="CB352" i="17"/>
  <c r="CC352" i="17"/>
  <c r="CD352" i="17"/>
  <c r="CE352" i="17"/>
  <c r="CF352" i="17"/>
  <c r="CG352" i="17"/>
  <c r="CH352" i="17"/>
  <c r="CI352" i="17"/>
  <c r="CJ352" i="17"/>
  <c r="CK352" i="17"/>
  <c r="CL352" i="17"/>
  <c r="CM352" i="17"/>
  <c r="CN352" i="17"/>
  <c r="R353" i="17"/>
  <c r="S353" i="17"/>
  <c r="T353" i="17"/>
  <c r="U353" i="17"/>
  <c r="V353" i="17"/>
  <c r="W353" i="17"/>
  <c r="X353" i="17"/>
  <c r="Y353" i="17"/>
  <c r="Z353" i="17"/>
  <c r="AA353" i="17"/>
  <c r="AB353" i="17"/>
  <c r="AC353" i="17"/>
  <c r="AD353" i="17"/>
  <c r="AE353" i="17"/>
  <c r="AF353" i="17"/>
  <c r="AG353" i="17"/>
  <c r="AH353" i="17"/>
  <c r="AI353" i="17"/>
  <c r="AJ353" i="17"/>
  <c r="AK353" i="17"/>
  <c r="AL353" i="17"/>
  <c r="AM353" i="17"/>
  <c r="AN353" i="17"/>
  <c r="AO353" i="17"/>
  <c r="AP353" i="17"/>
  <c r="AQ353" i="17"/>
  <c r="AR353" i="17"/>
  <c r="AS353" i="17"/>
  <c r="AT353" i="17"/>
  <c r="AU353" i="17"/>
  <c r="AV353" i="17"/>
  <c r="AW353" i="17"/>
  <c r="AX353" i="17"/>
  <c r="AY353" i="17"/>
  <c r="AZ353" i="17"/>
  <c r="BA353" i="17"/>
  <c r="BB353" i="17"/>
  <c r="BC353" i="17"/>
  <c r="BD353" i="17"/>
  <c r="BE353" i="17"/>
  <c r="BF353" i="17"/>
  <c r="BG353" i="17"/>
  <c r="BH353" i="17"/>
  <c r="BI353" i="17"/>
  <c r="BJ353" i="17"/>
  <c r="BK353" i="17"/>
  <c r="BL353" i="17"/>
  <c r="BM353" i="17"/>
  <c r="BN353" i="17"/>
  <c r="BO353" i="17"/>
  <c r="BP353" i="17"/>
  <c r="BQ353" i="17"/>
  <c r="BR353" i="17"/>
  <c r="BS353" i="17"/>
  <c r="BT353" i="17"/>
  <c r="BU353" i="17"/>
  <c r="BV353" i="17"/>
  <c r="BW353" i="17"/>
  <c r="BX353" i="17"/>
  <c r="BY353" i="17"/>
  <c r="BZ353" i="17"/>
  <c r="CA353" i="17"/>
  <c r="CB353" i="17"/>
  <c r="CC353" i="17"/>
  <c r="CD353" i="17"/>
  <c r="CE353" i="17"/>
  <c r="CF353" i="17"/>
  <c r="CG353" i="17"/>
  <c r="CH353" i="17"/>
  <c r="CI353" i="17"/>
  <c r="CJ353" i="17"/>
  <c r="CK353" i="17"/>
  <c r="CL353" i="17"/>
  <c r="CM353" i="17"/>
  <c r="CN353" i="17"/>
  <c r="R354" i="17"/>
  <c r="S354" i="17"/>
  <c r="T354" i="17"/>
  <c r="U354" i="17"/>
  <c r="V354" i="17"/>
  <c r="W354" i="17"/>
  <c r="X354" i="17"/>
  <c r="Y354" i="17"/>
  <c r="Z354" i="17"/>
  <c r="AA354" i="17"/>
  <c r="AB354" i="17"/>
  <c r="AC354" i="17"/>
  <c r="AD354" i="17"/>
  <c r="AE354" i="17"/>
  <c r="AF354" i="17"/>
  <c r="AG354" i="17"/>
  <c r="AH354" i="17"/>
  <c r="AI354" i="17"/>
  <c r="AJ354" i="17"/>
  <c r="AK354" i="17"/>
  <c r="AL354" i="17"/>
  <c r="AM354" i="17"/>
  <c r="AN354" i="17"/>
  <c r="AO354" i="17"/>
  <c r="AP354" i="17"/>
  <c r="AQ354" i="17"/>
  <c r="AR354" i="17"/>
  <c r="AS354" i="17"/>
  <c r="AT354" i="17"/>
  <c r="AU354" i="17"/>
  <c r="AV354" i="17"/>
  <c r="AW354" i="17"/>
  <c r="AX354" i="17"/>
  <c r="AY354" i="17"/>
  <c r="AZ354" i="17"/>
  <c r="BA354" i="17"/>
  <c r="BB354" i="17"/>
  <c r="BC354" i="17"/>
  <c r="BD354" i="17"/>
  <c r="BE354" i="17"/>
  <c r="BF354" i="17"/>
  <c r="BG354" i="17"/>
  <c r="BH354" i="17"/>
  <c r="BI354" i="17"/>
  <c r="BJ354" i="17"/>
  <c r="BK354" i="17"/>
  <c r="BL354" i="17"/>
  <c r="BM354" i="17"/>
  <c r="BN354" i="17"/>
  <c r="BO354" i="17"/>
  <c r="BP354" i="17"/>
  <c r="BQ354" i="17"/>
  <c r="BR354" i="17"/>
  <c r="BS354" i="17"/>
  <c r="BT354" i="17"/>
  <c r="BU354" i="17"/>
  <c r="BV354" i="17"/>
  <c r="BW354" i="17"/>
  <c r="BX354" i="17"/>
  <c r="BY354" i="17"/>
  <c r="BZ354" i="17"/>
  <c r="CA354" i="17"/>
  <c r="CB354" i="17"/>
  <c r="CC354" i="17"/>
  <c r="CD354" i="17"/>
  <c r="CE354" i="17"/>
  <c r="CF354" i="17"/>
  <c r="CG354" i="17"/>
  <c r="CH354" i="17"/>
  <c r="CI354" i="17"/>
  <c r="CJ354" i="17"/>
  <c r="CK354" i="17"/>
  <c r="CL354" i="17"/>
  <c r="CM354" i="17"/>
  <c r="CN354" i="17"/>
  <c r="R355" i="17"/>
  <c r="S355" i="17"/>
  <c r="T355" i="17"/>
  <c r="U355" i="17"/>
  <c r="V355" i="17"/>
  <c r="W355" i="17"/>
  <c r="X355" i="17"/>
  <c r="Y355" i="17"/>
  <c r="Z355" i="17"/>
  <c r="AA355" i="17"/>
  <c r="AB355" i="17"/>
  <c r="AC355" i="17"/>
  <c r="AD355" i="17"/>
  <c r="AE355" i="17"/>
  <c r="AF355" i="17"/>
  <c r="AG355" i="17"/>
  <c r="AH355" i="17"/>
  <c r="AI355" i="17"/>
  <c r="AJ355" i="17"/>
  <c r="AK355" i="17"/>
  <c r="AL355" i="17"/>
  <c r="AM355" i="17"/>
  <c r="AN355" i="17"/>
  <c r="AO355" i="17"/>
  <c r="AP355" i="17"/>
  <c r="AQ355" i="17"/>
  <c r="AR355" i="17"/>
  <c r="AS355" i="17"/>
  <c r="AT355" i="17"/>
  <c r="AU355" i="17"/>
  <c r="AV355" i="17"/>
  <c r="AW355" i="17"/>
  <c r="AX355" i="17"/>
  <c r="AY355" i="17"/>
  <c r="AZ355" i="17"/>
  <c r="BA355" i="17"/>
  <c r="BB355" i="17"/>
  <c r="BC355" i="17"/>
  <c r="BD355" i="17"/>
  <c r="BE355" i="17"/>
  <c r="BF355" i="17"/>
  <c r="BG355" i="17"/>
  <c r="BH355" i="17"/>
  <c r="BI355" i="17"/>
  <c r="BJ355" i="17"/>
  <c r="BK355" i="17"/>
  <c r="BL355" i="17"/>
  <c r="BM355" i="17"/>
  <c r="BN355" i="17"/>
  <c r="BO355" i="17"/>
  <c r="BP355" i="17"/>
  <c r="BQ355" i="17"/>
  <c r="BR355" i="17"/>
  <c r="BS355" i="17"/>
  <c r="BT355" i="17"/>
  <c r="BU355" i="17"/>
  <c r="BV355" i="17"/>
  <c r="BW355" i="17"/>
  <c r="BX355" i="17"/>
  <c r="BY355" i="17"/>
  <c r="BZ355" i="17"/>
  <c r="CA355" i="17"/>
  <c r="CB355" i="17"/>
  <c r="CC355" i="17"/>
  <c r="CD355" i="17"/>
  <c r="CE355" i="17"/>
  <c r="CF355" i="17"/>
  <c r="CG355" i="17"/>
  <c r="CH355" i="17"/>
  <c r="CI355" i="17"/>
  <c r="CJ355" i="17"/>
  <c r="CK355" i="17"/>
  <c r="CL355" i="17"/>
  <c r="CM355" i="17"/>
  <c r="CN355" i="17"/>
  <c r="R356" i="17"/>
  <c r="S356" i="17"/>
  <c r="T356" i="17"/>
  <c r="U356" i="17"/>
  <c r="V356" i="17"/>
  <c r="W356" i="17"/>
  <c r="X356" i="17"/>
  <c r="Y356" i="17"/>
  <c r="Z356" i="17"/>
  <c r="AA356" i="17"/>
  <c r="AB356" i="17"/>
  <c r="AC356" i="17"/>
  <c r="AD356" i="17"/>
  <c r="AE356" i="17"/>
  <c r="AF356" i="17"/>
  <c r="AG356" i="17"/>
  <c r="AH356" i="17"/>
  <c r="AI356" i="17"/>
  <c r="AJ356" i="17"/>
  <c r="AK356" i="17"/>
  <c r="AL356" i="17"/>
  <c r="AM356" i="17"/>
  <c r="AN356" i="17"/>
  <c r="AO356" i="17"/>
  <c r="AP356" i="17"/>
  <c r="AQ356" i="17"/>
  <c r="AR356" i="17"/>
  <c r="AS356" i="17"/>
  <c r="AT356" i="17"/>
  <c r="AU356" i="17"/>
  <c r="AV356" i="17"/>
  <c r="AW356" i="17"/>
  <c r="AX356" i="17"/>
  <c r="AY356" i="17"/>
  <c r="AZ356" i="17"/>
  <c r="BA356" i="17"/>
  <c r="BB356" i="17"/>
  <c r="BC356" i="17"/>
  <c r="BD356" i="17"/>
  <c r="BE356" i="17"/>
  <c r="BF356" i="17"/>
  <c r="BG356" i="17"/>
  <c r="BH356" i="17"/>
  <c r="BI356" i="17"/>
  <c r="BJ356" i="17"/>
  <c r="BK356" i="17"/>
  <c r="BL356" i="17"/>
  <c r="BM356" i="17"/>
  <c r="BN356" i="17"/>
  <c r="BO356" i="17"/>
  <c r="BP356" i="17"/>
  <c r="BQ356" i="17"/>
  <c r="BR356" i="17"/>
  <c r="BS356" i="17"/>
  <c r="BT356" i="17"/>
  <c r="BU356" i="17"/>
  <c r="BV356" i="17"/>
  <c r="BW356" i="17"/>
  <c r="BX356" i="17"/>
  <c r="BY356" i="17"/>
  <c r="BZ356" i="17"/>
  <c r="CA356" i="17"/>
  <c r="CB356" i="17"/>
  <c r="CC356" i="17"/>
  <c r="CD356" i="17"/>
  <c r="CE356" i="17"/>
  <c r="CF356" i="17"/>
  <c r="CG356" i="17"/>
  <c r="CH356" i="17"/>
  <c r="CI356" i="17"/>
  <c r="CJ356" i="17"/>
  <c r="CK356" i="17"/>
  <c r="CL356" i="17"/>
  <c r="CM356" i="17"/>
  <c r="CN356" i="17"/>
  <c r="R357" i="17"/>
  <c r="S357" i="17"/>
  <c r="T357" i="17"/>
  <c r="U357" i="17"/>
  <c r="V357" i="17"/>
  <c r="W357" i="17"/>
  <c r="X357" i="17"/>
  <c r="Y357" i="17"/>
  <c r="Z357" i="17"/>
  <c r="AA357" i="17"/>
  <c r="AB357" i="17"/>
  <c r="AC357" i="17"/>
  <c r="AD357" i="17"/>
  <c r="AE357" i="17"/>
  <c r="AF357" i="17"/>
  <c r="AG357" i="17"/>
  <c r="AH357" i="17"/>
  <c r="AI357" i="17"/>
  <c r="AJ357" i="17"/>
  <c r="AK357" i="17"/>
  <c r="AL357" i="17"/>
  <c r="AM357" i="17"/>
  <c r="AN357" i="17"/>
  <c r="AO357" i="17"/>
  <c r="AP357" i="17"/>
  <c r="AQ357" i="17"/>
  <c r="AR357" i="17"/>
  <c r="AS357" i="17"/>
  <c r="AT357" i="17"/>
  <c r="AU357" i="17"/>
  <c r="AV357" i="17"/>
  <c r="AW357" i="17"/>
  <c r="AX357" i="17"/>
  <c r="AY357" i="17"/>
  <c r="AZ357" i="17"/>
  <c r="BA357" i="17"/>
  <c r="BB357" i="17"/>
  <c r="BC357" i="17"/>
  <c r="BD357" i="17"/>
  <c r="BE357" i="17"/>
  <c r="BF357" i="17"/>
  <c r="BG357" i="17"/>
  <c r="BH357" i="17"/>
  <c r="BI357" i="17"/>
  <c r="BJ357" i="17"/>
  <c r="BK357" i="17"/>
  <c r="BL357" i="17"/>
  <c r="BM357" i="17"/>
  <c r="BN357" i="17"/>
  <c r="BO357" i="17"/>
  <c r="BP357" i="17"/>
  <c r="BQ357" i="17"/>
  <c r="BR357" i="17"/>
  <c r="BS357" i="17"/>
  <c r="BT357" i="17"/>
  <c r="BU357" i="17"/>
  <c r="BV357" i="17"/>
  <c r="BW357" i="17"/>
  <c r="BX357" i="17"/>
  <c r="BY357" i="17"/>
  <c r="BZ357" i="17"/>
  <c r="CA357" i="17"/>
  <c r="CB357" i="17"/>
  <c r="CC357" i="17"/>
  <c r="CD357" i="17"/>
  <c r="CE357" i="17"/>
  <c r="CF357" i="17"/>
  <c r="CG357" i="17"/>
  <c r="CH357" i="17"/>
  <c r="CI357" i="17"/>
  <c r="CJ357" i="17"/>
  <c r="CK357" i="17"/>
  <c r="CL357" i="17"/>
  <c r="CM357" i="17"/>
  <c r="CN357" i="17"/>
  <c r="R358" i="17"/>
  <c r="S358" i="17"/>
  <c r="T358" i="17"/>
  <c r="U358" i="17"/>
  <c r="V358" i="17"/>
  <c r="W358" i="17"/>
  <c r="X358" i="17"/>
  <c r="Y358" i="17"/>
  <c r="Z358" i="17"/>
  <c r="AA358" i="17"/>
  <c r="AB358" i="17"/>
  <c r="AC358" i="17"/>
  <c r="AD358" i="17"/>
  <c r="AE358" i="17"/>
  <c r="AF358" i="17"/>
  <c r="AG358" i="17"/>
  <c r="AH358" i="17"/>
  <c r="AI358" i="17"/>
  <c r="AJ358" i="17"/>
  <c r="AK358" i="17"/>
  <c r="AL358" i="17"/>
  <c r="AM358" i="17"/>
  <c r="AN358" i="17"/>
  <c r="AO358" i="17"/>
  <c r="AP358" i="17"/>
  <c r="AQ358" i="17"/>
  <c r="AR358" i="17"/>
  <c r="AS358" i="17"/>
  <c r="AT358" i="17"/>
  <c r="AU358" i="17"/>
  <c r="AV358" i="17"/>
  <c r="AW358" i="17"/>
  <c r="AX358" i="17"/>
  <c r="AY358" i="17"/>
  <c r="AZ358" i="17"/>
  <c r="BA358" i="17"/>
  <c r="BB358" i="17"/>
  <c r="BC358" i="17"/>
  <c r="BD358" i="17"/>
  <c r="BE358" i="17"/>
  <c r="BF358" i="17"/>
  <c r="BG358" i="17"/>
  <c r="BH358" i="17"/>
  <c r="BI358" i="17"/>
  <c r="BJ358" i="17"/>
  <c r="BK358" i="17"/>
  <c r="BL358" i="17"/>
  <c r="BM358" i="17"/>
  <c r="BN358" i="17"/>
  <c r="BO358" i="17"/>
  <c r="BP358" i="17"/>
  <c r="BQ358" i="17"/>
  <c r="BR358" i="17"/>
  <c r="BS358" i="17"/>
  <c r="BT358" i="17"/>
  <c r="BU358" i="17"/>
  <c r="BV358" i="17"/>
  <c r="BW358" i="17"/>
  <c r="BX358" i="17"/>
  <c r="BY358" i="17"/>
  <c r="BZ358" i="17"/>
  <c r="CA358" i="17"/>
  <c r="CB358" i="17"/>
  <c r="CC358" i="17"/>
  <c r="CD358" i="17"/>
  <c r="CE358" i="17"/>
  <c r="CF358" i="17"/>
  <c r="CG358" i="17"/>
  <c r="CH358" i="17"/>
  <c r="CI358" i="17"/>
  <c r="CJ358" i="17"/>
  <c r="CK358" i="17"/>
  <c r="CL358" i="17"/>
  <c r="CM358" i="17"/>
  <c r="CN358" i="17"/>
  <c r="R359" i="17"/>
  <c r="S359" i="17"/>
  <c r="T359" i="17"/>
  <c r="U359" i="17"/>
  <c r="V359" i="17"/>
  <c r="W359" i="17"/>
  <c r="X359" i="17"/>
  <c r="Y359" i="17"/>
  <c r="Z359" i="17"/>
  <c r="AA359" i="17"/>
  <c r="AB359" i="17"/>
  <c r="AC359" i="17"/>
  <c r="AD359" i="17"/>
  <c r="AE359" i="17"/>
  <c r="AF359" i="17"/>
  <c r="AG359" i="17"/>
  <c r="AH359" i="17"/>
  <c r="AI359" i="17"/>
  <c r="AJ359" i="17"/>
  <c r="AK359" i="17"/>
  <c r="AL359" i="17"/>
  <c r="AM359" i="17"/>
  <c r="AN359" i="17"/>
  <c r="AO359" i="17"/>
  <c r="AP359" i="17"/>
  <c r="AQ359" i="17"/>
  <c r="AR359" i="17"/>
  <c r="AS359" i="17"/>
  <c r="AT359" i="17"/>
  <c r="AU359" i="17"/>
  <c r="AV359" i="17"/>
  <c r="AW359" i="17"/>
  <c r="AX359" i="17"/>
  <c r="AY359" i="17"/>
  <c r="AZ359" i="17"/>
  <c r="BA359" i="17"/>
  <c r="BB359" i="17"/>
  <c r="BC359" i="17"/>
  <c r="BD359" i="17"/>
  <c r="BE359" i="17"/>
  <c r="BF359" i="17"/>
  <c r="BG359" i="17"/>
  <c r="BH359" i="17"/>
  <c r="BI359" i="17"/>
  <c r="BJ359" i="17"/>
  <c r="BK359" i="17"/>
  <c r="BL359" i="17"/>
  <c r="BM359" i="17"/>
  <c r="BN359" i="17"/>
  <c r="BO359" i="17"/>
  <c r="BP359" i="17"/>
  <c r="BQ359" i="17"/>
  <c r="BR359" i="17"/>
  <c r="BS359" i="17"/>
  <c r="BT359" i="17"/>
  <c r="BU359" i="17"/>
  <c r="BV359" i="17"/>
  <c r="BW359" i="17"/>
  <c r="BX359" i="17"/>
  <c r="BY359" i="17"/>
  <c r="BZ359" i="17"/>
  <c r="CA359" i="17"/>
  <c r="CB359" i="17"/>
  <c r="CC359" i="17"/>
  <c r="CD359" i="17"/>
  <c r="CE359" i="17"/>
  <c r="CF359" i="17"/>
  <c r="CG359" i="17"/>
  <c r="CH359" i="17"/>
  <c r="CI359" i="17"/>
  <c r="CJ359" i="17"/>
  <c r="CK359" i="17"/>
  <c r="CL359" i="17"/>
  <c r="CM359" i="17"/>
  <c r="CN359" i="17"/>
  <c r="R360" i="17"/>
  <c r="S360" i="17"/>
  <c r="T360" i="17"/>
  <c r="U360" i="17"/>
  <c r="V360" i="17"/>
  <c r="W360" i="17"/>
  <c r="X360" i="17"/>
  <c r="Y360" i="17"/>
  <c r="Z360" i="17"/>
  <c r="AA360" i="17"/>
  <c r="AB360" i="17"/>
  <c r="AC360" i="17"/>
  <c r="AD360" i="17"/>
  <c r="AE360" i="17"/>
  <c r="AF360" i="17"/>
  <c r="AG360" i="17"/>
  <c r="AH360" i="17"/>
  <c r="AI360" i="17"/>
  <c r="AJ360" i="17"/>
  <c r="AK360" i="17"/>
  <c r="AL360" i="17"/>
  <c r="AM360" i="17"/>
  <c r="AN360" i="17"/>
  <c r="AO360" i="17"/>
  <c r="AP360" i="17"/>
  <c r="AQ360" i="17"/>
  <c r="AR360" i="17"/>
  <c r="AS360" i="17"/>
  <c r="AT360" i="17"/>
  <c r="AU360" i="17"/>
  <c r="AV360" i="17"/>
  <c r="AW360" i="17"/>
  <c r="AX360" i="17"/>
  <c r="AY360" i="17"/>
  <c r="AZ360" i="17"/>
  <c r="BA360" i="17"/>
  <c r="BB360" i="17"/>
  <c r="BC360" i="17"/>
  <c r="BD360" i="17"/>
  <c r="BE360" i="17"/>
  <c r="BF360" i="17"/>
  <c r="BG360" i="17"/>
  <c r="BH360" i="17"/>
  <c r="BI360" i="17"/>
  <c r="BJ360" i="17"/>
  <c r="BK360" i="17"/>
  <c r="BL360" i="17"/>
  <c r="BM360" i="17"/>
  <c r="BN360" i="17"/>
  <c r="BO360" i="17"/>
  <c r="BP360" i="17"/>
  <c r="BQ360" i="17"/>
  <c r="BR360" i="17"/>
  <c r="BS360" i="17"/>
  <c r="BT360" i="17"/>
  <c r="BU360" i="17"/>
  <c r="BV360" i="17"/>
  <c r="BW360" i="17"/>
  <c r="BX360" i="17"/>
  <c r="BY360" i="17"/>
  <c r="BZ360" i="17"/>
  <c r="CA360" i="17"/>
  <c r="CB360" i="17"/>
  <c r="CC360" i="17"/>
  <c r="CD360" i="17"/>
  <c r="CE360" i="17"/>
  <c r="CF360" i="17"/>
  <c r="CG360" i="17"/>
  <c r="CH360" i="17"/>
  <c r="CI360" i="17"/>
  <c r="CJ360" i="17"/>
  <c r="CK360" i="17"/>
  <c r="CL360" i="17"/>
  <c r="CM360" i="17"/>
  <c r="CN360" i="17"/>
  <c r="R361" i="17"/>
  <c r="S361" i="17"/>
  <c r="T361" i="17"/>
  <c r="U361" i="17"/>
  <c r="V361" i="17"/>
  <c r="W361" i="17"/>
  <c r="X361" i="17"/>
  <c r="Y361" i="17"/>
  <c r="Z361" i="17"/>
  <c r="AA361" i="17"/>
  <c r="AB361" i="17"/>
  <c r="AC361" i="17"/>
  <c r="AD361" i="17"/>
  <c r="AE361" i="17"/>
  <c r="AF361" i="17"/>
  <c r="AG361" i="17"/>
  <c r="AH361" i="17"/>
  <c r="AI361" i="17"/>
  <c r="AJ361" i="17"/>
  <c r="AK361" i="17"/>
  <c r="AL361" i="17"/>
  <c r="AM361" i="17"/>
  <c r="AN361" i="17"/>
  <c r="AO361" i="17"/>
  <c r="AP361" i="17"/>
  <c r="AQ361" i="17"/>
  <c r="AR361" i="17"/>
  <c r="AS361" i="17"/>
  <c r="AT361" i="17"/>
  <c r="AU361" i="17"/>
  <c r="AV361" i="17"/>
  <c r="AW361" i="17"/>
  <c r="AX361" i="17"/>
  <c r="AY361" i="17"/>
  <c r="AZ361" i="17"/>
  <c r="BA361" i="17"/>
  <c r="BB361" i="17"/>
  <c r="BC361" i="17"/>
  <c r="BD361" i="17"/>
  <c r="BE361" i="17"/>
  <c r="BF361" i="17"/>
  <c r="BG361" i="17"/>
  <c r="BH361" i="17"/>
  <c r="BI361" i="17"/>
  <c r="BJ361" i="17"/>
  <c r="BK361" i="17"/>
  <c r="BL361" i="17"/>
  <c r="BM361" i="17"/>
  <c r="BN361" i="17"/>
  <c r="BO361" i="17"/>
  <c r="BP361" i="17"/>
  <c r="BQ361" i="17"/>
  <c r="BR361" i="17"/>
  <c r="BS361" i="17"/>
  <c r="BT361" i="17"/>
  <c r="BU361" i="17"/>
  <c r="BV361" i="17"/>
  <c r="BW361" i="17"/>
  <c r="BX361" i="17"/>
  <c r="BY361" i="17"/>
  <c r="BZ361" i="17"/>
  <c r="CA361" i="17"/>
  <c r="CB361" i="17"/>
  <c r="CC361" i="17"/>
  <c r="CD361" i="17"/>
  <c r="CE361" i="17"/>
  <c r="CF361" i="17"/>
  <c r="CG361" i="17"/>
  <c r="CH361" i="17"/>
  <c r="CI361" i="17"/>
  <c r="CJ361" i="17"/>
  <c r="CK361" i="17"/>
  <c r="CL361" i="17"/>
  <c r="CM361" i="17"/>
  <c r="CN361" i="17"/>
  <c r="R362" i="17"/>
  <c r="S362" i="17"/>
  <c r="T362" i="17"/>
  <c r="U362" i="17"/>
  <c r="V362" i="17"/>
  <c r="W362" i="17"/>
  <c r="X362" i="17"/>
  <c r="Y362" i="17"/>
  <c r="Z362" i="17"/>
  <c r="AA362" i="17"/>
  <c r="AB362" i="17"/>
  <c r="AC362" i="17"/>
  <c r="AD362" i="17"/>
  <c r="AE362" i="17"/>
  <c r="AF362" i="17"/>
  <c r="AG362" i="17"/>
  <c r="AH362" i="17"/>
  <c r="AI362" i="17"/>
  <c r="AJ362" i="17"/>
  <c r="AK362" i="17"/>
  <c r="AL362" i="17"/>
  <c r="AM362" i="17"/>
  <c r="AN362" i="17"/>
  <c r="AO362" i="17"/>
  <c r="AP362" i="17"/>
  <c r="AQ362" i="17"/>
  <c r="AR362" i="17"/>
  <c r="AS362" i="17"/>
  <c r="AT362" i="17"/>
  <c r="AU362" i="17"/>
  <c r="AV362" i="17"/>
  <c r="AW362" i="17"/>
  <c r="AX362" i="17"/>
  <c r="AY362" i="17"/>
  <c r="AZ362" i="17"/>
  <c r="BA362" i="17"/>
  <c r="BB362" i="17"/>
  <c r="BC362" i="17"/>
  <c r="BD362" i="17"/>
  <c r="BE362" i="17"/>
  <c r="BF362" i="17"/>
  <c r="BG362" i="17"/>
  <c r="BH362" i="17"/>
  <c r="BI362" i="17"/>
  <c r="BJ362" i="17"/>
  <c r="BK362" i="17"/>
  <c r="BL362" i="17"/>
  <c r="BM362" i="17"/>
  <c r="BN362" i="17"/>
  <c r="BO362" i="17"/>
  <c r="BP362" i="17"/>
  <c r="BQ362" i="17"/>
  <c r="BR362" i="17"/>
  <c r="BS362" i="17"/>
  <c r="BT362" i="17"/>
  <c r="BU362" i="17"/>
  <c r="BV362" i="17"/>
  <c r="BW362" i="17"/>
  <c r="BX362" i="17"/>
  <c r="BY362" i="17"/>
  <c r="BZ362" i="17"/>
  <c r="CA362" i="17"/>
  <c r="CB362" i="17"/>
  <c r="CC362" i="17"/>
  <c r="CD362" i="17"/>
  <c r="CE362" i="17"/>
  <c r="CF362" i="17"/>
  <c r="CG362" i="17"/>
  <c r="CH362" i="17"/>
  <c r="CI362" i="17"/>
  <c r="CJ362" i="17"/>
  <c r="CK362" i="17"/>
  <c r="CL362" i="17"/>
  <c r="CM362" i="17"/>
  <c r="CN362" i="17"/>
  <c r="R363" i="17"/>
  <c r="S363" i="17"/>
  <c r="T363" i="17"/>
  <c r="U363" i="17"/>
  <c r="V363" i="17"/>
  <c r="W363" i="17"/>
  <c r="X363" i="17"/>
  <c r="Y363" i="17"/>
  <c r="Z363" i="17"/>
  <c r="AA363" i="17"/>
  <c r="AB363" i="17"/>
  <c r="AC363" i="17"/>
  <c r="AD363" i="17"/>
  <c r="AE363" i="17"/>
  <c r="AF363" i="17"/>
  <c r="AG363" i="17"/>
  <c r="AH363" i="17"/>
  <c r="AI363" i="17"/>
  <c r="AJ363" i="17"/>
  <c r="AK363" i="17"/>
  <c r="AL363" i="17"/>
  <c r="AM363" i="17"/>
  <c r="AN363" i="17"/>
  <c r="AO363" i="17"/>
  <c r="AP363" i="17"/>
  <c r="AQ363" i="17"/>
  <c r="AR363" i="17"/>
  <c r="AS363" i="17"/>
  <c r="AT363" i="17"/>
  <c r="AU363" i="17"/>
  <c r="AV363" i="17"/>
  <c r="AW363" i="17"/>
  <c r="AX363" i="17"/>
  <c r="AY363" i="17"/>
  <c r="AZ363" i="17"/>
  <c r="BA363" i="17"/>
  <c r="BB363" i="17"/>
  <c r="BC363" i="17"/>
  <c r="BD363" i="17"/>
  <c r="BE363" i="17"/>
  <c r="BF363" i="17"/>
  <c r="BG363" i="17"/>
  <c r="BH363" i="17"/>
  <c r="BI363" i="17"/>
  <c r="BJ363" i="17"/>
  <c r="BK363" i="17"/>
  <c r="BL363" i="17"/>
  <c r="BM363" i="17"/>
  <c r="BN363" i="17"/>
  <c r="BO363" i="17"/>
  <c r="BP363" i="17"/>
  <c r="BQ363" i="17"/>
  <c r="BR363" i="17"/>
  <c r="BS363" i="17"/>
  <c r="BT363" i="17"/>
  <c r="BU363" i="17"/>
  <c r="BV363" i="17"/>
  <c r="BW363" i="17"/>
  <c r="BX363" i="17"/>
  <c r="BY363" i="17"/>
  <c r="BZ363" i="17"/>
  <c r="CA363" i="17"/>
  <c r="CB363" i="17"/>
  <c r="CC363" i="17"/>
  <c r="CD363" i="17"/>
  <c r="CE363" i="17"/>
  <c r="CF363" i="17"/>
  <c r="CG363" i="17"/>
  <c r="CH363" i="17"/>
  <c r="CI363" i="17"/>
  <c r="CJ363" i="17"/>
  <c r="CK363" i="17"/>
  <c r="CL363" i="17"/>
  <c r="CM363" i="17"/>
  <c r="CN363" i="17"/>
  <c r="R364" i="17"/>
  <c r="S364" i="17"/>
  <c r="T364" i="17"/>
  <c r="U364" i="17"/>
  <c r="V364" i="17"/>
  <c r="W364" i="17"/>
  <c r="X364" i="17"/>
  <c r="Y364" i="17"/>
  <c r="Z364" i="17"/>
  <c r="AA364" i="17"/>
  <c r="AB364" i="17"/>
  <c r="AC364" i="17"/>
  <c r="AD364" i="17"/>
  <c r="AE364" i="17"/>
  <c r="AF364" i="17"/>
  <c r="AG364" i="17"/>
  <c r="AH364" i="17"/>
  <c r="AI364" i="17"/>
  <c r="AJ364" i="17"/>
  <c r="AK364" i="17"/>
  <c r="AL364" i="17"/>
  <c r="AM364" i="17"/>
  <c r="AN364" i="17"/>
  <c r="AO364" i="17"/>
  <c r="AP364" i="17"/>
  <c r="AQ364" i="17"/>
  <c r="AR364" i="17"/>
  <c r="AS364" i="17"/>
  <c r="AT364" i="17"/>
  <c r="AU364" i="17"/>
  <c r="AV364" i="17"/>
  <c r="AW364" i="17"/>
  <c r="AX364" i="17"/>
  <c r="AY364" i="17"/>
  <c r="AZ364" i="17"/>
  <c r="BA364" i="17"/>
  <c r="BB364" i="17"/>
  <c r="BC364" i="17"/>
  <c r="BD364" i="17"/>
  <c r="BE364" i="17"/>
  <c r="BF364" i="17"/>
  <c r="BG364" i="17"/>
  <c r="BH364" i="17"/>
  <c r="BI364" i="17"/>
  <c r="BJ364" i="17"/>
  <c r="BK364" i="17"/>
  <c r="BL364" i="17"/>
  <c r="BM364" i="17"/>
  <c r="BN364" i="17"/>
  <c r="BO364" i="17"/>
  <c r="BP364" i="17"/>
  <c r="BQ364" i="17"/>
  <c r="BR364" i="17"/>
  <c r="BS364" i="17"/>
  <c r="BT364" i="17"/>
  <c r="BU364" i="17"/>
  <c r="BV364" i="17"/>
  <c r="BW364" i="17"/>
  <c r="BX364" i="17"/>
  <c r="BY364" i="17"/>
  <c r="BZ364" i="17"/>
  <c r="CA364" i="17"/>
  <c r="CB364" i="17"/>
  <c r="CC364" i="17"/>
  <c r="CD364" i="17"/>
  <c r="CE364" i="17"/>
  <c r="CF364" i="17"/>
  <c r="CG364" i="17"/>
  <c r="CH364" i="17"/>
  <c r="CI364" i="17"/>
  <c r="CJ364" i="17"/>
  <c r="CK364" i="17"/>
  <c r="CL364" i="17"/>
  <c r="CM364" i="17"/>
  <c r="CN364" i="17"/>
  <c r="R365" i="17"/>
  <c r="S365" i="17"/>
  <c r="T365" i="17"/>
  <c r="U365" i="17"/>
  <c r="V365" i="17"/>
  <c r="W365" i="17"/>
  <c r="X365" i="17"/>
  <c r="Y365" i="17"/>
  <c r="Z365" i="17"/>
  <c r="AA365" i="17"/>
  <c r="AB365" i="17"/>
  <c r="AC365" i="17"/>
  <c r="AD365" i="17"/>
  <c r="AE365" i="17"/>
  <c r="AF365" i="17"/>
  <c r="AG365" i="17"/>
  <c r="AH365" i="17"/>
  <c r="AI365" i="17"/>
  <c r="AJ365" i="17"/>
  <c r="AK365" i="17"/>
  <c r="AL365" i="17"/>
  <c r="AM365" i="17"/>
  <c r="AN365" i="17"/>
  <c r="AO365" i="17"/>
  <c r="AP365" i="17"/>
  <c r="AQ365" i="17"/>
  <c r="AR365" i="17"/>
  <c r="AS365" i="17"/>
  <c r="AT365" i="17"/>
  <c r="AU365" i="17"/>
  <c r="AV365" i="17"/>
  <c r="AW365" i="17"/>
  <c r="AX365" i="17"/>
  <c r="AY365" i="17"/>
  <c r="AZ365" i="17"/>
  <c r="BA365" i="17"/>
  <c r="BB365" i="17"/>
  <c r="BC365" i="17"/>
  <c r="BD365" i="17"/>
  <c r="BE365" i="17"/>
  <c r="BF365" i="17"/>
  <c r="BG365" i="17"/>
  <c r="BH365" i="17"/>
  <c r="BI365" i="17"/>
  <c r="BJ365" i="17"/>
  <c r="BK365" i="17"/>
  <c r="BL365" i="17"/>
  <c r="BM365" i="17"/>
  <c r="BN365" i="17"/>
  <c r="BO365" i="17"/>
  <c r="BP365" i="17"/>
  <c r="BQ365" i="17"/>
  <c r="BR365" i="17"/>
  <c r="BS365" i="17"/>
  <c r="BT365" i="17"/>
  <c r="BU365" i="17"/>
  <c r="BV365" i="17"/>
  <c r="BW365" i="17"/>
  <c r="BX365" i="17"/>
  <c r="BY365" i="17"/>
  <c r="BZ365" i="17"/>
  <c r="CA365" i="17"/>
  <c r="CB365" i="17"/>
  <c r="CC365" i="17"/>
  <c r="CD365" i="17"/>
  <c r="CE365" i="17"/>
  <c r="CF365" i="17"/>
  <c r="CG365" i="17"/>
  <c r="CH365" i="17"/>
  <c r="CI365" i="17"/>
  <c r="CJ365" i="17"/>
  <c r="CK365" i="17"/>
  <c r="CL365" i="17"/>
  <c r="CM365" i="17"/>
  <c r="CN365" i="17"/>
  <c r="R366" i="17"/>
  <c r="S366" i="17"/>
  <c r="T366" i="17"/>
  <c r="U366" i="17"/>
  <c r="V366" i="17"/>
  <c r="W366" i="17"/>
  <c r="X366" i="17"/>
  <c r="Y366" i="17"/>
  <c r="Z366" i="17"/>
  <c r="AA366" i="17"/>
  <c r="AB366" i="17"/>
  <c r="AC366" i="17"/>
  <c r="AD366" i="17"/>
  <c r="AE366" i="17"/>
  <c r="AF366" i="17"/>
  <c r="AG366" i="17"/>
  <c r="AH366" i="17"/>
  <c r="AI366" i="17"/>
  <c r="AJ366" i="17"/>
  <c r="AK366" i="17"/>
  <c r="AL366" i="17"/>
  <c r="AM366" i="17"/>
  <c r="AN366" i="17"/>
  <c r="AO366" i="17"/>
  <c r="AP366" i="17"/>
  <c r="AQ366" i="17"/>
  <c r="AR366" i="17"/>
  <c r="AS366" i="17"/>
  <c r="AT366" i="17"/>
  <c r="AU366" i="17"/>
  <c r="AV366" i="17"/>
  <c r="AW366" i="17"/>
  <c r="AX366" i="17"/>
  <c r="AY366" i="17"/>
  <c r="AZ366" i="17"/>
  <c r="BA366" i="17"/>
  <c r="BB366" i="17"/>
  <c r="BC366" i="17"/>
  <c r="BD366" i="17"/>
  <c r="BE366" i="17"/>
  <c r="BF366" i="17"/>
  <c r="BG366" i="17"/>
  <c r="BH366" i="17"/>
  <c r="BI366" i="17"/>
  <c r="BJ366" i="17"/>
  <c r="BK366" i="17"/>
  <c r="BL366" i="17"/>
  <c r="BM366" i="17"/>
  <c r="BN366" i="17"/>
  <c r="BO366" i="17"/>
  <c r="BP366" i="17"/>
  <c r="BQ366" i="17"/>
  <c r="BR366" i="17"/>
  <c r="BS366" i="17"/>
  <c r="BT366" i="17"/>
  <c r="BU366" i="17"/>
  <c r="BV366" i="17"/>
  <c r="BW366" i="17"/>
  <c r="BX366" i="17"/>
  <c r="BY366" i="17"/>
  <c r="BZ366" i="17"/>
  <c r="CA366" i="17"/>
  <c r="CB366" i="17"/>
  <c r="CC366" i="17"/>
  <c r="CD366" i="17"/>
  <c r="CE366" i="17"/>
  <c r="CF366" i="17"/>
  <c r="CG366" i="17"/>
  <c r="CH366" i="17"/>
  <c r="CI366" i="17"/>
  <c r="CJ366" i="17"/>
  <c r="CK366" i="17"/>
  <c r="CL366" i="17"/>
  <c r="CM366" i="17"/>
  <c r="CN366" i="17"/>
  <c r="R367" i="17"/>
  <c r="S367" i="17"/>
  <c r="T367" i="17"/>
  <c r="U367" i="17"/>
  <c r="V367" i="17"/>
  <c r="W367" i="17"/>
  <c r="X367" i="17"/>
  <c r="Y367" i="17"/>
  <c r="Z367" i="17"/>
  <c r="AA367" i="17"/>
  <c r="AB367" i="17"/>
  <c r="AC367" i="17"/>
  <c r="AD367" i="17"/>
  <c r="AE367" i="17"/>
  <c r="AF367" i="17"/>
  <c r="AG367" i="17"/>
  <c r="AH367" i="17"/>
  <c r="AI367" i="17"/>
  <c r="AJ367" i="17"/>
  <c r="AK367" i="17"/>
  <c r="AL367" i="17"/>
  <c r="AM367" i="17"/>
  <c r="AN367" i="17"/>
  <c r="AO367" i="17"/>
  <c r="AP367" i="17"/>
  <c r="AQ367" i="17"/>
  <c r="AR367" i="17"/>
  <c r="AS367" i="17"/>
  <c r="AT367" i="17"/>
  <c r="AU367" i="17"/>
  <c r="AV367" i="17"/>
  <c r="AW367" i="17"/>
  <c r="AX367" i="17"/>
  <c r="AY367" i="17"/>
  <c r="AZ367" i="17"/>
  <c r="BA367" i="17"/>
  <c r="BB367" i="17"/>
  <c r="BC367" i="17"/>
  <c r="BD367" i="17"/>
  <c r="BE367" i="17"/>
  <c r="BF367" i="17"/>
  <c r="BG367" i="17"/>
  <c r="BH367" i="17"/>
  <c r="BI367" i="17"/>
  <c r="BJ367" i="17"/>
  <c r="BK367" i="17"/>
  <c r="BL367" i="17"/>
  <c r="BM367" i="17"/>
  <c r="BN367" i="17"/>
  <c r="BO367" i="17"/>
  <c r="BP367" i="17"/>
  <c r="BQ367" i="17"/>
  <c r="BR367" i="17"/>
  <c r="BS367" i="17"/>
  <c r="BT367" i="17"/>
  <c r="BU367" i="17"/>
  <c r="BV367" i="17"/>
  <c r="BW367" i="17"/>
  <c r="BX367" i="17"/>
  <c r="BY367" i="17"/>
  <c r="BZ367" i="17"/>
  <c r="CA367" i="17"/>
  <c r="CB367" i="17"/>
  <c r="CC367" i="17"/>
  <c r="CD367" i="17"/>
  <c r="CE367" i="17"/>
  <c r="CF367" i="17"/>
  <c r="CG367" i="17"/>
  <c r="CH367" i="17"/>
  <c r="CI367" i="17"/>
  <c r="CJ367" i="17"/>
  <c r="CK367" i="17"/>
  <c r="CL367" i="17"/>
  <c r="CM367" i="17"/>
  <c r="CN367" i="17"/>
  <c r="R368" i="17"/>
  <c r="S368" i="17"/>
  <c r="T368" i="17"/>
  <c r="U368" i="17"/>
  <c r="V368" i="17"/>
  <c r="W368" i="17"/>
  <c r="X368" i="17"/>
  <c r="Y368" i="17"/>
  <c r="Z368" i="17"/>
  <c r="AA368" i="17"/>
  <c r="AB368" i="17"/>
  <c r="AC368" i="17"/>
  <c r="AD368" i="17"/>
  <c r="AE368" i="17"/>
  <c r="AF368" i="17"/>
  <c r="AG368" i="17"/>
  <c r="AH368" i="17"/>
  <c r="AI368" i="17"/>
  <c r="AJ368" i="17"/>
  <c r="AK368" i="17"/>
  <c r="AL368" i="17"/>
  <c r="AM368" i="17"/>
  <c r="AN368" i="17"/>
  <c r="AO368" i="17"/>
  <c r="AP368" i="17"/>
  <c r="AQ368" i="17"/>
  <c r="AR368" i="17"/>
  <c r="AS368" i="17"/>
  <c r="AT368" i="17"/>
  <c r="AU368" i="17"/>
  <c r="AV368" i="17"/>
  <c r="AW368" i="17"/>
  <c r="AX368" i="17"/>
  <c r="AY368" i="17"/>
  <c r="AZ368" i="17"/>
  <c r="BA368" i="17"/>
  <c r="BB368" i="17"/>
  <c r="BC368" i="17"/>
  <c r="BD368" i="17"/>
  <c r="BE368" i="17"/>
  <c r="BF368" i="17"/>
  <c r="BG368" i="17"/>
  <c r="BH368" i="17"/>
  <c r="BI368" i="17"/>
  <c r="BJ368" i="17"/>
  <c r="BK368" i="17"/>
  <c r="BL368" i="17"/>
  <c r="BM368" i="17"/>
  <c r="BN368" i="17"/>
  <c r="BO368" i="17"/>
  <c r="BP368" i="17"/>
  <c r="BQ368" i="17"/>
  <c r="BR368" i="17"/>
  <c r="BS368" i="17"/>
  <c r="BT368" i="17"/>
  <c r="BU368" i="17"/>
  <c r="BV368" i="17"/>
  <c r="BW368" i="17"/>
  <c r="BX368" i="17"/>
  <c r="BY368" i="17"/>
  <c r="BZ368" i="17"/>
  <c r="CA368" i="17"/>
  <c r="CB368" i="17"/>
  <c r="CC368" i="17"/>
  <c r="CD368" i="17"/>
  <c r="CE368" i="17"/>
  <c r="CF368" i="17"/>
  <c r="CG368" i="17"/>
  <c r="CH368" i="17"/>
  <c r="CI368" i="17"/>
  <c r="CJ368" i="17"/>
  <c r="CK368" i="17"/>
  <c r="CL368" i="17"/>
  <c r="CM368" i="17"/>
  <c r="CN368" i="17"/>
  <c r="R369" i="17"/>
  <c r="S369" i="17"/>
  <c r="T369" i="17"/>
  <c r="U369" i="17"/>
  <c r="V369" i="17"/>
  <c r="W369" i="17"/>
  <c r="X369" i="17"/>
  <c r="Y369" i="17"/>
  <c r="Z369" i="17"/>
  <c r="AA369" i="17"/>
  <c r="AB369" i="17"/>
  <c r="AC369" i="17"/>
  <c r="AD369" i="17"/>
  <c r="AE369" i="17"/>
  <c r="AF369" i="17"/>
  <c r="AG369" i="17"/>
  <c r="AH369" i="17"/>
  <c r="AI369" i="17"/>
  <c r="AJ369" i="17"/>
  <c r="AK369" i="17"/>
  <c r="AL369" i="17"/>
  <c r="AM369" i="17"/>
  <c r="AN369" i="17"/>
  <c r="AO369" i="17"/>
  <c r="AP369" i="17"/>
  <c r="AQ369" i="17"/>
  <c r="AR369" i="17"/>
  <c r="AS369" i="17"/>
  <c r="AT369" i="17"/>
  <c r="AU369" i="17"/>
  <c r="AV369" i="17"/>
  <c r="AW369" i="17"/>
  <c r="AX369" i="17"/>
  <c r="AY369" i="17"/>
  <c r="AZ369" i="17"/>
  <c r="BA369" i="17"/>
  <c r="BB369" i="17"/>
  <c r="BC369" i="17"/>
  <c r="BD369" i="17"/>
  <c r="BE369" i="17"/>
  <c r="BF369" i="17"/>
  <c r="BG369" i="17"/>
  <c r="BH369" i="17"/>
  <c r="BI369" i="17"/>
  <c r="BJ369" i="17"/>
  <c r="BK369" i="17"/>
  <c r="BL369" i="17"/>
  <c r="BM369" i="17"/>
  <c r="BN369" i="17"/>
  <c r="BO369" i="17"/>
  <c r="BP369" i="17"/>
  <c r="BQ369" i="17"/>
  <c r="BR369" i="17"/>
  <c r="BS369" i="17"/>
  <c r="BT369" i="17"/>
  <c r="BU369" i="17"/>
  <c r="BV369" i="17"/>
  <c r="BW369" i="17"/>
  <c r="BX369" i="17"/>
  <c r="BY369" i="17"/>
  <c r="BZ369" i="17"/>
  <c r="CA369" i="17"/>
  <c r="CB369" i="17"/>
  <c r="CC369" i="17"/>
  <c r="CD369" i="17"/>
  <c r="CE369" i="17"/>
  <c r="CF369" i="17"/>
  <c r="CG369" i="17"/>
  <c r="CH369" i="17"/>
  <c r="CI369" i="17"/>
  <c r="CJ369" i="17"/>
  <c r="CK369" i="17"/>
  <c r="CL369" i="17"/>
  <c r="CM369" i="17"/>
  <c r="CN369" i="17"/>
  <c r="R370" i="17"/>
  <c r="S370" i="17"/>
  <c r="T370" i="17"/>
  <c r="U370" i="17"/>
  <c r="V370" i="17"/>
  <c r="W370" i="17"/>
  <c r="X370" i="17"/>
  <c r="Y370" i="17"/>
  <c r="Z370" i="17"/>
  <c r="AA370" i="17"/>
  <c r="AB370" i="17"/>
  <c r="AC370" i="17"/>
  <c r="AD370" i="17"/>
  <c r="AE370" i="17"/>
  <c r="AF370" i="17"/>
  <c r="AG370" i="17"/>
  <c r="AH370" i="17"/>
  <c r="AI370" i="17"/>
  <c r="AJ370" i="17"/>
  <c r="AK370" i="17"/>
  <c r="AL370" i="17"/>
  <c r="AM370" i="17"/>
  <c r="AN370" i="17"/>
  <c r="AO370" i="17"/>
  <c r="AP370" i="17"/>
  <c r="AQ370" i="17"/>
  <c r="AR370" i="17"/>
  <c r="AS370" i="17"/>
  <c r="AT370" i="17"/>
  <c r="AU370" i="17"/>
  <c r="AV370" i="17"/>
  <c r="AW370" i="17"/>
  <c r="AX370" i="17"/>
  <c r="AY370" i="17"/>
  <c r="AZ370" i="17"/>
  <c r="BA370" i="17"/>
  <c r="BB370" i="17"/>
  <c r="BC370" i="17"/>
  <c r="BD370" i="17"/>
  <c r="BE370" i="17"/>
  <c r="BF370" i="17"/>
  <c r="BG370" i="17"/>
  <c r="BH370" i="17"/>
  <c r="BI370" i="17"/>
  <c r="BJ370" i="17"/>
  <c r="BK370" i="17"/>
  <c r="BL370" i="17"/>
  <c r="BM370" i="17"/>
  <c r="BN370" i="17"/>
  <c r="BO370" i="17"/>
  <c r="BP370" i="17"/>
  <c r="BQ370" i="17"/>
  <c r="BR370" i="17"/>
  <c r="BS370" i="17"/>
  <c r="BT370" i="17"/>
  <c r="BU370" i="17"/>
  <c r="BV370" i="17"/>
  <c r="BW370" i="17"/>
  <c r="BX370" i="17"/>
  <c r="BY370" i="17"/>
  <c r="BZ370" i="17"/>
  <c r="CA370" i="17"/>
  <c r="CB370" i="17"/>
  <c r="CC370" i="17"/>
  <c r="CD370" i="17"/>
  <c r="CE370" i="17"/>
  <c r="CF370" i="17"/>
  <c r="CG370" i="17"/>
  <c r="CH370" i="17"/>
  <c r="CI370" i="17"/>
  <c r="CJ370" i="17"/>
  <c r="CK370" i="17"/>
  <c r="CL370" i="17"/>
  <c r="CM370" i="17"/>
  <c r="CN370" i="17"/>
  <c r="R371" i="17"/>
  <c r="S371" i="17"/>
  <c r="T371" i="17"/>
  <c r="U371" i="17"/>
  <c r="V371" i="17"/>
  <c r="W371" i="17"/>
  <c r="X371" i="17"/>
  <c r="Y371" i="17"/>
  <c r="Z371" i="17"/>
  <c r="AA371" i="17"/>
  <c r="AB371" i="17"/>
  <c r="AC371" i="17"/>
  <c r="AD371" i="17"/>
  <c r="AE371" i="17"/>
  <c r="AF371" i="17"/>
  <c r="AG371" i="17"/>
  <c r="AH371" i="17"/>
  <c r="AI371" i="17"/>
  <c r="AJ371" i="17"/>
  <c r="AK371" i="17"/>
  <c r="AL371" i="17"/>
  <c r="AM371" i="17"/>
  <c r="AN371" i="17"/>
  <c r="AO371" i="17"/>
  <c r="AP371" i="17"/>
  <c r="AQ371" i="17"/>
  <c r="AR371" i="17"/>
  <c r="AS371" i="17"/>
  <c r="AT371" i="17"/>
  <c r="AU371" i="17"/>
  <c r="AV371" i="17"/>
  <c r="AW371" i="17"/>
  <c r="AX371" i="17"/>
  <c r="AY371" i="17"/>
  <c r="AZ371" i="17"/>
  <c r="BA371" i="17"/>
  <c r="BB371" i="17"/>
  <c r="BC371" i="17"/>
  <c r="BD371" i="17"/>
  <c r="BE371" i="17"/>
  <c r="BF371" i="17"/>
  <c r="BG371" i="17"/>
  <c r="BH371" i="17"/>
  <c r="BI371" i="17"/>
  <c r="BJ371" i="17"/>
  <c r="BK371" i="17"/>
  <c r="BL371" i="17"/>
  <c r="BM371" i="17"/>
  <c r="BN371" i="17"/>
  <c r="BO371" i="17"/>
  <c r="BP371" i="17"/>
  <c r="BQ371" i="17"/>
  <c r="BR371" i="17"/>
  <c r="BS371" i="17"/>
  <c r="BT371" i="17"/>
  <c r="BU371" i="17"/>
  <c r="BV371" i="17"/>
  <c r="BW371" i="17"/>
  <c r="BX371" i="17"/>
  <c r="BY371" i="17"/>
  <c r="BZ371" i="17"/>
  <c r="CA371" i="17"/>
  <c r="CB371" i="17"/>
  <c r="CC371" i="17"/>
  <c r="CD371" i="17"/>
  <c r="CE371" i="17"/>
  <c r="CF371" i="17"/>
  <c r="CG371" i="17"/>
  <c r="CH371" i="17"/>
  <c r="CI371" i="17"/>
  <c r="CJ371" i="17"/>
  <c r="CK371" i="17"/>
  <c r="CL371" i="17"/>
  <c r="CM371" i="17"/>
  <c r="CN371" i="17"/>
  <c r="R372" i="17"/>
  <c r="S372" i="17"/>
  <c r="T372" i="17"/>
  <c r="U372" i="17"/>
  <c r="V372" i="17"/>
  <c r="W372" i="17"/>
  <c r="X372" i="17"/>
  <c r="Y372" i="17"/>
  <c r="Z372" i="17"/>
  <c r="AA372" i="17"/>
  <c r="AB372" i="17"/>
  <c r="AC372" i="17"/>
  <c r="AD372" i="17"/>
  <c r="AE372" i="17"/>
  <c r="AF372" i="17"/>
  <c r="AG372" i="17"/>
  <c r="AH372" i="17"/>
  <c r="AI372" i="17"/>
  <c r="AJ372" i="17"/>
  <c r="AK372" i="17"/>
  <c r="AL372" i="17"/>
  <c r="AM372" i="17"/>
  <c r="AN372" i="17"/>
  <c r="AO372" i="17"/>
  <c r="AP372" i="17"/>
  <c r="AQ372" i="17"/>
  <c r="AR372" i="17"/>
  <c r="AS372" i="17"/>
  <c r="AT372" i="17"/>
  <c r="AU372" i="17"/>
  <c r="AV372" i="17"/>
  <c r="AW372" i="17"/>
  <c r="AX372" i="17"/>
  <c r="AY372" i="17"/>
  <c r="AZ372" i="17"/>
  <c r="BA372" i="17"/>
  <c r="BB372" i="17"/>
  <c r="BC372" i="17"/>
  <c r="BD372" i="17"/>
  <c r="BE372" i="17"/>
  <c r="BF372" i="17"/>
  <c r="BG372" i="17"/>
  <c r="BH372" i="17"/>
  <c r="BI372" i="17"/>
  <c r="BJ372" i="17"/>
  <c r="BK372" i="17"/>
  <c r="BL372" i="17"/>
  <c r="BM372" i="17"/>
  <c r="BN372" i="17"/>
  <c r="BO372" i="17"/>
  <c r="BP372" i="17"/>
  <c r="BQ372" i="17"/>
  <c r="BR372" i="17"/>
  <c r="BS372" i="17"/>
  <c r="BT372" i="17"/>
  <c r="BU372" i="17"/>
  <c r="BV372" i="17"/>
  <c r="BW372" i="17"/>
  <c r="BX372" i="17"/>
  <c r="BY372" i="17"/>
  <c r="BZ372" i="17"/>
  <c r="CA372" i="17"/>
  <c r="CB372" i="17"/>
  <c r="CC372" i="17"/>
  <c r="CD372" i="17"/>
  <c r="CE372" i="17"/>
  <c r="CF372" i="17"/>
  <c r="CG372" i="17"/>
  <c r="CH372" i="17"/>
  <c r="CI372" i="17"/>
  <c r="CJ372" i="17"/>
  <c r="CK372" i="17"/>
  <c r="CL372" i="17"/>
  <c r="CM372" i="17"/>
  <c r="CN372" i="17"/>
  <c r="R373" i="17"/>
  <c r="S373" i="17"/>
  <c r="T373" i="17"/>
  <c r="U373" i="17"/>
  <c r="V373" i="17"/>
  <c r="W373" i="17"/>
  <c r="X373" i="17"/>
  <c r="Y373" i="17"/>
  <c r="Z373" i="17"/>
  <c r="AA373" i="17"/>
  <c r="AB373" i="17"/>
  <c r="AC373" i="17"/>
  <c r="AD373" i="17"/>
  <c r="AE373" i="17"/>
  <c r="AF373" i="17"/>
  <c r="AG373" i="17"/>
  <c r="AH373" i="17"/>
  <c r="AI373" i="17"/>
  <c r="AJ373" i="17"/>
  <c r="AK373" i="17"/>
  <c r="AL373" i="17"/>
  <c r="AM373" i="17"/>
  <c r="AN373" i="17"/>
  <c r="AO373" i="17"/>
  <c r="AP373" i="17"/>
  <c r="AQ373" i="17"/>
  <c r="AR373" i="17"/>
  <c r="AS373" i="17"/>
  <c r="AT373" i="17"/>
  <c r="AU373" i="17"/>
  <c r="AV373" i="17"/>
  <c r="AW373" i="17"/>
  <c r="AX373" i="17"/>
  <c r="AY373" i="17"/>
  <c r="AZ373" i="17"/>
  <c r="BA373" i="17"/>
  <c r="BB373" i="17"/>
  <c r="BC373" i="17"/>
  <c r="BD373" i="17"/>
  <c r="BE373" i="17"/>
  <c r="BF373" i="17"/>
  <c r="BG373" i="17"/>
  <c r="BH373" i="17"/>
  <c r="BI373" i="17"/>
  <c r="BJ373" i="17"/>
  <c r="BK373" i="17"/>
  <c r="BL373" i="17"/>
  <c r="BM373" i="17"/>
  <c r="BN373" i="17"/>
  <c r="BO373" i="17"/>
  <c r="BP373" i="17"/>
  <c r="BQ373" i="17"/>
  <c r="BR373" i="17"/>
  <c r="BS373" i="17"/>
  <c r="BT373" i="17"/>
  <c r="BU373" i="17"/>
  <c r="BV373" i="17"/>
  <c r="BW373" i="17"/>
  <c r="BX373" i="17"/>
  <c r="BY373" i="17"/>
  <c r="BZ373" i="17"/>
  <c r="CA373" i="17"/>
  <c r="CB373" i="17"/>
  <c r="CC373" i="17"/>
  <c r="CD373" i="17"/>
  <c r="CE373" i="17"/>
  <c r="CF373" i="17"/>
  <c r="CG373" i="17"/>
  <c r="CH373" i="17"/>
  <c r="CI373" i="17"/>
  <c r="CJ373" i="17"/>
  <c r="CK373" i="17"/>
  <c r="CL373" i="17"/>
  <c r="CM373" i="17"/>
  <c r="CN373" i="17"/>
  <c r="R374" i="17"/>
  <c r="S374" i="17"/>
  <c r="T374" i="17"/>
  <c r="U374" i="17"/>
  <c r="V374" i="17"/>
  <c r="W374" i="17"/>
  <c r="X374" i="17"/>
  <c r="Y374" i="17"/>
  <c r="Z374" i="17"/>
  <c r="AA374" i="17"/>
  <c r="AB374" i="17"/>
  <c r="AC374" i="17"/>
  <c r="AD374" i="17"/>
  <c r="AE374" i="17"/>
  <c r="AF374" i="17"/>
  <c r="AG374" i="17"/>
  <c r="AH374" i="17"/>
  <c r="AI374" i="17"/>
  <c r="AJ374" i="17"/>
  <c r="AK374" i="17"/>
  <c r="AL374" i="17"/>
  <c r="AM374" i="17"/>
  <c r="AN374" i="17"/>
  <c r="AO374" i="17"/>
  <c r="AP374" i="17"/>
  <c r="AQ374" i="17"/>
  <c r="AR374" i="17"/>
  <c r="AS374" i="17"/>
  <c r="AT374" i="17"/>
  <c r="AU374" i="17"/>
  <c r="AV374" i="17"/>
  <c r="AW374" i="17"/>
  <c r="AX374" i="17"/>
  <c r="AY374" i="17"/>
  <c r="AZ374" i="17"/>
  <c r="BA374" i="17"/>
  <c r="BB374" i="17"/>
  <c r="BC374" i="17"/>
  <c r="BD374" i="17"/>
  <c r="BE374" i="17"/>
  <c r="BF374" i="17"/>
  <c r="BG374" i="17"/>
  <c r="BH374" i="17"/>
  <c r="BI374" i="17"/>
  <c r="BJ374" i="17"/>
  <c r="BK374" i="17"/>
  <c r="BL374" i="17"/>
  <c r="BM374" i="17"/>
  <c r="BN374" i="17"/>
  <c r="BO374" i="17"/>
  <c r="BP374" i="17"/>
  <c r="BQ374" i="17"/>
  <c r="BR374" i="17"/>
  <c r="BS374" i="17"/>
  <c r="BT374" i="17"/>
  <c r="BU374" i="17"/>
  <c r="BV374" i="17"/>
  <c r="BW374" i="17"/>
  <c r="BX374" i="17"/>
  <c r="BY374" i="17"/>
  <c r="BZ374" i="17"/>
  <c r="CA374" i="17"/>
  <c r="CB374" i="17"/>
  <c r="CC374" i="17"/>
  <c r="CD374" i="17"/>
  <c r="CE374" i="17"/>
  <c r="CF374" i="17"/>
  <c r="CG374" i="17"/>
  <c r="CH374" i="17"/>
  <c r="CI374" i="17"/>
  <c r="CJ374" i="17"/>
  <c r="CK374" i="17"/>
  <c r="CL374" i="17"/>
  <c r="CM374" i="17"/>
  <c r="CN374" i="17"/>
  <c r="R375" i="17"/>
  <c r="S375" i="17"/>
  <c r="T375" i="17"/>
  <c r="U375" i="17"/>
  <c r="V375" i="17"/>
  <c r="W375" i="17"/>
  <c r="X375" i="17"/>
  <c r="Y375" i="17"/>
  <c r="Z375" i="17"/>
  <c r="AA375" i="17"/>
  <c r="AB375" i="17"/>
  <c r="AC375" i="17"/>
  <c r="AD375" i="17"/>
  <c r="AE375" i="17"/>
  <c r="AF375" i="17"/>
  <c r="AG375" i="17"/>
  <c r="AH375" i="17"/>
  <c r="AI375" i="17"/>
  <c r="AJ375" i="17"/>
  <c r="AK375" i="17"/>
  <c r="AL375" i="17"/>
  <c r="AM375" i="17"/>
  <c r="AN375" i="17"/>
  <c r="AO375" i="17"/>
  <c r="AP375" i="17"/>
  <c r="AQ375" i="17"/>
  <c r="AR375" i="17"/>
  <c r="AS375" i="17"/>
  <c r="AT375" i="17"/>
  <c r="AU375" i="17"/>
  <c r="AV375" i="17"/>
  <c r="AW375" i="17"/>
  <c r="AX375" i="17"/>
  <c r="AY375" i="17"/>
  <c r="AZ375" i="17"/>
  <c r="BA375" i="17"/>
  <c r="BB375" i="17"/>
  <c r="BC375" i="17"/>
  <c r="BD375" i="17"/>
  <c r="BE375" i="17"/>
  <c r="BF375" i="17"/>
  <c r="BG375" i="17"/>
  <c r="BH375" i="17"/>
  <c r="BI375" i="17"/>
  <c r="BJ375" i="17"/>
  <c r="BK375" i="17"/>
  <c r="BL375" i="17"/>
  <c r="BM375" i="17"/>
  <c r="BN375" i="17"/>
  <c r="BO375" i="17"/>
  <c r="BP375" i="17"/>
  <c r="BQ375" i="17"/>
  <c r="BR375" i="17"/>
  <c r="BS375" i="17"/>
  <c r="BT375" i="17"/>
  <c r="BU375" i="17"/>
  <c r="BV375" i="17"/>
  <c r="BW375" i="17"/>
  <c r="BX375" i="17"/>
  <c r="BY375" i="17"/>
  <c r="BZ375" i="17"/>
  <c r="CA375" i="17"/>
  <c r="CB375" i="17"/>
  <c r="CC375" i="17"/>
  <c r="CD375" i="17"/>
  <c r="CE375" i="17"/>
  <c r="CF375" i="17"/>
  <c r="CG375" i="17"/>
  <c r="CH375" i="17"/>
  <c r="CI375" i="17"/>
  <c r="CJ375" i="17"/>
  <c r="CK375" i="17"/>
  <c r="CL375" i="17"/>
  <c r="CM375" i="17"/>
  <c r="CN375" i="17"/>
  <c r="R376" i="17"/>
  <c r="S376" i="17"/>
  <c r="T376" i="17"/>
  <c r="U376" i="17"/>
  <c r="V376" i="17"/>
  <c r="W376" i="17"/>
  <c r="X376" i="17"/>
  <c r="Y376" i="17"/>
  <c r="Z376" i="17"/>
  <c r="AA376" i="17"/>
  <c r="AB376" i="17"/>
  <c r="AC376" i="17"/>
  <c r="AD376" i="17"/>
  <c r="AE376" i="17"/>
  <c r="AF376" i="17"/>
  <c r="AG376" i="17"/>
  <c r="AH376" i="17"/>
  <c r="AI376" i="17"/>
  <c r="AJ376" i="17"/>
  <c r="AK376" i="17"/>
  <c r="AL376" i="17"/>
  <c r="AM376" i="17"/>
  <c r="AN376" i="17"/>
  <c r="AO376" i="17"/>
  <c r="AP376" i="17"/>
  <c r="AQ376" i="17"/>
  <c r="AR376" i="17"/>
  <c r="AS376" i="17"/>
  <c r="AT376" i="17"/>
  <c r="AU376" i="17"/>
  <c r="AV376" i="17"/>
  <c r="AW376" i="17"/>
  <c r="AX376" i="17"/>
  <c r="AY376" i="17"/>
  <c r="AZ376" i="17"/>
  <c r="BA376" i="17"/>
  <c r="BB376" i="17"/>
  <c r="BC376" i="17"/>
  <c r="BD376" i="17"/>
  <c r="BE376" i="17"/>
  <c r="BF376" i="17"/>
  <c r="BG376" i="17"/>
  <c r="BH376" i="17"/>
  <c r="BI376" i="17"/>
  <c r="BJ376" i="17"/>
  <c r="BK376" i="17"/>
  <c r="BL376" i="17"/>
  <c r="BM376" i="17"/>
  <c r="BN376" i="17"/>
  <c r="BO376" i="17"/>
  <c r="BP376" i="17"/>
  <c r="BQ376" i="17"/>
  <c r="BR376" i="17"/>
  <c r="BS376" i="17"/>
  <c r="BT376" i="17"/>
  <c r="BU376" i="17"/>
  <c r="BV376" i="17"/>
  <c r="BW376" i="17"/>
  <c r="BX376" i="17"/>
  <c r="BY376" i="17"/>
  <c r="BZ376" i="17"/>
  <c r="CA376" i="17"/>
  <c r="CB376" i="17"/>
  <c r="CC376" i="17"/>
  <c r="CD376" i="17"/>
  <c r="CE376" i="17"/>
  <c r="CF376" i="17"/>
  <c r="CG376" i="17"/>
  <c r="CH376" i="17"/>
  <c r="CI376" i="17"/>
  <c r="CJ376" i="17"/>
  <c r="CK376" i="17"/>
  <c r="CL376" i="17"/>
  <c r="CM376" i="17"/>
  <c r="CN376" i="17"/>
  <c r="R377" i="17"/>
  <c r="S377" i="17"/>
  <c r="T377" i="17"/>
  <c r="U377" i="17"/>
  <c r="V377" i="17"/>
  <c r="W377" i="17"/>
  <c r="X377" i="17"/>
  <c r="Y377" i="17"/>
  <c r="Z377" i="17"/>
  <c r="AA377" i="17"/>
  <c r="AB377" i="17"/>
  <c r="AC377" i="17"/>
  <c r="AD377" i="17"/>
  <c r="AE377" i="17"/>
  <c r="AF377" i="17"/>
  <c r="AG377" i="17"/>
  <c r="AH377" i="17"/>
  <c r="AI377" i="17"/>
  <c r="AJ377" i="17"/>
  <c r="AK377" i="17"/>
  <c r="AL377" i="17"/>
  <c r="AM377" i="17"/>
  <c r="AN377" i="17"/>
  <c r="AO377" i="17"/>
  <c r="AP377" i="17"/>
  <c r="AQ377" i="17"/>
  <c r="AR377" i="17"/>
  <c r="AS377" i="17"/>
  <c r="AT377" i="17"/>
  <c r="AU377" i="17"/>
  <c r="AV377" i="17"/>
  <c r="AW377" i="17"/>
  <c r="AX377" i="17"/>
  <c r="AY377" i="17"/>
  <c r="AZ377" i="17"/>
  <c r="BA377" i="17"/>
  <c r="BB377" i="17"/>
  <c r="BC377" i="17"/>
  <c r="BD377" i="17"/>
  <c r="BE377" i="17"/>
  <c r="BF377" i="17"/>
  <c r="BG377" i="17"/>
  <c r="BH377" i="17"/>
  <c r="BI377" i="17"/>
  <c r="BJ377" i="17"/>
  <c r="BK377" i="17"/>
  <c r="BL377" i="17"/>
  <c r="BM377" i="17"/>
  <c r="BN377" i="17"/>
  <c r="BO377" i="17"/>
  <c r="BP377" i="17"/>
  <c r="BQ377" i="17"/>
  <c r="BR377" i="17"/>
  <c r="BS377" i="17"/>
  <c r="BT377" i="17"/>
  <c r="BU377" i="17"/>
  <c r="BV377" i="17"/>
  <c r="BW377" i="17"/>
  <c r="BX377" i="17"/>
  <c r="BY377" i="17"/>
  <c r="BZ377" i="17"/>
  <c r="CA377" i="17"/>
  <c r="CB377" i="17"/>
  <c r="CC377" i="17"/>
  <c r="CD377" i="17"/>
  <c r="CE377" i="17"/>
  <c r="CF377" i="17"/>
  <c r="CG377" i="17"/>
  <c r="CH377" i="17"/>
  <c r="CI377" i="17"/>
  <c r="CJ377" i="17"/>
  <c r="CK377" i="17"/>
  <c r="CL377" i="17"/>
  <c r="CM377" i="17"/>
  <c r="CN377" i="17"/>
  <c r="R378" i="17"/>
  <c r="S378" i="17"/>
  <c r="T378" i="17"/>
  <c r="U378" i="17"/>
  <c r="V378" i="17"/>
  <c r="W378" i="17"/>
  <c r="X378" i="17"/>
  <c r="Y378" i="17"/>
  <c r="Z378" i="17"/>
  <c r="AA378" i="17"/>
  <c r="AB378" i="17"/>
  <c r="AC378" i="17"/>
  <c r="AD378" i="17"/>
  <c r="AE378" i="17"/>
  <c r="AF378" i="17"/>
  <c r="AG378" i="17"/>
  <c r="AH378" i="17"/>
  <c r="AI378" i="17"/>
  <c r="AJ378" i="17"/>
  <c r="AK378" i="17"/>
  <c r="AL378" i="17"/>
  <c r="AM378" i="17"/>
  <c r="AN378" i="17"/>
  <c r="AO378" i="17"/>
  <c r="AP378" i="17"/>
  <c r="AQ378" i="17"/>
  <c r="AR378" i="17"/>
  <c r="AS378" i="17"/>
  <c r="AT378" i="17"/>
  <c r="AU378" i="17"/>
  <c r="AV378" i="17"/>
  <c r="AW378" i="17"/>
  <c r="AX378" i="17"/>
  <c r="AY378" i="17"/>
  <c r="AZ378" i="17"/>
  <c r="BA378" i="17"/>
  <c r="BB378" i="17"/>
  <c r="BC378" i="17"/>
  <c r="BD378" i="17"/>
  <c r="BE378" i="17"/>
  <c r="BF378" i="17"/>
  <c r="BG378" i="17"/>
  <c r="BH378" i="17"/>
  <c r="BI378" i="17"/>
  <c r="BJ378" i="17"/>
  <c r="BK378" i="17"/>
  <c r="BL378" i="17"/>
  <c r="BM378" i="17"/>
  <c r="BN378" i="17"/>
  <c r="BO378" i="17"/>
  <c r="BP378" i="17"/>
  <c r="BQ378" i="17"/>
  <c r="BR378" i="17"/>
  <c r="BS378" i="17"/>
  <c r="BT378" i="17"/>
  <c r="BU378" i="17"/>
  <c r="BV378" i="17"/>
  <c r="BW378" i="17"/>
  <c r="BX378" i="17"/>
  <c r="BY378" i="17"/>
  <c r="BZ378" i="17"/>
  <c r="CA378" i="17"/>
  <c r="CB378" i="17"/>
  <c r="CC378" i="17"/>
  <c r="CD378" i="17"/>
  <c r="CE378" i="17"/>
  <c r="CF378" i="17"/>
  <c r="CG378" i="17"/>
  <c r="CH378" i="17"/>
  <c r="CI378" i="17"/>
  <c r="CJ378" i="17"/>
  <c r="CK378" i="17"/>
  <c r="CL378" i="17"/>
  <c r="CM378" i="17"/>
  <c r="CN378" i="17"/>
  <c r="R379" i="17"/>
  <c r="S379" i="17"/>
  <c r="T379" i="17"/>
  <c r="U379" i="17"/>
  <c r="V379" i="17"/>
  <c r="W379" i="17"/>
  <c r="X379" i="17"/>
  <c r="Y379" i="17"/>
  <c r="Z379" i="17"/>
  <c r="AA379" i="17"/>
  <c r="AB379" i="17"/>
  <c r="AC379" i="17"/>
  <c r="AD379" i="17"/>
  <c r="AE379" i="17"/>
  <c r="AF379" i="17"/>
  <c r="AG379" i="17"/>
  <c r="AH379" i="17"/>
  <c r="AI379" i="17"/>
  <c r="AJ379" i="17"/>
  <c r="AK379" i="17"/>
  <c r="AL379" i="17"/>
  <c r="AM379" i="17"/>
  <c r="AN379" i="17"/>
  <c r="AO379" i="17"/>
  <c r="AP379" i="17"/>
  <c r="AQ379" i="17"/>
  <c r="AR379" i="17"/>
  <c r="AS379" i="17"/>
  <c r="AT379" i="17"/>
  <c r="AU379" i="17"/>
  <c r="AV379" i="17"/>
  <c r="AW379" i="17"/>
  <c r="AX379" i="17"/>
  <c r="AY379" i="17"/>
  <c r="AZ379" i="17"/>
  <c r="BA379" i="17"/>
  <c r="BB379" i="17"/>
  <c r="BC379" i="17"/>
  <c r="BD379" i="17"/>
  <c r="BE379" i="17"/>
  <c r="BF379" i="17"/>
  <c r="BG379" i="17"/>
  <c r="BH379" i="17"/>
  <c r="BI379" i="17"/>
  <c r="BJ379" i="17"/>
  <c r="BK379" i="17"/>
  <c r="BL379" i="17"/>
  <c r="BM379" i="17"/>
  <c r="BN379" i="17"/>
  <c r="BO379" i="17"/>
  <c r="BP379" i="17"/>
  <c r="BQ379" i="17"/>
  <c r="BR379" i="17"/>
  <c r="BS379" i="17"/>
  <c r="BT379" i="17"/>
  <c r="BU379" i="17"/>
  <c r="BV379" i="17"/>
  <c r="BW379" i="17"/>
  <c r="BX379" i="17"/>
  <c r="BY379" i="17"/>
  <c r="BZ379" i="17"/>
  <c r="CA379" i="17"/>
  <c r="CB379" i="17"/>
  <c r="CC379" i="17"/>
  <c r="CD379" i="17"/>
  <c r="CE379" i="17"/>
  <c r="CF379" i="17"/>
  <c r="CG379" i="17"/>
  <c r="CH379" i="17"/>
  <c r="CI379" i="17"/>
  <c r="CJ379" i="17"/>
  <c r="CK379" i="17"/>
  <c r="CL379" i="17"/>
  <c r="CM379" i="17"/>
  <c r="CN379" i="17"/>
  <c r="R380" i="17"/>
  <c r="S380" i="17"/>
  <c r="T380" i="17"/>
  <c r="U380" i="17"/>
  <c r="V380" i="17"/>
  <c r="W380" i="17"/>
  <c r="X380" i="17"/>
  <c r="Y380" i="17"/>
  <c r="Z380" i="17"/>
  <c r="AA380" i="17"/>
  <c r="AB380" i="17"/>
  <c r="AC380" i="17"/>
  <c r="AD380" i="17"/>
  <c r="AE380" i="17"/>
  <c r="AF380" i="17"/>
  <c r="AG380" i="17"/>
  <c r="AH380" i="17"/>
  <c r="AI380" i="17"/>
  <c r="AJ380" i="17"/>
  <c r="AK380" i="17"/>
  <c r="AL380" i="17"/>
  <c r="AM380" i="17"/>
  <c r="AN380" i="17"/>
  <c r="AO380" i="17"/>
  <c r="AP380" i="17"/>
  <c r="AQ380" i="17"/>
  <c r="AR380" i="17"/>
  <c r="AS380" i="17"/>
  <c r="AT380" i="17"/>
  <c r="AU380" i="17"/>
  <c r="AV380" i="17"/>
  <c r="AW380" i="17"/>
  <c r="AX380" i="17"/>
  <c r="AY380" i="17"/>
  <c r="AZ380" i="17"/>
  <c r="BA380" i="17"/>
  <c r="BB380" i="17"/>
  <c r="BC380" i="17"/>
  <c r="BD380" i="17"/>
  <c r="BE380" i="17"/>
  <c r="BF380" i="17"/>
  <c r="BG380" i="17"/>
  <c r="BH380" i="17"/>
  <c r="BI380" i="17"/>
  <c r="BJ380" i="17"/>
  <c r="BK380" i="17"/>
  <c r="BL380" i="17"/>
  <c r="BM380" i="17"/>
  <c r="BN380" i="17"/>
  <c r="BO380" i="17"/>
  <c r="BP380" i="17"/>
  <c r="BQ380" i="17"/>
  <c r="BR380" i="17"/>
  <c r="BS380" i="17"/>
  <c r="BT380" i="17"/>
  <c r="BU380" i="17"/>
  <c r="BV380" i="17"/>
  <c r="BW380" i="17"/>
  <c r="BX380" i="17"/>
  <c r="BY380" i="17"/>
  <c r="BZ380" i="17"/>
  <c r="CA380" i="17"/>
  <c r="CB380" i="17"/>
  <c r="CC380" i="17"/>
  <c r="CD380" i="17"/>
  <c r="CE380" i="17"/>
  <c r="CF380" i="17"/>
  <c r="CG380" i="17"/>
  <c r="CH380" i="17"/>
  <c r="CI380" i="17"/>
  <c r="CJ380" i="17"/>
  <c r="CK380" i="17"/>
  <c r="CL380" i="17"/>
  <c r="CM380" i="17"/>
  <c r="CN380" i="17"/>
  <c r="R381" i="17"/>
  <c r="S381" i="17"/>
  <c r="T381" i="17"/>
  <c r="U381" i="17"/>
  <c r="V381" i="17"/>
  <c r="W381" i="17"/>
  <c r="X381" i="17"/>
  <c r="Y381" i="17"/>
  <c r="Z381" i="17"/>
  <c r="AA381" i="17"/>
  <c r="AB381" i="17"/>
  <c r="AC381" i="17"/>
  <c r="AD381" i="17"/>
  <c r="AE381" i="17"/>
  <c r="AF381" i="17"/>
  <c r="AG381" i="17"/>
  <c r="AH381" i="17"/>
  <c r="AI381" i="17"/>
  <c r="AJ381" i="17"/>
  <c r="AK381" i="17"/>
  <c r="AL381" i="17"/>
  <c r="AM381" i="17"/>
  <c r="AN381" i="17"/>
  <c r="AO381" i="17"/>
  <c r="AP381" i="17"/>
  <c r="AQ381" i="17"/>
  <c r="AR381" i="17"/>
  <c r="AS381" i="17"/>
  <c r="AT381" i="17"/>
  <c r="AU381" i="17"/>
  <c r="AV381" i="17"/>
  <c r="AW381" i="17"/>
  <c r="AX381" i="17"/>
  <c r="AY381" i="17"/>
  <c r="AZ381" i="17"/>
  <c r="BA381" i="17"/>
  <c r="BB381" i="17"/>
  <c r="BC381" i="17"/>
  <c r="BD381" i="17"/>
  <c r="BE381" i="17"/>
  <c r="BF381" i="17"/>
  <c r="BG381" i="17"/>
  <c r="BH381" i="17"/>
  <c r="BI381" i="17"/>
  <c r="BJ381" i="17"/>
  <c r="BK381" i="17"/>
  <c r="BL381" i="17"/>
  <c r="BM381" i="17"/>
  <c r="BN381" i="17"/>
  <c r="BO381" i="17"/>
  <c r="BP381" i="17"/>
  <c r="BQ381" i="17"/>
  <c r="BR381" i="17"/>
  <c r="BS381" i="17"/>
  <c r="BT381" i="17"/>
  <c r="BU381" i="17"/>
  <c r="BV381" i="17"/>
  <c r="BW381" i="17"/>
  <c r="BX381" i="17"/>
  <c r="BY381" i="17"/>
  <c r="BZ381" i="17"/>
  <c r="CA381" i="17"/>
  <c r="CB381" i="17"/>
  <c r="CC381" i="17"/>
  <c r="CD381" i="17"/>
  <c r="CE381" i="17"/>
  <c r="CF381" i="17"/>
  <c r="CG381" i="17"/>
  <c r="CH381" i="17"/>
  <c r="CI381" i="17"/>
  <c r="CJ381" i="17"/>
  <c r="CK381" i="17"/>
  <c r="CL381" i="17"/>
  <c r="CM381" i="17"/>
  <c r="CN381" i="17"/>
  <c r="R382" i="17"/>
  <c r="S382" i="17"/>
  <c r="T382" i="17"/>
  <c r="U382" i="17"/>
  <c r="V382" i="17"/>
  <c r="W382" i="17"/>
  <c r="X382" i="17"/>
  <c r="Y382" i="17"/>
  <c r="Z382" i="17"/>
  <c r="AA382" i="17"/>
  <c r="AB382" i="17"/>
  <c r="AC382" i="17"/>
  <c r="AD382" i="17"/>
  <c r="AE382" i="17"/>
  <c r="AF382" i="17"/>
  <c r="AG382" i="17"/>
  <c r="AH382" i="17"/>
  <c r="AI382" i="17"/>
  <c r="AJ382" i="17"/>
  <c r="AK382" i="17"/>
  <c r="AL382" i="17"/>
  <c r="AM382" i="17"/>
  <c r="AN382" i="17"/>
  <c r="AO382" i="17"/>
  <c r="AP382" i="17"/>
  <c r="AQ382" i="17"/>
  <c r="AR382" i="17"/>
  <c r="AS382" i="17"/>
  <c r="AT382" i="17"/>
  <c r="AU382" i="17"/>
  <c r="AV382" i="17"/>
  <c r="AW382" i="17"/>
  <c r="AX382" i="17"/>
  <c r="AY382" i="17"/>
  <c r="AZ382" i="17"/>
  <c r="BA382" i="17"/>
  <c r="BB382" i="17"/>
  <c r="BC382" i="17"/>
  <c r="BD382" i="17"/>
  <c r="BE382" i="17"/>
  <c r="BF382" i="17"/>
  <c r="BG382" i="17"/>
  <c r="BH382" i="17"/>
  <c r="BI382" i="17"/>
  <c r="BJ382" i="17"/>
  <c r="BK382" i="17"/>
  <c r="BL382" i="17"/>
  <c r="BM382" i="17"/>
  <c r="BN382" i="17"/>
  <c r="BO382" i="17"/>
  <c r="BP382" i="17"/>
  <c r="BQ382" i="17"/>
  <c r="BR382" i="17"/>
  <c r="BS382" i="17"/>
  <c r="BT382" i="17"/>
  <c r="BU382" i="17"/>
  <c r="BV382" i="17"/>
  <c r="BW382" i="17"/>
  <c r="BX382" i="17"/>
  <c r="BY382" i="17"/>
  <c r="BZ382" i="17"/>
  <c r="CA382" i="17"/>
  <c r="CB382" i="17"/>
  <c r="CC382" i="17"/>
  <c r="CD382" i="17"/>
  <c r="CE382" i="17"/>
  <c r="CF382" i="17"/>
  <c r="CG382" i="17"/>
  <c r="CH382" i="17"/>
  <c r="CI382" i="17"/>
  <c r="CJ382" i="17"/>
  <c r="CK382" i="17"/>
  <c r="CL382" i="17"/>
  <c r="CM382" i="17"/>
  <c r="CN382" i="17"/>
  <c r="R383" i="17"/>
  <c r="S383" i="17"/>
  <c r="T383" i="17"/>
  <c r="U383" i="17"/>
  <c r="V383" i="17"/>
  <c r="W383" i="17"/>
  <c r="X383" i="17"/>
  <c r="Y383" i="17"/>
  <c r="Z383" i="17"/>
  <c r="AA383" i="17"/>
  <c r="AB383" i="17"/>
  <c r="AC383" i="17"/>
  <c r="AD383" i="17"/>
  <c r="AE383" i="17"/>
  <c r="AF383" i="17"/>
  <c r="AG383" i="17"/>
  <c r="AH383" i="17"/>
  <c r="AI383" i="17"/>
  <c r="AJ383" i="17"/>
  <c r="AK383" i="17"/>
  <c r="AL383" i="17"/>
  <c r="AM383" i="17"/>
  <c r="AN383" i="17"/>
  <c r="AO383" i="17"/>
  <c r="AP383" i="17"/>
  <c r="AQ383" i="17"/>
  <c r="AR383" i="17"/>
  <c r="AS383" i="17"/>
  <c r="AT383" i="17"/>
  <c r="AU383" i="17"/>
  <c r="AV383" i="17"/>
  <c r="AW383" i="17"/>
  <c r="AX383" i="17"/>
  <c r="AY383" i="17"/>
  <c r="AZ383" i="17"/>
  <c r="BA383" i="17"/>
  <c r="BB383" i="17"/>
  <c r="BC383" i="17"/>
  <c r="BD383" i="17"/>
  <c r="BE383" i="17"/>
  <c r="BF383" i="17"/>
  <c r="BG383" i="17"/>
  <c r="BH383" i="17"/>
  <c r="BI383" i="17"/>
  <c r="BJ383" i="17"/>
  <c r="BK383" i="17"/>
  <c r="BL383" i="17"/>
  <c r="BM383" i="17"/>
  <c r="BN383" i="17"/>
  <c r="BO383" i="17"/>
  <c r="BP383" i="17"/>
  <c r="BQ383" i="17"/>
  <c r="BR383" i="17"/>
  <c r="BS383" i="17"/>
  <c r="BT383" i="17"/>
  <c r="BU383" i="17"/>
  <c r="BV383" i="17"/>
  <c r="BW383" i="17"/>
  <c r="BX383" i="17"/>
  <c r="BY383" i="17"/>
  <c r="BZ383" i="17"/>
  <c r="CA383" i="17"/>
  <c r="CB383" i="17"/>
  <c r="CC383" i="17"/>
  <c r="CD383" i="17"/>
  <c r="CE383" i="17"/>
  <c r="CF383" i="17"/>
  <c r="CG383" i="17"/>
  <c r="CH383" i="17"/>
  <c r="CI383" i="17"/>
  <c r="CJ383" i="17"/>
  <c r="CK383" i="17"/>
  <c r="CL383" i="17"/>
  <c r="CM383" i="17"/>
  <c r="CN383" i="17"/>
  <c r="R384" i="17"/>
  <c r="S384" i="17"/>
  <c r="T384" i="17"/>
  <c r="U384" i="17"/>
  <c r="V384" i="17"/>
  <c r="W384" i="17"/>
  <c r="X384" i="17"/>
  <c r="Y384" i="17"/>
  <c r="Z384" i="17"/>
  <c r="AA384" i="17"/>
  <c r="AB384" i="17"/>
  <c r="AC384" i="17"/>
  <c r="AD384" i="17"/>
  <c r="AE384" i="17"/>
  <c r="AF384" i="17"/>
  <c r="AG384" i="17"/>
  <c r="AH384" i="17"/>
  <c r="AI384" i="17"/>
  <c r="AJ384" i="17"/>
  <c r="AK384" i="17"/>
  <c r="AL384" i="17"/>
  <c r="AM384" i="17"/>
  <c r="AN384" i="17"/>
  <c r="AO384" i="17"/>
  <c r="AP384" i="17"/>
  <c r="AQ384" i="17"/>
  <c r="AR384" i="17"/>
  <c r="AS384" i="17"/>
  <c r="AT384" i="17"/>
  <c r="AU384" i="17"/>
  <c r="AV384" i="17"/>
  <c r="AW384" i="17"/>
  <c r="AX384" i="17"/>
  <c r="AY384" i="17"/>
  <c r="AZ384" i="17"/>
  <c r="BA384" i="17"/>
  <c r="BB384" i="17"/>
  <c r="BC384" i="17"/>
  <c r="BD384" i="17"/>
  <c r="BE384" i="17"/>
  <c r="BF384" i="17"/>
  <c r="BG384" i="17"/>
  <c r="BH384" i="17"/>
  <c r="BI384" i="17"/>
  <c r="BJ384" i="17"/>
  <c r="BK384" i="17"/>
  <c r="BL384" i="17"/>
  <c r="BM384" i="17"/>
  <c r="BN384" i="17"/>
  <c r="BO384" i="17"/>
  <c r="BP384" i="17"/>
  <c r="BQ384" i="17"/>
  <c r="BR384" i="17"/>
  <c r="BS384" i="17"/>
  <c r="BT384" i="17"/>
  <c r="BU384" i="17"/>
  <c r="BV384" i="17"/>
  <c r="BW384" i="17"/>
  <c r="BX384" i="17"/>
  <c r="BY384" i="17"/>
  <c r="BZ384" i="17"/>
  <c r="CA384" i="17"/>
  <c r="CB384" i="17"/>
  <c r="CC384" i="17"/>
  <c r="CD384" i="17"/>
  <c r="CE384" i="17"/>
  <c r="CF384" i="17"/>
  <c r="CG384" i="17"/>
  <c r="CH384" i="17"/>
  <c r="CI384" i="17"/>
  <c r="CJ384" i="17"/>
  <c r="CK384" i="17"/>
  <c r="CL384" i="17"/>
  <c r="CM384" i="17"/>
  <c r="CN384" i="17"/>
  <c r="R385" i="17"/>
  <c r="S385" i="17"/>
  <c r="T385" i="17"/>
  <c r="U385" i="17"/>
  <c r="V385" i="17"/>
  <c r="W385" i="17"/>
  <c r="X385" i="17"/>
  <c r="Y385" i="17"/>
  <c r="Z385" i="17"/>
  <c r="AA385" i="17"/>
  <c r="AB385" i="17"/>
  <c r="AC385" i="17"/>
  <c r="AD385" i="17"/>
  <c r="AE385" i="17"/>
  <c r="AF385" i="17"/>
  <c r="AG385" i="17"/>
  <c r="AH385" i="17"/>
  <c r="AI385" i="17"/>
  <c r="AJ385" i="17"/>
  <c r="AK385" i="17"/>
  <c r="AL385" i="17"/>
  <c r="AM385" i="17"/>
  <c r="AN385" i="17"/>
  <c r="AO385" i="17"/>
  <c r="AP385" i="17"/>
  <c r="AQ385" i="17"/>
  <c r="AR385" i="17"/>
  <c r="AS385" i="17"/>
  <c r="AT385" i="17"/>
  <c r="AU385" i="17"/>
  <c r="AV385" i="17"/>
  <c r="AW385" i="17"/>
  <c r="AX385" i="17"/>
  <c r="AY385" i="17"/>
  <c r="AZ385" i="17"/>
  <c r="BA385" i="17"/>
  <c r="BB385" i="17"/>
  <c r="BC385" i="17"/>
  <c r="BD385" i="17"/>
  <c r="BE385" i="17"/>
  <c r="BF385" i="17"/>
  <c r="BG385" i="17"/>
  <c r="BH385" i="17"/>
  <c r="BI385" i="17"/>
  <c r="BJ385" i="17"/>
  <c r="BK385" i="17"/>
  <c r="BL385" i="17"/>
  <c r="BM385" i="17"/>
  <c r="BN385" i="17"/>
  <c r="BO385" i="17"/>
  <c r="BP385" i="17"/>
  <c r="BQ385" i="17"/>
  <c r="BR385" i="17"/>
  <c r="BS385" i="17"/>
  <c r="BT385" i="17"/>
  <c r="BU385" i="17"/>
  <c r="BV385" i="17"/>
  <c r="BW385" i="17"/>
  <c r="BX385" i="17"/>
  <c r="BY385" i="17"/>
  <c r="BZ385" i="17"/>
  <c r="CA385" i="17"/>
  <c r="CB385" i="17"/>
  <c r="CC385" i="17"/>
  <c r="CD385" i="17"/>
  <c r="CE385" i="17"/>
  <c r="CF385" i="17"/>
  <c r="CG385" i="17"/>
  <c r="CH385" i="17"/>
  <c r="CI385" i="17"/>
  <c r="CJ385" i="17"/>
  <c r="CK385" i="17"/>
  <c r="CL385" i="17"/>
  <c r="CM385" i="17"/>
  <c r="CN385" i="17"/>
  <c r="R386" i="17"/>
  <c r="S386" i="17"/>
  <c r="T386" i="17"/>
  <c r="U386" i="17"/>
  <c r="V386" i="17"/>
  <c r="W386" i="17"/>
  <c r="X386" i="17"/>
  <c r="Y386" i="17"/>
  <c r="Z386" i="17"/>
  <c r="AA386" i="17"/>
  <c r="AB386" i="17"/>
  <c r="AC386" i="17"/>
  <c r="AD386" i="17"/>
  <c r="AE386" i="17"/>
  <c r="AF386" i="17"/>
  <c r="AG386" i="17"/>
  <c r="AH386" i="17"/>
  <c r="AI386" i="17"/>
  <c r="AJ386" i="17"/>
  <c r="AK386" i="17"/>
  <c r="AL386" i="17"/>
  <c r="AM386" i="17"/>
  <c r="AN386" i="17"/>
  <c r="AO386" i="17"/>
  <c r="AP386" i="17"/>
  <c r="AQ386" i="17"/>
  <c r="AR386" i="17"/>
  <c r="AS386" i="17"/>
  <c r="AT386" i="17"/>
  <c r="AU386" i="17"/>
  <c r="AV386" i="17"/>
  <c r="AW386" i="17"/>
  <c r="AX386" i="17"/>
  <c r="AY386" i="17"/>
  <c r="AZ386" i="17"/>
  <c r="BA386" i="17"/>
  <c r="BB386" i="17"/>
  <c r="BC386" i="17"/>
  <c r="BD386" i="17"/>
  <c r="BE386" i="17"/>
  <c r="BF386" i="17"/>
  <c r="BG386" i="17"/>
  <c r="BH386" i="17"/>
  <c r="BI386" i="17"/>
  <c r="BJ386" i="17"/>
  <c r="BK386" i="17"/>
  <c r="BL386" i="17"/>
  <c r="BM386" i="17"/>
  <c r="BN386" i="17"/>
  <c r="BO386" i="17"/>
  <c r="BP386" i="17"/>
  <c r="BQ386" i="17"/>
  <c r="BR386" i="17"/>
  <c r="BS386" i="17"/>
  <c r="BT386" i="17"/>
  <c r="BU386" i="17"/>
  <c r="BV386" i="17"/>
  <c r="BW386" i="17"/>
  <c r="BX386" i="17"/>
  <c r="BY386" i="17"/>
  <c r="BZ386" i="17"/>
  <c r="CA386" i="17"/>
  <c r="CB386" i="17"/>
  <c r="CC386" i="17"/>
  <c r="CD386" i="17"/>
  <c r="CE386" i="17"/>
  <c r="CF386" i="17"/>
  <c r="CG386" i="17"/>
  <c r="CH386" i="17"/>
  <c r="CI386" i="17"/>
  <c r="CJ386" i="17"/>
  <c r="CK386" i="17"/>
  <c r="CL386" i="17"/>
  <c r="CM386" i="17"/>
  <c r="CN386" i="17"/>
  <c r="R387" i="17"/>
  <c r="S387" i="17"/>
  <c r="T387" i="17"/>
  <c r="U387" i="17"/>
  <c r="V387" i="17"/>
  <c r="W387" i="17"/>
  <c r="X387" i="17"/>
  <c r="Y387" i="17"/>
  <c r="Z387" i="17"/>
  <c r="AA387" i="17"/>
  <c r="AB387" i="17"/>
  <c r="AC387" i="17"/>
  <c r="AD387" i="17"/>
  <c r="AE387" i="17"/>
  <c r="AF387" i="17"/>
  <c r="AG387" i="17"/>
  <c r="AH387" i="17"/>
  <c r="AI387" i="17"/>
  <c r="AJ387" i="17"/>
  <c r="AK387" i="17"/>
  <c r="AL387" i="17"/>
  <c r="AM387" i="17"/>
  <c r="AN387" i="17"/>
  <c r="AO387" i="17"/>
  <c r="AP387" i="17"/>
  <c r="AQ387" i="17"/>
  <c r="AR387" i="17"/>
  <c r="AS387" i="17"/>
  <c r="AT387" i="17"/>
  <c r="AU387" i="17"/>
  <c r="AV387" i="17"/>
  <c r="AW387" i="17"/>
  <c r="AX387" i="17"/>
  <c r="AY387" i="17"/>
  <c r="AZ387" i="17"/>
  <c r="BA387" i="17"/>
  <c r="BB387" i="17"/>
  <c r="BC387" i="17"/>
  <c r="BD387" i="17"/>
  <c r="BE387" i="17"/>
  <c r="BF387" i="17"/>
  <c r="BG387" i="17"/>
  <c r="BH387" i="17"/>
  <c r="BI387" i="17"/>
  <c r="BJ387" i="17"/>
  <c r="BK387" i="17"/>
  <c r="BL387" i="17"/>
  <c r="BM387" i="17"/>
  <c r="BN387" i="17"/>
  <c r="BO387" i="17"/>
  <c r="BP387" i="17"/>
  <c r="BQ387" i="17"/>
  <c r="BR387" i="17"/>
  <c r="BS387" i="17"/>
  <c r="BT387" i="17"/>
  <c r="BU387" i="17"/>
  <c r="BV387" i="17"/>
  <c r="BW387" i="17"/>
  <c r="BX387" i="17"/>
  <c r="BY387" i="17"/>
  <c r="BZ387" i="17"/>
  <c r="CA387" i="17"/>
  <c r="CB387" i="17"/>
  <c r="CC387" i="17"/>
  <c r="CD387" i="17"/>
  <c r="CE387" i="17"/>
  <c r="CF387" i="17"/>
  <c r="CG387" i="17"/>
  <c r="CH387" i="17"/>
  <c r="CI387" i="17"/>
  <c r="CJ387" i="17"/>
  <c r="CK387" i="17"/>
  <c r="CL387" i="17"/>
  <c r="CM387" i="17"/>
  <c r="CN387" i="17"/>
  <c r="R388" i="17"/>
  <c r="S388" i="17"/>
  <c r="T388" i="17"/>
  <c r="U388" i="17"/>
  <c r="V388" i="17"/>
  <c r="W388" i="17"/>
  <c r="X388" i="17"/>
  <c r="Y388" i="17"/>
  <c r="Z388" i="17"/>
  <c r="AA388" i="17"/>
  <c r="AB388" i="17"/>
  <c r="AC388" i="17"/>
  <c r="AD388" i="17"/>
  <c r="AE388" i="17"/>
  <c r="AF388" i="17"/>
  <c r="AG388" i="17"/>
  <c r="AH388" i="17"/>
  <c r="AI388" i="17"/>
  <c r="AJ388" i="17"/>
  <c r="AK388" i="17"/>
  <c r="AL388" i="17"/>
  <c r="AM388" i="17"/>
  <c r="AN388" i="17"/>
  <c r="AO388" i="17"/>
  <c r="AP388" i="17"/>
  <c r="AQ388" i="17"/>
  <c r="AR388" i="17"/>
  <c r="AS388" i="17"/>
  <c r="AT388" i="17"/>
  <c r="AU388" i="17"/>
  <c r="AV388" i="17"/>
  <c r="AW388" i="17"/>
  <c r="AX388" i="17"/>
  <c r="AY388" i="17"/>
  <c r="AZ388" i="17"/>
  <c r="BA388" i="17"/>
  <c r="BB388" i="17"/>
  <c r="BC388" i="17"/>
  <c r="BD388" i="17"/>
  <c r="BE388" i="17"/>
  <c r="BF388" i="17"/>
  <c r="BG388" i="17"/>
  <c r="BH388" i="17"/>
  <c r="BI388" i="17"/>
  <c r="BJ388" i="17"/>
  <c r="BK388" i="17"/>
  <c r="BL388" i="17"/>
  <c r="BM388" i="17"/>
  <c r="BN388" i="17"/>
  <c r="BO388" i="17"/>
  <c r="BP388" i="17"/>
  <c r="BQ388" i="17"/>
  <c r="BR388" i="17"/>
  <c r="BS388" i="17"/>
  <c r="BT388" i="17"/>
  <c r="BU388" i="17"/>
  <c r="BV388" i="17"/>
  <c r="BW388" i="17"/>
  <c r="BX388" i="17"/>
  <c r="BY388" i="17"/>
  <c r="BZ388" i="17"/>
  <c r="CA388" i="17"/>
  <c r="CB388" i="17"/>
  <c r="CC388" i="17"/>
  <c r="CD388" i="17"/>
  <c r="CE388" i="17"/>
  <c r="CF388" i="17"/>
  <c r="CG388" i="17"/>
  <c r="CH388" i="17"/>
  <c r="CI388" i="17"/>
  <c r="CJ388" i="17"/>
  <c r="CK388" i="17"/>
  <c r="CL388" i="17"/>
  <c r="CM388" i="17"/>
  <c r="CN388" i="17"/>
  <c r="R389" i="17"/>
  <c r="S389" i="17"/>
  <c r="T389" i="17"/>
  <c r="U389" i="17"/>
  <c r="V389" i="17"/>
  <c r="W389" i="17"/>
  <c r="X389" i="17"/>
  <c r="Y389" i="17"/>
  <c r="Z389" i="17"/>
  <c r="AA389" i="17"/>
  <c r="AB389" i="17"/>
  <c r="AC389" i="17"/>
  <c r="AD389" i="17"/>
  <c r="AE389" i="17"/>
  <c r="AF389" i="17"/>
  <c r="AG389" i="17"/>
  <c r="AH389" i="17"/>
  <c r="AI389" i="17"/>
  <c r="AJ389" i="17"/>
  <c r="AK389" i="17"/>
  <c r="AL389" i="17"/>
  <c r="AM389" i="17"/>
  <c r="AN389" i="17"/>
  <c r="AO389" i="17"/>
  <c r="AP389" i="17"/>
  <c r="AQ389" i="17"/>
  <c r="AR389" i="17"/>
  <c r="AS389" i="17"/>
  <c r="AT389" i="17"/>
  <c r="AU389" i="17"/>
  <c r="AV389" i="17"/>
  <c r="AW389" i="17"/>
  <c r="AX389" i="17"/>
  <c r="AY389" i="17"/>
  <c r="AZ389" i="17"/>
  <c r="BA389" i="17"/>
  <c r="BB389" i="17"/>
  <c r="BC389" i="17"/>
  <c r="BD389" i="17"/>
  <c r="BE389" i="17"/>
  <c r="BF389" i="17"/>
  <c r="BG389" i="17"/>
  <c r="BH389" i="17"/>
  <c r="BI389" i="17"/>
  <c r="BJ389" i="17"/>
  <c r="BK389" i="17"/>
  <c r="BL389" i="17"/>
  <c r="BM389" i="17"/>
  <c r="BN389" i="17"/>
  <c r="BO389" i="17"/>
  <c r="BP389" i="17"/>
  <c r="BQ389" i="17"/>
  <c r="BR389" i="17"/>
  <c r="BS389" i="17"/>
  <c r="BT389" i="17"/>
  <c r="BU389" i="17"/>
  <c r="BV389" i="17"/>
  <c r="BW389" i="17"/>
  <c r="BX389" i="17"/>
  <c r="BY389" i="17"/>
  <c r="BZ389" i="17"/>
  <c r="CA389" i="17"/>
  <c r="CB389" i="17"/>
  <c r="CC389" i="17"/>
  <c r="CD389" i="17"/>
  <c r="CE389" i="17"/>
  <c r="CF389" i="17"/>
  <c r="CG389" i="17"/>
  <c r="CH389" i="17"/>
  <c r="CI389" i="17"/>
  <c r="CJ389" i="17"/>
  <c r="CK389" i="17"/>
  <c r="CL389" i="17"/>
  <c r="CM389" i="17"/>
  <c r="CN389" i="17"/>
  <c r="R390" i="17"/>
  <c r="S390" i="17"/>
  <c r="T390" i="17"/>
  <c r="U390" i="17"/>
  <c r="V390" i="17"/>
  <c r="W390" i="17"/>
  <c r="X390" i="17"/>
  <c r="Y390" i="17"/>
  <c r="Z390" i="17"/>
  <c r="AA390" i="17"/>
  <c r="AB390" i="17"/>
  <c r="AC390" i="17"/>
  <c r="AD390" i="17"/>
  <c r="AE390" i="17"/>
  <c r="AF390" i="17"/>
  <c r="AG390" i="17"/>
  <c r="AH390" i="17"/>
  <c r="AI390" i="17"/>
  <c r="AJ390" i="17"/>
  <c r="AK390" i="17"/>
  <c r="AL390" i="17"/>
  <c r="AM390" i="17"/>
  <c r="AN390" i="17"/>
  <c r="AO390" i="17"/>
  <c r="AP390" i="17"/>
  <c r="AQ390" i="17"/>
  <c r="AR390" i="17"/>
  <c r="AS390" i="17"/>
  <c r="AT390" i="17"/>
  <c r="AU390" i="17"/>
  <c r="AV390" i="17"/>
  <c r="AW390" i="17"/>
  <c r="AX390" i="17"/>
  <c r="AY390" i="17"/>
  <c r="AZ390" i="17"/>
  <c r="BA390" i="17"/>
  <c r="BB390" i="17"/>
  <c r="BC390" i="17"/>
  <c r="BD390" i="17"/>
  <c r="BE390" i="17"/>
  <c r="BF390" i="17"/>
  <c r="BG390" i="17"/>
  <c r="BH390" i="17"/>
  <c r="BI390" i="17"/>
  <c r="BJ390" i="17"/>
  <c r="BK390" i="17"/>
  <c r="BL390" i="17"/>
  <c r="BM390" i="17"/>
  <c r="BN390" i="17"/>
  <c r="BO390" i="17"/>
  <c r="BP390" i="17"/>
  <c r="BQ390" i="17"/>
  <c r="BR390" i="17"/>
  <c r="BS390" i="17"/>
  <c r="BT390" i="17"/>
  <c r="BU390" i="17"/>
  <c r="BV390" i="17"/>
  <c r="BW390" i="17"/>
  <c r="BX390" i="17"/>
  <c r="BY390" i="17"/>
  <c r="BZ390" i="17"/>
  <c r="CA390" i="17"/>
  <c r="CB390" i="17"/>
  <c r="CC390" i="17"/>
  <c r="CD390" i="17"/>
  <c r="CE390" i="17"/>
  <c r="CF390" i="17"/>
  <c r="CG390" i="17"/>
  <c r="CH390" i="17"/>
  <c r="CI390" i="17"/>
  <c r="CJ390" i="17"/>
  <c r="CK390" i="17"/>
  <c r="CL390" i="17"/>
  <c r="CM390" i="17"/>
  <c r="CN390" i="17"/>
  <c r="R391" i="17"/>
  <c r="S391" i="17"/>
  <c r="T391" i="17"/>
  <c r="U391" i="17"/>
  <c r="V391" i="17"/>
  <c r="W391" i="17"/>
  <c r="X391" i="17"/>
  <c r="Y391" i="17"/>
  <c r="Z391" i="17"/>
  <c r="AA391" i="17"/>
  <c r="AB391" i="17"/>
  <c r="AC391" i="17"/>
  <c r="AD391" i="17"/>
  <c r="AE391" i="17"/>
  <c r="AF391" i="17"/>
  <c r="AG391" i="17"/>
  <c r="AH391" i="17"/>
  <c r="AI391" i="17"/>
  <c r="AJ391" i="17"/>
  <c r="AK391" i="17"/>
  <c r="AL391" i="17"/>
  <c r="AM391" i="17"/>
  <c r="AN391" i="17"/>
  <c r="AO391" i="17"/>
  <c r="AP391" i="17"/>
  <c r="AQ391" i="17"/>
  <c r="AR391" i="17"/>
  <c r="AS391" i="17"/>
  <c r="AT391" i="17"/>
  <c r="AU391" i="17"/>
  <c r="AV391" i="17"/>
  <c r="AW391" i="17"/>
  <c r="AX391" i="17"/>
  <c r="AY391" i="17"/>
  <c r="AZ391" i="17"/>
  <c r="BA391" i="17"/>
  <c r="BB391" i="17"/>
  <c r="BC391" i="17"/>
  <c r="BD391" i="17"/>
  <c r="BE391" i="17"/>
  <c r="BF391" i="17"/>
  <c r="BG391" i="17"/>
  <c r="BH391" i="17"/>
  <c r="BI391" i="17"/>
  <c r="BJ391" i="17"/>
  <c r="BK391" i="17"/>
  <c r="BL391" i="17"/>
  <c r="BM391" i="17"/>
  <c r="BN391" i="17"/>
  <c r="BO391" i="17"/>
  <c r="BP391" i="17"/>
  <c r="BQ391" i="17"/>
  <c r="BR391" i="17"/>
  <c r="BS391" i="17"/>
  <c r="BT391" i="17"/>
  <c r="BU391" i="17"/>
  <c r="BV391" i="17"/>
  <c r="BW391" i="17"/>
  <c r="BX391" i="17"/>
  <c r="BY391" i="17"/>
  <c r="BZ391" i="17"/>
  <c r="CA391" i="17"/>
  <c r="CB391" i="17"/>
  <c r="CC391" i="17"/>
  <c r="CD391" i="17"/>
  <c r="CE391" i="17"/>
  <c r="CF391" i="17"/>
  <c r="CG391" i="17"/>
  <c r="CH391" i="17"/>
  <c r="CI391" i="17"/>
  <c r="CJ391" i="17"/>
  <c r="CK391" i="17"/>
  <c r="CL391" i="17"/>
  <c r="CM391" i="17"/>
  <c r="CN391" i="17"/>
  <c r="R392" i="17"/>
  <c r="S392" i="17"/>
  <c r="T392" i="17"/>
  <c r="U392" i="17"/>
  <c r="V392" i="17"/>
  <c r="W392" i="17"/>
  <c r="X392" i="17"/>
  <c r="Y392" i="17"/>
  <c r="Z392" i="17"/>
  <c r="AA392" i="17"/>
  <c r="AB392" i="17"/>
  <c r="AC392" i="17"/>
  <c r="AD392" i="17"/>
  <c r="AE392" i="17"/>
  <c r="AF392" i="17"/>
  <c r="AG392" i="17"/>
  <c r="AH392" i="17"/>
  <c r="AI392" i="17"/>
  <c r="AJ392" i="17"/>
  <c r="AK392" i="17"/>
  <c r="AL392" i="17"/>
  <c r="AM392" i="17"/>
  <c r="AN392" i="17"/>
  <c r="AO392" i="17"/>
  <c r="AP392" i="17"/>
  <c r="AQ392" i="17"/>
  <c r="AR392" i="17"/>
  <c r="AS392" i="17"/>
  <c r="AT392" i="17"/>
  <c r="AU392" i="17"/>
  <c r="AV392" i="17"/>
  <c r="AW392" i="17"/>
  <c r="AX392" i="17"/>
  <c r="AY392" i="17"/>
  <c r="AZ392" i="17"/>
  <c r="BA392" i="17"/>
  <c r="BB392" i="17"/>
  <c r="BC392" i="17"/>
  <c r="BD392" i="17"/>
  <c r="BE392" i="17"/>
  <c r="BF392" i="17"/>
  <c r="BG392" i="17"/>
  <c r="BH392" i="17"/>
  <c r="BI392" i="17"/>
  <c r="BJ392" i="17"/>
  <c r="BK392" i="17"/>
  <c r="BL392" i="17"/>
  <c r="BM392" i="17"/>
  <c r="BN392" i="17"/>
  <c r="BO392" i="17"/>
  <c r="BP392" i="17"/>
  <c r="BQ392" i="17"/>
  <c r="BR392" i="17"/>
  <c r="BS392" i="17"/>
  <c r="BT392" i="17"/>
  <c r="BU392" i="17"/>
  <c r="BV392" i="17"/>
  <c r="BW392" i="17"/>
  <c r="BX392" i="17"/>
  <c r="BY392" i="17"/>
  <c r="BZ392" i="17"/>
  <c r="CA392" i="17"/>
  <c r="CB392" i="17"/>
  <c r="CC392" i="17"/>
  <c r="CD392" i="17"/>
  <c r="CE392" i="17"/>
  <c r="CF392" i="17"/>
  <c r="CG392" i="17"/>
  <c r="CH392" i="17"/>
  <c r="CI392" i="17"/>
  <c r="CJ392" i="17"/>
  <c r="CK392" i="17"/>
  <c r="CL392" i="17"/>
  <c r="CM392" i="17"/>
  <c r="CN392" i="17"/>
  <c r="R393" i="17"/>
  <c r="S393" i="17"/>
  <c r="T393" i="17"/>
  <c r="U393" i="17"/>
  <c r="V393" i="17"/>
  <c r="W393" i="17"/>
  <c r="X393" i="17"/>
  <c r="Y393" i="17"/>
  <c r="Z393" i="17"/>
  <c r="AA393" i="17"/>
  <c r="AB393" i="17"/>
  <c r="AC393" i="17"/>
  <c r="AD393" i="17"/>
  <c r="AE393" i="17"/>
  <c r="AF393" i="17"/>
  <c r="AG393" i="17"/>
  <c r="AH393" i="17"/>
  <c r="AI393" i="17"/>
  <c r="AJ393" i="17"/>
  <c r="AK393" i="17"/>
  <c r="AL393" i="17"/>
  <c r="AM393" i="17"/>
  <c r="AN393" i="17"/>
  <c r="AO393" i="17"/>
  <c r="AP393" i="17"/>
  <c r="AQ393" i="17"/>
  <c r="AR393" i="17"/>
  <c r="AS393" i="17"/>
  <c r="AT393" i="17"/>
  <c r="AU393" i="17"/>
  <c r="AV393" i="17"/>
  <c r="AW393" i="17"/>
  <c r="AX393" i="17"/>
  <c r="AY393" i="17"/>
  <c r="AZ393" i="17"/>
  <c r="BA393" i="17"/>
  <c r="BB393" i="17"/>
  <c r="BC393" i="17"/>
  <c r="BD393" i="17"/>
  <c r="BE393" i="17"/>
  <c r="BF393" i="17"/>
  <c r="BG393" i="17"/>
  <c r="BH393" i="17"/>
  <c r="BI393" i="17"/>
  <c r="BJ393" i="17"/>
  <c r="BK393" i="17"/>
  <c r="BL393" i="17"/>
  <c r="BM393" i="17"/>
  <c r="BN393" i="17"/>
  <c r="BO393" i="17"/>
  <c r="BP393" i="17"/>
  <c r="BQ393" i="17"/>
  <c r="BR393" i="17"/>
  <c r="BS393" i="17"/>
  <c r="BT393" i="17"/>
  <c r="BU393" i="17"/>
  <c r="BV393" i="17"/>
  <c r="BW393" i="17"/>
  <c r="BX393" i="17"/>
  <c r="BY393" i="17"/>
  <c r="BZ393" i="17"/>
  <c r="CA393" i="17"/>
  <c r="CB393" i="17"/>
  <c r="CC393" i="17"/>
  <c r="CD393" i="17"/>
  <c r="CE393" i="17"/>
  <c r="CF393" i="17"/>
  <c r="CG393" i="17"/>
  <c r="CH393" i="17"/>
  <c r="CI393" i="17"/>
  <c r="CJ393" i="17"/>
  <c r="CK393" i="17"/>
  <c r="CL393" i="17"/>
  <c r="CM393" i="17"/>
  <c r="CN393" i="17"/>
  <c r="R394" i="17"/>
  <c r="S394" i="17"/>
  <c r="T394" i="17"/>
  <c r="U394" i="17"/>
  <c r="V394" i="17"/>
  <c r="W394" i="17"/>
  <c r="X394" i="17"/>
  <c r="Y394" i="17"/>
  <c r="Z394" i="17"/>
  <c r="AA394" i="17"/>
  <c r="AB394" i="17"/>
  <c r="AC394" i="17"/>
  <c r="AD394" i="17"/>
  <c r="AE394" i="17"/>
  <c r="AF394" i="17"/>
  <c r="AG394" i="17"/>
  <c r="AH394" i="17"/>
  <c r="AI394" i="17"/>
  <c r="AJ394" i="17"/>
  <c r="AK394" i="17"/>
  <c r="AL394" i="17"/>
  <c r="AM394" i="17"/>
  <c r="AN394" i="17"/>
  <c r="AO394" i="17"/>
  <c r="AP394" i="17"/>
  <c r="AQ394" i="17"/>
  <c r="AR394" i="17"/>
  <c r="AS394" i="17"/>
  <c r="AT394" i="17"/>
  <c r="AU394" i="17"/>
  <c r="AV394" i="17"/>
  <c r="AW394" i="17"/>
  <c r="AX394" i="17"/>
  <c r="AY394" i="17"/>
  <c r="AZ394" i="17"/>
  <c r="BA394" i="17"/>
  <c r="BB394" i="17"/>
  <c r="BC394" i="17"/>
  <c r="BD394" i="17"/>
  <c r="BE394" i="17"/>
  <c r="BF394" i="17"/>
  <c r="BG394" i="17"/>
  <c r="BH394" i="17"/>
  <c r="BI394" i="17"/>
  <c r="BJ394" i="17"/>
  <c r="BK394" i="17"/>
  <c r="BL394" i="17"/>
  <c r="BM394" i="17"/>
  <c r="BN394" i="17"/>
  <c r="BO394" i="17"/>
  <c r="BP394" i="17"/>
  <c r="BQ394" i="17"/>
  <c r="BR394" i="17"/>
  <c r="BS394" i="17"/>
  <c r="BT394" i="17"/>
  <c r="BU394" i="17"/>
  <c r="BV394" i="17"/>
  <c r="BW394" i="17"/>
  <c r="BX394" i="17"/>
  <c r="BY394" i="17"/>
  <c r="BZ394" i="17"/>
  <c r="CA394" i="17"/>
  <c r="CB394" i="17"/>
  <c r="CC394" i="17"/>
  <c r="CD394" i="17"/>
  <c r="CE394" i="17"/>
  <c r="CF394" i="17"/>
  <c r="CG394" i="17"/>
  <c r="CH394" i="17"/>
  <c r="CI394" i="17"/>
  <c r="CJ394" i="17"/>
  <c r="CK394" i="17"/>
  <c r="CL394" i="17"/>
  <c r="CM394" i="17"/>
  <c r="CN394" i="17"/>
  <c r="R395" i="17"/>
  <c r="S395" i="17"/>
  <c r="T395" i="17"/>
  <c r="U395" i="17"/>
  <c r="V395" i="17"/>
  <c r="W395" i="17"/>
  <c r="X395" i="17"/>
  <c r="Y395" i="17"/>
  <c r="Z395" i="17"/>
  <c r="AA395" i="17"/>
  <c r="AB395" i="17"/>
  <c r="AC395" i="17"/>
  <c r="AD395" i="17"/>
  <c r="AE395" i="17"/>
  <c r="AF395" i="17"/>
  <c r="AG395" i="17"/>
  <c r="AH395" i="17"/>
  <c r="AI395" i="17"/>
  <c r="AJ395" i="17"/>
  <c r="AK395" i="17"/>
  <c r="AL395" i="17"/>
  <c r="AM395" i="17"/>
  <c r="AN395" i="17"/>
  <c r="AO395" i="17"/>
  <c r="AP395" i="17"/>
  <c r="AQ395" i="17"/>
  <c r="AR395" i="17"/>
  <c r="AS395" i="17"/>
  <c r="AT395" i="17"/>
  <c r="AU395" i="17"/>
  <c r="AV395" i="17"/>
  <c r="AW395" i="17"/>
  <c r="AX395" i="17"/>
  <c r="AY395" i="17"/>
  <c r="AZ395" i="17"/>
  <c r="BA395" i="17"/>
  <c r="BB395" i="17"/>
  <c r="BC395" i="17"/>
  <c r="BD395" i="17"/>
  <c r="BE395" i="17"/>
  <c r="BF395" i="17"/>
  <c r="BG395" i="17"/>
  <c r="BH395" i="17"/>
  <c r="BI395" i="17"/>
  <c r="BJ395" i="17"/>
  <c r="BK395" i="17"/>
  <c r="BL395" i="17"/>
  <c r="BM395" i="17"/>
  <c r="BN395" i="17"/>
  <c r="BO395" i="17"/>
  <c r="BP395" i="17"/>
  <c r="BQ395" i="17"/>
  <c r="BR395" i="17"/>
  <c r="BS395" i="17"/>
  <c r="BT395" i="17"/>
  <c r="BU395" i="17"/>
  <c r="BV395" i="17"/>
  <c r="BW395" i="17"/>
  <c r="BX395" i="17"/>
  <c r="BY395" i="17"/>
  <c r="BZ395" i="17"/>
  <c r="CA395" i="17"/>
  <c r="CB395" i="17"/>
  <c r="CC395" i="17"/>
  <c r="CD395" i="17"/>
  <c r="CE395" i="17"/>
  <c r="CF395" i="17"/>
  <c r="CG395" i="17"/>
  <c r="CH395" i="17"/>
  <c r="CI395" i="17"/>
  <c r="CJ395" i="17"/>
  <c r="CK395" i="17"/>
  <c r="CL395" i="17"/>
  <c r="CM395" i="17"/>
  <c r="CN395" i="17"/>
  <c r="R396" i="17"/>
  <c r="S396" i="17"/>
  <c r="T396" i="17"/>
  <c r="U396" i="17"/>
  <c r="V396" i="17"/>
  <c r="W396" i="17"/>
  <c r="X396" i="17"/>
  <c r="Y396" i="17"/>
  <c r="Z396" i="17"/>
  <c r="AA396" i="17"/>
  <c r="AB396" i="17"/>
  <c r="AC396" i="17"/>
  <c r="AD396" i="17"/>
  <c r="AE396" i="17"/>
  <c r="AF396" i="17"/>
  <c r="AG396" i="17"/>
  <c r="AH396" i="17"/>
  <c r="AI396" i="17"/>
  <c r="AJ396" i="17"/>
  <c r="AK396" i="17"/>
  <c r="AL396" i="17"/>
  <c r="AM396" i="17"/>
  <c r="AN396" i="17"/>
  <c r="AO396" i="17"/>
  <c r="AP396" i="17"/>
  <c r="AQ396" i="17"/>
  <c r="AR396" i="17"/>
  <c r="AS396" i="17"/>
  <c r="AT396" i="17"/>
  <c r="AU396" i="17"/>
  <c r="AV396" i="17"/>
  <c r="AW396" i="17"/>
  <c r="AX396" i="17"/>
  <c r="AY396" i="17"/>
  <c r="AZ396" i="17"/>
  <c r="BA396" i="17"/>
  <c r="BB396" i="17"/>
  <c r="BC396" i="17"/>
  <c r="BD396" i="17"/>
  <c r="BE396" i="17"/>
  <c r="BF396" i="17"/>
  <c r="BG396" i="17"/>
  <c r="BH396" i="17"/>
  <c r="BI396" i="17"/>
  <c r="BJ396" i="17"/>
  <c r="BK396" i="17"/>
  <c r="BL396" i="17"/>
  <c r="BM396" i="17"/>
  <c r="BN396" i="17"/>
  <c r="BO396" i="17"/>
  <c r="BP396" i="17"/>
  <c r="BQ396" i="17"/>
  <c r="BR396" i="17"/>
  <c r="BS396" i="17"/>
  <c r="BT396" i="17"/>
  <c r="BU396" i="17"/>
  <c r="BV396" i="17"/>
  <c r="BW396" i="17"/>
  <c r="BX396" i="17"/>
  <c r="BY396" i="17"/>
  <c r="BZ396" i="17"/>
  <c r="CA396" i="17"/>
  <c r="CB396" i="17"/>
  <c r="CC396" i="17"/>
  <c r="CD396" i="17"/>
  <c r="CE396" i="17"/>
  <c r="CF396" i="17"/>
  <c r="CG396" i="17"/>
  <c r="CH396" i="17"/>
  <c r="CI396" i="17"/>
  <c r="CJ396" i="17"/>
  <c r="CK396" i="17"/>
  <c r="CL396" i="17"/>
  <c r="CM396" i="17"/>
  <c r="CN396" i="17"/>
  <c r="R397" i="17"/>
  <c r="S397" i="17"/>
  <c r="T397" i="17"/>
  <c r="U397" i="17"/>
  <c r="V397" i="17"/>
  <c r="W397" i="17"/>
  <c r="X397" i="17"/>
  <c r="Y397" i="17"/>
  <c r="Z397" i="17"/>
  <c r="AA397" i="17"/>
  <c r="AB397" i="17"/>
  <c r="AC397" i="17"/>
  <c r="AD397" i="17"/>
  <c r="AE397" i="17"/>
  <c r="AF397" i="17"/>
  <c r="AG397" i="17"/>
  <c r="AH397" i="17"/>
  <c r="AI397" i="17"/>
  <c r="AJ397" i="17"/>
  <c r="AK397" i="17"/>
  <c r="AL397" i="17"/>
  <c r="AM397" i="17"/>
  <c r="AN397" i="17"/>
  <c r="AO397" i="17"/>
  <c r="AP397" i="17"/>
  <c r="AQ397" i="17"/>
  <c r="AR397" i="17"/>
  <c r="AS397" i="17"/>
  <c r="AT397" i="17"/>
  <c r="AU397" i="17"/>
  <c r="AV397" i="17"/>
  <c r="AW397" i="17"/>
  <c r="AX397" i="17"/>
  <c r="AY397" i="17"/>
  <c r="AZ397" i="17"/>
  <c r="BA397" i="17"/>
  <c r="BB397" i="17"/>
  <c r="BC397" i="17"/>
  <c r="BD397" i="17"/>
  <c r="BE397" i="17"/>
  <c r="BF397" i="17"/>
  <c r="BG397" i="17"/>
  <c r="BH397" i="17"/>
  <c r="BI397" i="17"/>
  <c r="BJ397" i="17"/>
  <c r="BK397" i="17"/>
  <c r="BL397" i="17"/>
  <c r="BM397" i="17"/>
  <c r="BN397" i="17"/>
  <c r="BO397" i="17"/>
  <c r="BP397" i="17"/>
  <c r="BQ397" i="17"/>
  <c r="BR397" i="17"/>
  <c r="BS397" i="17"/>
  <c r="BT397" i="17"/>
  <c r="BU397" i="17"/>
  <c r="BV397" i="17"/>
  <c r="BW397" i="17"/>
  <c r="BX397" i="17"/>
  <c r="BY397" i="17"/>
  <c r="BZ397" i="17"/>
  <c r="CA397" i="17"/>
  <c r="CB397" i="17"/>
  <c r="CC397" i="17"/>
  <c r="CD397" i="17"/>
  <c r="CE397" i="17"/>
  <c r="CF397" i="17"/>
  <c r="CG397" i="17"/>
  <c r="CH397" i="17"/>
  <c r="CI397" i="17"/>
  <c r="CJ397" i="17"/>
  <c r="CK397" i="17"/>
  <c r="CL397" i="17"/>
  <c r="CM397" i="17"/>
  <c r="CN397" i="17"/>
  <c r="R398" i="17"/>
  <c r="S398" i="17"/>
  <c r="T398" i="17"/>
  <c r="U398" i="17"/>
  <c r="V398" i="17"/>
  <c r="W398" i="17"/>
  <c r="X398" i="17"/>
  <c r="Y398" i="17"/>
  <c r="Z398" i="17"/>
  <c r="AA398" i="17"/>
  <c r="AB398" i="17"/>
  <c r="AC398" i="17"/>
  <c r="AD398" i="17"/>
  <c r="AE398" i="17"/>
  <c r="AF398" i="17"/>
  <c r="AG398" i="17"/>
  <c r="AH398" i="17"/>
  <c r="AI398" i="17"/>
  <c r="AJ398" i="17"/>
  <c r="AK398" i="17"/>
  <c r="AL398" i="17"/>
  <c r="AM398" i="17"/>
  <c r="AN398" i="17"/>
  <c r="AO398" i="17"/>
  <c r="AP398" i="17"/>
  <c r="AQ398" i="17"/>
  <c r="AR398" i="17"/>
  <c r="AS398" i="17"/>
  <c r="AT398" i="17"/>
  <c r="AU398" i="17"/>
  <c r="AV398" i="17"/>
  <c r="AW398" i="17"/>
  <c r="AX398" i="17"/>
  <c r="AY398" i="17"/>
  <c r="AZ398" i="17"/>
  <c r="BA398" i="17"/>
  <c r="BB398" i="17"/>
  <c r="BC398" i="17"/>
  <c r="BD398" i="17"/>
  <c r="BE398" i="17"/>
  <c r="BF398" i="17"/>
  <c r="BG398" i="17"/>
  <c r="BH398" i="17"/>
  <c r="BI398" i="17"/>
  <c r="BJ398" i="17"/>
  <c r="BK398" i="17"/>
  <c r="BL398" i="17"/>
  <c r="BM398" i="17"/>
  <c r="BN398" i="17"/>
  <c r="BO398" i="17"/>
  <c r="BP398" i="17"/>
  <c r="BQ398" i="17"/>
  <c r="BR398" i="17"/>
  <c r="BS398" i="17"/>
  <c r="BT398" i="17"/>
  <c r="BU398" i="17"/>
  <c r="BV398" i="17"/>
  <c r="BW398" i="17"/>
  <c r="BX398" i="17"/>
  <c r="BY398" i="17"/>
  <c r="BZ398" i="17"/>
  <c r="CA398" i="17"/>
  <c r="CB398" i="17"/>
  <c r="CC398" i="17"/>
  <c r="CD398" i="17"/>
  <c r="CE398" i="17"/>
  <c r="CF398" i="17"/>
  <c r="CG398" i="17"/>
  <c r="CH398" i="17"/>
  <c r="CI398" i="17"/>
  <c r="CJ398" i="17"/>
  <c r="CK398" i="17"/>
  <c r="CL398" i="17"/>
  <c r="CM398" i="17"/>
  <c r="CN398" i="17"/>
  <c r="R399" i="17"/>
  <c r="S399" i="17"/>
  <c r="T399" i="17"/>
  <c r="U399" i="17"/>
  <c r="V399" i="17"/>
  <c r="W399" i="17"/>
  <c r="X399" i="17"/>
  <c r="Y399" i="17"/>
  <c r="Z399" i="17"/>
  <c r="AA399" i="17"/>
  <c r="AB399" i="17"/>
  <c r="AC399" i="17"/>
  <c r="AD399" i="17"/>
  <c r="AE399" i="17"/>
  <c r="AF399" i="17"/>
  <c r="AG399" i="17"/>
  <c r="AH399" i="17"/>
  <c r="AI399" i="17"/>
  <c r="AJ399" i="17"/>
  <c r="AK399" i="17"/>
  <c r="AL399" i="17"/>
  <c r="AM399" i="17"/>
  <c r="AN399" i="17"/>
  <c r="AO399" i="17"/>
  <c r="AP399" i="17"/>
  <c r="AQ399" i="17"/>
  <c r="AR399" i="17"/>
  <c r="AS399" i="17"/>
  <c r="AT399" i="17"/>
  <c r="AU399" i="17"/>
  <c r="AV399" i="17"/>
  <c r="AW399" i="17"/>
  <c r="AX399" i="17"/>
  <c r="AY399" i="17"/>
  <c r="AZ399" i="17"/>
  <c r="BA399" i="17"/>
  <c r="BB399" i="17"/>
  <c r="BC399" i="17"/>
  <c r="BD399" i="17"/>
  <c r="BE399" i="17"/>
  <c r="BF399" i="17"/>
  <c r="BG399" i="17"/>
  <c r="BH399" i="17"/>
  <c r="BI399" i="17"/>
  <c r="BJ399" i="17"/>
  <c r="BK399" i="17"/>
  <c r="BL399" i="17"/>
  <c r="BM399" i="17"/>
  <c r="BN399" i="17"/>
  <c r="BO399" i="17"/>
  <c r="BP399" i="17"/>
  <c r="BQ399" i="17"/>
  <c r="BR399" i="17"/>
  <c r="BS399" i="17"/>
  <c r="BT399" i="17"/>
  <c r="BU399" i="17"/>
  <c r="BV399" i="17"/>
  <c r="BW399" i="17"/>
  <c r="BX399" i="17"/>
  <c r="BY399" i="17"/>
  <c r="BZ399" i="17"/>
  <c r="CA399" i="17"/>
  <c r="CB399" i="17"/>
  <c r="CC399" i="17"/>
  <c r="CD399" i="17"/>
  <c r="CE399" i="17"/>
  <c r="CF399" i="17"/>
  <c r="CG399" i="17"/>
  <c r="CH399" i="17"/>
  <c r="CI399" i="17"/>
  <c r="CJ399" i="17"/>
  <c r="CK399" i="17"/>
  <c r="CL399" i="17"/>
  <c r="CM399" i="17"/>
  <c r="CN399" i="17"/>
  <c r="R400" i="17"/>
  <c r="S400" i="17"/>
  <c r="T400" i="17"/>
  <c r="U400" i="17"/>
  <c r="V400" i="17"/>
  <c r="W400" i="17"/>
  <c r="X400" i="17"/>
  <c r="Y400" i="17"/>
  <c r="Z400" i="17"/>
  <c r="AA400" i="17"/>
  <c r="AB400" i="17"/>
  <c r="AC400" i="17"/>
  <c r="AD400" i="17"/>
  <c r="AE400" i="17"/>
  <c r="AF400" i="17"/>
  <c r="AG400" i="17"/>
  <c r="AH400" i="17"/>
  <c r="AI400" i="17"/>
  <c r="AJ400" i="17"/>
  <c r="AK400" i="17"/>
  <c r="AL400" i="17"/>
  <c r="AM400" i="17"/>
  <c r="AN400" i="17"/>
  <c r="AO400" i="17"/>
  <c r="AP400" i="17"/>
  <c r="AQ400" i="17"/>
  <c r="AR400" i="17"/>
  <c r="AS400" i="17"/>
  <c r="AT400" i="17"/>
  <c r="AU400" i="17"/>
  <c r="AV400" i="17"/>
  <c r="AW400" i="17"/>
  <c r="AX400" i="17"/>
  <c r="AY400" i="17"/>
  <c r="AZ400" i="17"/>
  <c r="BA400" i="17"/>
  <c r="BB400" i="17"/>
  <c r="BC400" i="17"/>
  <c r="BD400" i="17"/>
  <c r="BE400" i="17"/>
  <c r="BF400" i="17"/>
  <c r="BG400" i="17"/>
  <c r="BH400" i="17"/>
  <c r="BI400" i="17"/>
  <c r="BJ400" i="17"/>
  <c r="BK400" i="17"/>
  <c r="BL400" i="17"/>
  <c r="BM400" i="17"/>
  <c r="BN400" i="17"/>
  <c r="BO400" i="17"/>
  <c r="BP400" i="17"/>
  <c r="BQ400" i="17"/>
  <c r="BR400" i="17"/>
  <c r="BS400" i="17"/>
  <c r="BT400" i="17"/>
  <c r="BU400" i="17"/>
  <c r="BV400" i="17"/>
  <c r="BW400" i="17"/>
  <c r="BX400" i="17"/>
  <c r="BY400" i="17"/>
  <c r="BZ400" i="17"/>
  <c r="CA400" i="17"/>
  <c r="CB400" i="17"/>
  <c r="CC400" i="17"/>
  <c r="CD400" i="17"/>
  <c r="CE400" i="17"/>
  <c r="CF400" i="17"/>
  <c r="CG400" i="17"/>
  <c r="CH400" i="17"/>
  <c r="CI400" i="17"/>
  <c r="CJ400" i="17"/>
  <c r="CK400" i="17"/>
  <c r="CL400" i="17"/>
  <c r="CM400" i="17"/>
  <c r="CN400" i="17"/>
  <c r="R401" i="17"/>
  <c r="S401" i="17"/>
  <c r="T401" i="17"/>
  <c r="U401" i="17"/>
  <c r="V401" i="17"/>
  <c r="W401" i="17"/>
  <c r="X401" i="17"/>
  <c r="Y401" i="17"/>
  <c r="Z401" i="17"/>
  <c r="AA401" i="17"/>
  <c r="AB401" i="17"/>
  <c r="AC401" i="17"/>
  <c r="AD401" i="17"/>
  <c r="AE401" i="17"/>
  <c r="AF401" i="17"/>
  <c r="AG401" i="17"/>
  <c r="AH401" i="17"/>
  <c r="AI401" i="17"/>
  <c r="AJ401" i="17"/>
  <c r="AK401" i="17"/>
  <c r="AL401" i="17"/>
  <c r="AM401" i="17"/>
  <c r="AN401" i="17"/>
  <c r="AO401" i="17"/>
  <c r="AP401" i="17"/>
  <c r="AQ401" i="17"/>
  <c r="AR401" i="17"/>
  <c r="AS401" i="17"/>
  <c r="AT401" i="17"/>
  <c r="AU401" i="17"/>
  <c r="AV401" i="17"/>
  <c r="AW401" i="17"/>
  <c r="AX401" i="17"/>
  <c r="AY401" i="17"/>
  <c r="AZ401" i="17"/>
  <c r="BA401" i="17"/>
  <c r="BB401" i="17"/>
  <c r="BC401" i="17"/>
  <c r="BD401" i="17"/>
  <c r="BE401" i="17"/>
  <c r="BF401" i="17"/>
  <c r="BG401" i="17"/>
  <c r="BH401" i="17"/>
  <c r="BI401" i="17"/>
  <c r="BJ401" i="17"/>
  <c r="BK401" i="17"/>
  <c r="BL401" i="17"/>
  <c r="BM401" i="17"/>
  <c r="BN401" i="17"/>
  <c r="BO401" i="17"/>
  <c r="BP401" i="17"/>
  <c r="BQ401" i="17"/>
  <c r="BR401" i="17"/>
  <c r="BS401" i="17"/>
  <c r="BT401" i="17"/>
  <c r="BU401" i="17"/>
  <c r="BV401" i="17"/>
  <c r="BW401" i="17"/>
  <c r="BX401" i="17"/>
  <c r="BY401" i="17"/>
  <c r="BZ401" i="17"/>
  <c r="CA401" i="17"/>
  <c r="CB401" i="17"/>
  <c r="CC401" i="17"/>
  <c r="CD401" i="17"/>
  <c r="CE401" i="17"/>
  <c r="CF401" i="17"/>
  <c r="CG401" i="17"/>
  <c r="CH401" i="17"/>
  <c r="CI401" i="17"/>
  <c r="CJ401" i="17"/>
  <c r="CK401" i="17"/>
  <c r="CL401" i="17"/>
  <c r="CM401" i="17"/>
  <c r="CN401" i="17"/>
  <c r="R402" i="17"/>
  <c r="S402" i="17"/>
  <c r="T402" i="17"/>
  <c r="U402" i="17"/>
  <c r="V402" i="17"/>
  <c r="W402" i="17"/>
  <c r="X402" i="17"/>
  <c r="Y402" i="17"/>
  <c r="Z402" i="17"/>
  <c r="AA402" i="17"/>
  <c r="AB402" i="17"/>
  <c r="AC402" i="17"/>
  <c r="AD402" i="17"/>
  <c r="AE402" i="17"/>
  <c r="AF402" i="17"/>
  <c r="AG402" i="17"/>
  <c r="AH402" i="17"/>
  <c r="AI402" i="17"/>
  <c r="AJ402" i="17"/>
  <c r="AK402" i="17"/>
  <c r="AL402" i="17"/>
  <c r="AM402" i="17"/>
  <c r="AN402" i="17"/>
  <c r="AO402" i="17"/>
  <c r="AP402" i="17"/>
  <c r="AQ402" i="17"/>
  <c r="AR402" i="17"/>
  <c r="AS402" i="17"/>
  <c r="AT402" i="17"/>
  <c r="AU402" i="17"/>
  <c r="AV402" i="17"/>
  <c r="AW402" i="17"/>
  <c r="AX402" i="17"/>
  <c r="AY402" i="17"/>
  <c r="AZ402" i="17"/>
  <c r="BA402" i="17"/>
  <c r="BB402" i="17"/>
  <c r="BC402" i="17"/>
  <c r="BD402" i="17"/>
  <c r="BE402" i="17"/>
  <c r="BF402" i="17"/>
  <c r="BG402" i="17"/>
  <c r="BH402" i="17"/>
  <c r="BI402" i="17"/>
  <c r="BJ402" i="17"/>
  <c r="BK402" i="17"/>
  <c r="BL402" i="17"/>
  <c r="BM402" i="17"/>
  <c r="BN402" i="17"/>
  <c r="BO402" i="17"/>
  <c r="BP402" i="17"/>
  <c r="BQ402" i="17"/>
  <c r="BR402" i="17"/>
  <c r="BS402" i="17"/>
  <c r="BT402" i="17"/>
  <c r="BU402" i="17"/>
  <c r="BV402" i="17"/>
  <c r="BW402" i="17"/>
  <c r="BX402" i="17"/>
  <c r="BY402" i="17"/>
  <c r="BZ402" i="17"/>
  <c r="CA402" i="17"/>
  <c r="CB402" i="17"/>
  <c r="CC402" i="17"/>
  <c r="CD402" i="17"/>
  <c r="CE402" i="17"/>
  <c r="CF402" i="17"/>
  <c r="CG402" i="17"/>
  <c r="CH402" i="17"/>
  <c r="CI402" i="17"/>
  <c r="CJ402" i="17"/>
  <c r="CK402" i="17"/>
  <c r="CL402" i="17"/>
  <c r="CM402" i="17"/>
  <c r="CN402" i="17"/>
  <c r="R403" i="17"/>
  <c r="S403" i="17"/>
  <c r="T403" i="17"/>
  <c r="U403" i="17"/>
  <c r="V403" i="17"/>
  <c r="W403" i="17"/>
  <c r="X403" i="17"/>
  <c r="Y403" i="17"/>
  <c r="Z403" i="17"/>
  <c r="AA403" i="17"/>
  <c r="AB403" i="17"/>
  <c r="AC403" i="17"/>
  <c r="AD403" i="17"/>
  <c r="AE403" i="17"/>
  <c r="AF403" i="17"/>
  <c r="AG403" i="17"/>
  <c r="AH403" i="17"/>
  <c r="AI403" i="17"/>
  <c r="AJ403" i="17"/>
  <c r="AK403" i="17"/>
  <c r="AL403" i="17"/>
  <c r="AM403" i="17"/>
  <c r="AN403" i="17"/>
  <c r="AO403" i="17"/>
  <c r="AP403" i="17"/>
  <c r="AQ403" i="17"/>
  <c r="AR403" i="17"/>
  <c r="AS403" i="17"/>
  <c r="AT403" i="17"/>
  <c r="AU403" i="17"/>
  <c r="AV403" i="17"/>
  <c r="AW403" i="17"/>
  <c r="AX403" i="17"/>
  <c r="AY403" i="17"/>
  <c r="AZ403" i="17"/>
  <c r="BA403" i="17"/>
  <c r="BB403" i="17"/>
  <c r="BC403" i="17"/>
  <c r="BD403" i="17"/>
  <c r="BE403" i="17"/>
  <c r="BF403" i="17"/>
  <c r="BG403" i="17"/>
  <c r="BH403" i="17"/>
  <c r="BI403" i="17"/>
  <c r="BJ403" i="17"/>
  <c r="BK403" i="17"/>
  <c r="BL403" i="17"/>
  <c r="BM403" i="17"/>
  <c r="BN403" i="17"/>
  <c r="BO403" i="17"/>
  <c r="BP403" i="17"/>
  <c r="BQ403" i="17"/>
  <c r="BR403" i="17"/>
  <c r="BS403" i="17"/>
  <c r="BT403" i="17"/>
  <c r="BU403" i="17"/>
  <c r="BV403" i="17"/>
  <c r="BW403" i="17"/>
  <c r="BX403" i="17"/>
  <c r="BY403" i="17"/>
  <c r="BZ403" i="17"/>
  <c r="CA403" i="17"/>
  <c r="CB403" i="17"/>
  <c r="CC403" i="17"/>
  <c r="CD403" i="17"/>
  <c r="CE403" i="17"/>
  <c r="CF403" i="17"/>
  <c r="CG403" i="17"/>
  <c r="CH403" i="17"/>
  <c r="CI403" i="17"/>
  <c r="CJ403" i="17"/>
  <c r="CK403" i="17"/>
  <c r="CL403" i="17"/>
  <c r="CM403" i="17"/>
  <c r="CN403" i="17"/>
  <c r="R404" i="17"/>
  <c r="S404" i="17"/>
  <c r="T404" i="17"/>
  <c r="U404" i="17"/>
  <c r="V404" i="17"/>
  <c r="W404" i="17"/>
  <c r="X404" i="17"/>
  <c r="Y404" i="17"/>
  <c r="Z404" i="17"/>
  <c r="AA404" i="17"/>
  <c r="AB404" i="17"/>
  <c r="AC404" i="17"/>
  <c r="AD404" i="17"/>
  <c r="AE404" i="17"/>
  <c r="AF404" i="17"/>
  <c r="AG404" i="17"/>
  <c r="AH404" i="17"/>
  <c r="AI404" i="17"/>
  <c r="AJ404" i="17"/>
  <c r="AK404" i="17"/>
  <c r="AL404" i="17"/>
  <c r="AM404" i="17"/>
  <c r="AN404" i="17"/>
  <c r="AO404" i="17"/>
  <c r="AP404" i="17"/>
  <c r="AQ404" i="17"/>
  <c r="AR404" i="17"/>
  <c r="AS404" i="17"/>
  <c r="AT404" i="17"/>
  <c r="AU404" i="17"/>
  <c r="AV404" i="17"/>
  <c r="AW404" i="17"/>
  <c r="AX404" i="17"/>
  <c r="AY404" i="17"/>
  <c r="AZ404" i="17"/>
  <c r="BA404" i="17"/>
  <c r="BB404" i="17"/>
  <c r="BC404" i="17"/>
  <c r="BD404" i="17"/>
  <c r="BE404" i="17"/>
  <c r="BF404" i="17"/>
  <c r="BG404" i="17"/>
  <c r="BH404" i="17"/>
  <c r="BI404" i="17"/>
  <c r="BJ404" i="17"/>
  <c r="BK404" i="17"/>
  <c r="BL404" i="17"/>
  <c r="BM404" i="17"/>
  <c r="BN404" i="17"/>
  <c r="BO404" i="17"/>
  <c r="BP404" i="17"/>
  <c r="BQ404" i="17"/>
  <c r="BR404" i="17"/>
  <c r="BS404" i="17"/>
  <c r="BT404" i="17"/>
  <c r="BU404" i="17"/>
  <c r="BV404" i="17"/>
  <c r="BW404" i="17"/>
  <c r="BX404" i="17"/>
  <c r="BY404" i="17"/>
  <c r="BZ404" i="17"/>
  <c r="CA404" i="17"/>
  <c r="CB404" i="17"/>
  <c r="CC404" i="17"/>
  <c r="CD404" i="17"/>
  <c r="CE404" i="17"/>
  <c r="CF404" i="17"/>
  <c r="CG404" i="17"/>
  <c r="CH404" i="17"/>
  <c r="CI404" i="17"/>
  <c r="CJ404" i="17"/>
  <c r="CK404" i="17"/>
  <c r="CL404" i="17"/>
  <c r="CM404" i="17"/>
  <c r="CN404" i="17"/>
  <c r="R405" i="17"/>
  <c r="S405" i="17"/>
  <c r="T405" i="17"/>
  <c r="U405" i="17"/>
  <c r="V405" i="17"/>
  <c r="W405" i="17"/>
  <c r="X405" i="17"/>
  <c r="Y405" i="17"/>
  <c r="Z405" i="17"/>
  <c r="AA405" i="17"/>
  <c r="AB405" i="17"/>
  <c r="AC405" i="17"/>
  <c r="AD405" i="17"/>
  <c r="AE405" i="17"/>
  <c r="AF405" i="17"/>
  <c r="AG405" i="17"/>
  <c r="AH405" i="17"/>
  <c r="AI405" i="17"/>
  <c r="AJ405" i="17"/>
  <c r="AK405" i="17"/>
  <c r="AL405" i="17"/>
  <c r="AM405" i="17"/>
  <c r="AN405" i="17"/>
  <c r="AO405" i="17"/>
  <c r="AP405" i="17"/>
  <c r="AQ405" i="17"/>
  <c r="AR405" i="17"/>
  <c r="AS405" i="17"/>
  <c r="AT405" i="17"/>
  <c r="AU405" i="17"/>
  <c r="AV405" i="17"/>
  <c r="AW405" i="17"/>
  <c r="AX405" i="17"/>
  <c r="AY405" i="17"/>
  <c r="AZ405" i="17"/>
  <c r="BA405" i="17"/>
  <c r="BB405" i="17"/>
  <c r="BC405" i="17"/>
  <c r="BD405" i="17"/>
  <c r="BE405" i="17"/>
  <c r="BF405" i="17"/>
  <c r="BG405" i="17"/>
  <c r="BH405" i="17"/>
  <c r="BI405" i="17"/>
  <c r="BJ405" i="17"/>
  <c r="BK405" i="17"/>
  <c r="BL405" i="17"/>
  <c r="BM405" i="17"/>
  <c r="BN405" i="17"/>
  <c r="BO405" i="17"/>
  <c r="BP405" i="17"/>
  <c r="BQ405" i="17"/>
  <c r="BR405" i="17"/>
  <c r="BS405" i="17"/>
  <c r="BT405" i="17"/>
  <c r="BU405" i="17"/>
  <c r="BV405" i="17"/>
  <c r="BW405" i="17"/>
  <c r="BX405" i="17"/>
  <c r="BY405" i="17"/>
  <c r="BZ405" i="17"/>
  <c r="CA405" i="17"/>
  <c r="CB405" i="17"/>
  <c r="CC405" i="17"/>
  <c r="CD405" i="17"/>
  <c r="CE405" i="17"/>
  <c r="CF405" i="17"/>
  <c r="CG405" i="17"/>
  <c r="CH405" i="17"/>
  <c r="CI405" i="17"/>
  <c r="CJ405" i="17"/>
  <c r="CK405" i="17"/>
  <c r="CL405" i="17"/>
  <c r="CM405" i="17"/>
  <c r="CN405" i="17"/>
  <c r="R406" i="17"/>
  <c r="S406" i="17"/>
  <c r="T406" i="17"/>
  <c r="U406" i="17"/>
  <c r="V406" i="17"/>
  <c r="W406" i="17"/>
  <c r="X406" i="17"/>
  <c r="Y406" i="17"/>
  <c r="Z406" i="17"/>
  <c r="AA406" i="17"/>
  <c r="AB406" i="17"/>
  <c r="AC406" i="17"/>
  <c r="AD406" i="17"/>
  <c r="AE406" i="17"/>
  <c r="AF406" i="17"/>
  <c r="AG406" i="17"/>
  <c r="AH406" i="17"/>
  <c r="AI406" i="17"/>
  <c r="AJ406" i="17"/>
  <c r="AK406" i="17"/>
  <c r="AL406" i="17"/>
  <c r="AM406" i="17"/>
  <c r="AN406" i="17"/>
  <c r="AO406" i="17"/>
  <c r="AP406" i="17"/>
  <c r="AQ406" i="17"/>
  <c r="AR406" i="17"/>
  <c r="AS406" i="17"/>
  <c r="AT406" i="17"/>
  <c r="AU406" i="17"/>
  <c r="AV406" i="17"/>
  <c r="AW406" i="17"/>
  <c r="AX406" i="17"/>
  <c r="AY406" i="17"/>
  <c r="AZ406" i="17"/>
  <c r="BA406" i="17"/>
  <c r="BB406" i="17"/>
  <c r="BC406" i="17"/>
  <c r="BD406" i="17"/>
  <c r="BE406" i="17"/>
  <c r="BF406" i="17"/>
  <c r="BG406" i="17"/>
  <c r="BH406" i="17"/>
  <c r="BI406" i="17"/>
  <c r="BJ406" i="17"/>
  <c r="BK406" i="17"/>
  <c r="BL406" i="17"/>
  <c r="BM406" i="17"/>
  <c r="BN406" i="17"/>
  <c r="BO406" i="17"/>
  <c r="BP406" i="17"/>
  <c r="BQ406" i="17"/>
  <c r="BR406" i="17"/>
  <c r="BS406" i="17"/>
  <c r="BT406" i="17"/>
  <c r="BU406" i="17"/>
  <c r="BV406" i="17"/>
  <c r="BW406" i="17"/>
  <c r="BX406" i="17"/>
  <c r="BY406" i="17"/>
  <c r="BZ406" i="17"/>
  <c r="CA406" i="17"/>
  <c r="CB406" i="17"/>
  <c r="CC406" i="17"/>
  <c r="CD406" i="17"/>
  <c r="CE406" i="17"/>
  <c r="CF406" i="17"/>
  <c r="CG406" i="17"/>
  <c r="CH406" i="17"/>
  <c r="CI406" i="17"/>
  <c r="CJ406" i="17"/>
  <c r="CK406" i="17"/>
  <c r="CL406" i="17"/>
  <c r="CM406" i="17"/>
  <c r="CN406" i="17"/>
  <c r="R407" i="17"/>
  <c r="S407" i="17"/>
  <c r="T407" i="17"/>
  <c r="U407" i="17"/>
  <c r="V407" i="17"/>
  <c r="W407" i="17"/>
  <c r="X407" i="17"/>
  <c r="Y407" i="17"/>
  <c r="Z407" i="17"/>
  <c r="AA407" i="17"/>
  <c r="AB407" i="17"/>
  <c r="AC407" i="17"/>
  <c r="AD407" i="17"/>
  <c r="AE407" i="17"/>
  <c r="AF407" i="17"/>
  <c r="AG407" i="17"/>
  <c r="AH407" i="17"/>
  <c r="AI407" i="17"/>
  <c r="AJ407" i="17"/>
  <c r="AK407" i="17"/>
  <c r="AL407" i="17"/>
  <c r="AM407" i="17"/>
  <c r="AN407" i="17"/>
  <c r="AO407" i="17"/>
  <c r="AP407" i="17"/>
  <c r="AQ407" i="17"/>
  <c r="AR407" i="17"/>
  <c r="AS407" i="17"/>
  <c r="AT407" i="17"/>
  <c r="AU407" i="17"/>
  <c r="AV407" i="17"/>
  <c r="AW407" i="17"/>
  <c r="AX407" i="17"/>
  <c r="AY407" i="17"/>
  <c r="AZ407" i="17"/>
  <c r="BA407" i="17"/>
  <c r="BB407" i="17"/>
  <c r="BC407" i="17"/>
  <c r="BD407" i="17"/>
  <c r="BE407" i="17"/>
  <c r="BF407" i="17"/>
  <c r="BG407" i="17"/>
  <c r="BH407" i="17"/>
  <c r="BI407" i="17"/>
  <c r="BJ407" i="17"/>
  <c r="BK407" i="17"/>
  <c r="BL407" i="17"/>
  <c r="BM407" i="17"/>
  <c r="BN407" i="17"/>
  <c r="BO407" i="17"/>
  <c r="BP407" i="17"/>
  <c r="BQ407" i="17"/>
  <c r="BR407" i="17"/>
  <c r="BS407" i="17"/>
  <c r="BT407" i="17"/>
  <c r="BU407" i="17"/>
  <c r="BV407" i="17"/>
  <c r="BW407" i="17"/>
  <c r="BX407" i="17"/>
  <c r="BY407" i="17"/>
  <c r="BZ407" i="17"/>
  <c r="CA407" i="17"/>
  <c r="CB407" i="17"/>
  <c r="CC407" i="17"/>
  <c r="CD407" i="17"/>
  <c r="CE407" i="17"/>
  <c r="CF407" i="17"/>
  <c r="CG407" i="17"/>
  <c r="CH407" i="17"/>
  <c r="CI407" i="17"/>
  <c r="CJ407" i="17"/>
  <c r="CK407" i="17"/>
  <c r="CL407" i="17"/>
  <c r="CM407" i="17"/>
  <c r="CN407" i="17"/>
  <c r="R408" i="17"/>
  <c r="S408" i="17"/>
  <c r="T408" i="17"/>
  <c r="U408" i="17"/>
  <c r="V408" i="17"/>
  <c r="W408" i="17"/>
  <c r="X408" i="17"/>
  <c r="Y408" i="17"/>
  <c r="Z408" i="17"/>
  <c r="AA408" i="17"/>
  <c r="AB408" i="17"/>
  <c r="AC408" i="17"/>
  <c r="AD408" i="17"/>
  <c r="AE408" i="17"/>
  <c r="AF408" i="17"/>
  <c r="AG408" i="17"/>
  <c r="AH408" i="17"/>
  <c r="AI408" i="17"/>
  <c r="AJ408" i="17"/>
  <c r="AK408" i="17"/>
  <c r="AL408" i="17"/>
  <c r="AM408" i="17"/>
  <c r="AN408" i="17"/>
  <c r="AO408" i="17"/>
  <c r="AP408" i="17"/>
  <c r="AQ408" i="17"/>
  <c r="AR408" i="17"/>
  <c r="AS408" i="17"/>
  <c r="AT408" i="17"/>
  <c r="AU408" i="17"/>
  <c r="AV408" i="17"/>
  <c r="AW408" i="17"/>
  <c r="AX408" i="17"/>
  <c r="AY408" i="17"/>
  <c r="AZ408" i="17"/>
  <c r="BA408" i="17"/>
  <c r="BB408" i="17"/>
  <c r="BC408" i="17"/>
  <c r="BD408" i="17"/>
  <c r="BE408" i="17"/>
  <c r="BF408" i="17"/>
  <c r="BG408" i="17"/>
  <c r="BH408" i="17"/>
  <c r="BI408" i="17"/>
  <c r="BJ408" i="17"/>
  <c r="BK408" i="17"/>
  <c r="BL408" i="17"/>
  <c r="BM408" i="17"/>
  <c r="BN408" i="17"/>
  <c r="BO408" i="17"/>
  <c r="BP408" i="17"/>
  <c r="BQ408" i="17"/>
  <c r="BR408" i="17"/>
  <c r="BS408" i="17"/>
  <c r="BT408" i="17"/>
  <c r="BU408" i="17"/>
  <c r="BV408" i="17"/>
  <c r="BW408" i="17"/>
  <c r="BX408" i="17"/>
  <c r="BY408" i="17"/>
  <c r="BZ408" i="17"/>
  <c r="CA408" i="17"/>
  <c r="CB408" i="17"/>
  <c r="CC408" i="17"/>
  <c r="CD408" i="17"/>
  <c r="CE408" i="17"/>
  <c r="CF408" i="17"/>
  <c r="CG408" i="17"/>
  <c r="CH408" i="17"/>
  <c r="CI408" i="17"/>
  <c r="CJ408" i="17"/>
  <c r="CK408" i="17"/>
  <c r="CL408" i="17"/>
  <c r="CM408" i="17"/>
  <c r="CN408" i="17"/>
  <c r="R409" i="17"/>
  <c r="S409" i="17"/>
  <c r="T409" i="17"/>
  <c r="U409" i="17"/>
  <c r="V409" i="17"/>
  <c r="W409" i="17"/>
  <c r="X409" i="17"/>
  <c r="Y409" i="17"/>
  <c r="Z409" i="17"/>
  <c r="AA409" i="17"/>
  <c r="AB409" i="17"/>
  <c r="AC409" i="17"/>
  <c r="AD409" i="17"/>
  <c r="AE409" i="17"/>
  <c r="AF409" i="17"/>
  <c r="AG409" i="17"/>
  <c r="AH409" i="17"/>
  <c r="AI409" i="17"/>
  <c r="AJ409" i="17"/>
  <c r="AK409" i="17"/>
  <c r="AL409" i="17"/>
  <c r="AM409" i="17"/>
  <c r="AN409" i="17"/>
  <c r="AO409" i="17"/>
  <c r="AP409" i="17"/>
  <c r="AQ409" i="17"/>
  <c r="AR409" i="17"/>
  <c r="AS409" i="17"/>
  <c r="AT409" i="17"/>
  <c r="AU409" i="17"/>
  <c r="AV409" i="17"/>
  <c r="AW409" i="17"/>
  <c r="AX409" i="17"/>
  <c r="AY409" i="17"/>
  <c r="AZ409" i="17"/>
  <c r="BA409" i="17"/>
  <c r="BB409" i="17"/>
  <c r="BC409" i="17"/>
  <c r="BD409" i="17"/>
  <c r="BE409" i="17"/>
  <c r="BF409" i="17"/>
  <c r="BG409" i="17"/>
  <c r="BH409" i="17"/>
  <c r="BI409" i="17"/>
  <c r="BJ409" i="17"/>
  <c r="BK409" i="17"/>
  <c r="BL409" i="17"/>
  <c r="BM409" i="17"/>
  <c r="BN409" i="17"/>
  <c r="BO409" i="17"/>
  <c r="BP409" i="17"/>
  <c r="BQ409" i="17"/>
  <c r="BR409" i="17"/>
  <c r="BS409" i="17"/>
  <c r="BT409" i="17"/>
  <c r="BU409" i="17"/>
  <c r="BV409" i="17"/>
  <c r="BW409" i="17"/>
  <c r="BX409" i="17"/>
  <c r="BY409" i="17"/>
  <c r="BZ409" i="17"/>
  <c r="CA409" i="17"/>
  <c r="CB409" i="17"/>
  <c r="CC409" i="17"/>
  <c r="CD409" i="17"/>
  <c r="CE409" i="17"/>
  <c r="CF409" i="17"/>
  <c r="CG409" i="17"/>
  <c r="CH409" i="17"/>
  <c r="CI409" i="17"/>
  <c r="CJ409" i="17"/>
  <c r="CK409" i="17"/>
  <c r="CL409" i="17"/>
  <c r="CM409" i="17"/>
  <c r="CN409" i="17"/>
  <c r="R410" i="17"/>
  <c r="S410" i="17"/>
  <c r="T410" i="17"/>
  <c r="U410" i="17"/>
  <c r="V410" i="17"/>
  <c r="W410" i="17"/>
  <c r="X410" i="17"/>
  <c r="Y410" i="17"/>
  <c r="Z410" i="17"/>
  <c r="AA410" i="17"/>
  <c r="AB410" i="17"/>
  <c r="AC410" i="17"/>
  <c r="AD410" i="17"/>
  <c r="AE410" i="17"/>
  <c r="AF410" i="17"/>
  <c r="AG410" i="17"/>
  <c r="AH410" i="17"/>
  <c r="AI410" i="17"/>
  <c r="AJ410" i="17"/>
  <c r="AK410" i="17"/>
  <c r="AL410" i="17"/>
  <c r="AM410" i="17"/>
  <c r="AN410" i="17"/>
  <c r="AO410" i="17"/>
  <c r="AP410" i="17"/>
  <c r="AQ410" i="17"/>
  <c r="AR410" i="17"/>
  <c r="AS410" i="17"/>
  <c r="AT410" i="17"/>
  <c r="AU410" i="17"/>
  <c r="AV410" i="17"/>
  <c r="AW410" i="17"/>
  <c r="AX410" i="17"/>
  <c r="AY410" i="17"/>
  <c r="AZ410" i="17"/>
  <c r="BA410" i="17"/>
  <c r="BB410" i="17"/>
  <c r="BC410" i="17"/>
  <c r="BD410" i="17"/>
  <c r="BE410" i="17"/>
  <c r="BF410" i="17"/>
  <c r="BG410" i="17"/>
  <c r="BH410" i="17"/>
  <c r="BI410" i="17"/>
  <c r="BJ410" i="17"/>
  <c r="BK410" i="17"/>
  <c r="BL410" i="17"/>
  <c r="BM410" i="17"/>
  <c r="BN410" i="17"/>
  <c r="BO410" i="17"/>
  <c r="BP410" i="17"/>
  <c r="BQ410" i="17"/>
  <c r="BR410" i="17"/>
  <c r="BS410" i="17"/>
  <c r="BT410" i="17"/>
  <c r="BU410" i="17"/>
  <c r="BV410" i="17"/>
  <c r="BW410" i="17"/>
  <c r="BX410" i="17"/>
  <c r="BY410" i="17"/>
  <c r="BZ410" i="17"/>
  <c r="CA410" i="17"/>
  <c r="CB410" i="17"/>
  <c r="CC410" i="17"/>
  <c r="CD410" i="17"/>
  <c r="CE410" i="17"/>
  <c r="CF410" i="17"/>
  <c r="CG410" i="17"/>
  <c r="CH410" i="17"/>
  <c r="CI410" i="17"/>
  <c r="CJ410" i="17"/>
  <c r="CK410" i="17"/>
  <c r="CL410" i="17"/>
  <c r="CM410" i="17"/>
  <c r="CN410" i="17"/>
  <c r="R411" i="17"/>
  <c r="S411" i="17"/>
  <c r="T411" i="17"/>
  <c r="U411" i="17"/>
  <c r="V411" i="17"/>
  <c r="W411" i="17"/>
  <c r="X411" i="17"/>
  <c r="Y411" i="17"/>
  <c r="Z411" i="17"/>
  <c r="AA411" i="17"/>
  <c r="AB411" i="17"/>
  <c r="AC411" i="17"/>
  <c r="AD411" i="17"/>
  <c r="AE411" i="17"/>
  <c r="AF411" i="17"/>
  <c r="AG411" i="17"/>
  <c r="AH411" i="17"/>
  <c r="AI411" i="17"/>
  <c r="AJ411" i="17"/>
  <c r="AK411" i="17"/>
  <c r="AL411" i="17"/>
  <c r="AM411" i="17"/>
  <c r="AN411" i="17"/>
  <c r="AO411" i="17"/>
  <c r="AP411" i="17"/>
  <c r="AQ411" i="17"/>
  <c r="AR411" i="17"/>
  <c r="AS411" i="17"/>
  <c r="AT411" i="17"/>
  <c r="AU411" i="17"/>
  <c r="AV411" i="17"/>
  <c r="AW411" i="17"/>
  <c r="AX411" i="17"/>
  <c r="AY411" i="17"/>
  <c r="AZ411" i="17"/>
  <c r="BA411" i="17"/>
  <c r="BB411" i="17"/>
  <c r="BC411" i="17"/>
  <c r="BD411" i="17"/>
  <c r="BE411" i="17"/>
  <c r="BF411" i="17"/>
  <c r="BG411" i="17"/>
  <c r="BH411" i="17"/>
  <c r="BI411" i="17"/>
  <c r="BJ411" i="17"/>
  <c r="BK411" i="17"/>
  <c r="BL411" i="17"/>
  <c r="BM411" i="17"/>
  <c r="BN411" i="17"/>
  <c r="BO411" i="17"/>
  <c r="BP411" i="17"/>
  <c r="BQ411" i="17"/>
  <c r="BR411" i="17"/>
  <c r="BS411" i="17"/>
  <c r="BT411" i="17"/>
  <c r="BU411" i="17"/>
  <c r="BV411" i="17"/>
  <c r="BW411" i="17"/>
  <c r="BX411" i="17"/>
  <c r="BY411" i="17"/>
  <c r="BZ411" i="17"/>
  <c r="CA411" i="17"/>
  <c r="CB411" i="17"/>
  <c r="CC411" i="17"/>
  <c r="CD411" i="17"/>
  <c r="CE411" i="17"/>
  <c r="CF411" i="17"/>
  <c r="CG411" i="17"/>
  <c r="CH411" i="17"/>
  <c r="CI411" i="17"/>
  <c r="CJ411" i="17"/>
  <c r="CK411" i="17"/>
  <c r="CL411" i="17"/>
  <c r="CM411" i="17"/>
  <c r="CN411" i="17"/>
  <c r="R412" i="17"/>
  <c r="S412" i="17"/>
  <c r="T412" i="17"/>
  <c r="U412" i="17"/>
  <c r="V412" i="17"/>
  <c r="W412" i="17"/>
  <c r="X412" i="17"/>
  <c r="Y412" i="17"/>
  <c r="Z412" i="17"/>
  <c r="AA412" i="17"/>
  <c r="AB412" i="17"/>
  <c r="AC412" i="17"/>
  <c r="AD412" i="17"/>
  <c r="AE412" i="17"/>
  <c r="AF412" i="17"/>
  <c r="AG412" i="17"/>
  <c r="AH412" i="17"/>
  <c r="AI412" i="17"/>
  <c r="AJ412" i="17"/>
  <c r="AK412" i="17"/>
  <c r="AL412" i="17"/>
  <c r="AM412" i="17"/>
  <c r="AN412" i="17"/>
  <c r="AO412" i="17"/>
  <c r="AP412" i="17"/>
  <c r="AQ412" i="17"/>
  <c r="AR412" i="17"/>
  <c r="AS412" i="17"/>
  <c r="AT412" i="17"/>
  <c r="AU412" i="17"/>
  <c r="AV412" i="17"/>
  <c r="AW412" i="17"/>
  <c r="AX412" i="17"/>
  <c r="AY412" i="17"/>
  <c r="AZ412" i="17"/>
  <c r="BA412" i="17"/>
  <c r="BB412" i="17"/>
  <c r="BC412" i="17"/>
  <c r="BD412" i="17"/>
  <c r="BE412" i="17"/>
  <c r="BF412" i="17"/>
  <c r="BG412" i="17"/>
  <c r="BH412" i="17"/>
  <c r="BI412" i="17"/>
  <c r="BJ412" i="17"/>
  <c r="BK412" i="17"/>
  <c r="BL412" i="17"/>
  <c r="BM412" i="17"/>
  <c r="BN412" i="17"/>
  <c r="BO412" i="17"/>
  <c r="BP412" i="17"/>
  <c r="BQ412" i="17"/>
  <c r="BR412" i="17"/>
  <c r="BS412" i="17"/>
  <c r="BT412" i="17"/>
  <c r="BU412" i="17"/>
  <c r="BV412" i="17"/>
  <c r="BW412" i="17"/>
  <c r="BX412" i="17"/>
  <c r="BY412" i="17"/>
  <c r="BZ412" i="17"/>
  <c r="CA412" i="17"/>
  <c r="CB412" i="17"/>
  <c r="CC412" i="17"/>
  <c r="CD412" i="17"/>
  <c r="CE412" i="17"/>
  <c r="CF412" i="17"/>
  <c r="CG412" i="17"/>
  <c r="CH412" i="17"/>
  <c r="CI412" i="17"/>
  <c r="CJ412" i="17"/>
  <c r="CK412" i="17"/>
  <c r="CL412" i="17"/>
  <c r="CM412" i="17"/>
  <c r="CN412" i="17"/>
  <c r="CN5" i="17"/>
  <c r="CM5" i="17"/>
  <c r="CL5" i="17"/>
  <c r="CK5" i="17"/>
  <c r="CJ5" i="17"/>
  <c r="CI5" i="17"/>
  <c r="CH5" i="17"/>
  <c r="CG5" i="17"/>
  <c r="CF5" i="17"/>
  <c r="CE5" i="17"/>
  <c r="CD5" i="17"/>
  <c r="CC5" i="17"/>
  <c r="CB5" i="17"/>
  <c r="CA5" i="17"/>
  <c r="BZ5" i="17"/>
  <c r="BY5" i="17"/>
  <c r="BX5" i="17"/>
  <c r="BW5" i="17"/>
  <c r="BV5" i="17"/>
  <c r="BU5" i="17"/>
  <c r="BT5" i="17"/>
  <c r="BS5" i="17"/>
  <c r="BR5" i="17"/>
  <c r="BQ5" i="17"/>
  <c r="BP5" i="17"/>
  <c r="BO5" i="17"/>
  <c r="BN5" i="17"/>
  <c r="BM5" i="17"/>
  <c r="BL5" i="17"/>
  <c r="BK5" i="17"/>
  <c r="BJ5" i="17"/>
  <c r="BI5" i="17"/>
  <c r="BH5" i="17"/>
  <c r="BG5" i="17"/>
  <c r="BF5" i="17"/>
  <c r="BE5" i="17"/>
  <c r="BD5" i="17"/>
  <c r="BC5" i="17"/>
  <c r="BB5" i="17"/>
  <c r="BA5" i="17"/>
  <c r="AZ5" i="17"/>
  <c r="AY5" i="17"/>
  <c r="AX5" i="17"/>
  <c r="AW5" i="17"/>
  <c r="AV5" i="17"/>
  <c r="AU5" i="17"/>
  <c r="AT5" i="17"/>
  <c r="AS5" i="17"/>
  <c r="AR5" i="17"/>
  <c r="AQ5" i="17"/>
  <c r="AP5" i="17"/>
  <c r="AO5" i="17"/>
  <c r="AN5" i="17"/>
  <c r="AM5" i="17"/>
  <c r="AL5" i="17"/>
  <c r="AK5" i="17"/>
  <c r="AJ5" i="17"/>
  <c r="AI5" i="17"/>
  <c r="AH5" i="17"/>
  <c r="AG5" i="17"/>
  <c r="AF5" i="17"/>
  <c r="AE5" i="17"/>
  <c r="AD5" i="17"/>
  <c r="AC5" i="17"/>
  <c r="AB5" i="17"/>
  <c r="AA5" i="17"/>
  <c r="Z5" i="17"/>
  <c r="Y5" i="17"/>
  <c r="X5" i="17"/>
  <c r="W5" i="17"/>
  <c r="V5" i="17"/>
  <c r="U5" i="17"/>
  <c r="T5" i="17"/>
  <c r="S5" i="17"/>
  <c r="R5" i="17"/>
  <c r="I417" i="17"/>
  <c r="J417" i="17"/>
  <c r="K417" i="17"/>
  <c r="L417" i="17"/>
  <c r="M417" i="17"/>
  <c r="N417" i="17"/>
  <c r="O417" i="17"/>
  <c r="P417" i="17"/>
  <c r="Q417" i="17"/>
  <c r="I418" i="17"/>
  <c r="J418" i="17"/>
  <c r="K418" i="17"/>
  <c r="L418" i="17"/>
  <c r="M418" i="17"/>
  <c r="N418" i="17"/>
  <c r="O418" i="17"/>
  <c r="P418" i="17"/>
  <c r="Q418" i="17"/>
  <c r="I419" i="17"/>
  <c r="J419" i="17"/>
  <c r="K419" i="17"/>
  <c r="L419" i="17"/>
  <c r="M419" i="17"/>
  <c r="N419" i="17"/>
  <c r="O419" i="17"/>
  <c r="P419" i="17"/>
  <c r="Q419" i="17"/>
  <c r="I420" i="17"/>
  <c r="J420" i="17"/>
  <c r="K420" i="17"/>
  <c r="L420" i="17"/>
  <c r="M420" i="17"/>
  <c r="N420" i="17"/>
  <c r="O420" i="17"/>
  <c r="P420" i="17"/>
  <c r="Q420" i="17"/>
  <c r="I421" i="17"/>
  <c r="J421" i="17"/>
  <c r="K421" i="17"/>
  <c r="L421" i="17"/>
  <c r="M421" i="17"/>
  <c r="N421" i="17"/>
  <c r="O421" i="17"/>
  <c r="P421" i="17"/>
  <c r="Q421" i="17"/>
  <c r="I422" i="17"/>
  <c r="J422" i="17"/>
  <c r="K422" i="17"/>
  <c r="L422" i="17"/>
  <c r="M422" i="17"/>
  <c r="N422" i="17"/>
  <c r="O422" i="17"/>
  <c r="P422" i="17"/>
  <c r="Q422" i="17"/>
  <c r="I423" i="17"/>
  <c r="J423" i="17"/>
  <c r="K423" i="17"/>
  <c r="L423" i="17"/>
  <c r="M423" i="17"/>
  <c r="N423" i="17"/>
  <c r="O423" i="17"/>
  <c r="P423" i="17"/>
  <c r="Q423" i="17"/>
  <c r="I424" i="17"/>
  <c r="J424" i="17"/>
  <c r="K424" i="17"/>
  <c r="L424" i="17"/>
  <c r="M424" i="17"/>
  <c r="N424" i="17"/>
  <c r="O424" i="17"/>
  <c r="P424" i="17"/>
  <c r="Q424" i="17"/>
  <c r="I425" i="17"/>
  <c r="J425" i="17"/>
  <c r="K425" i="17"/>
  <c r="L425" i="17"/>
  <c r="M425" i="17"/>
  <c r="N425" i="17"/>
  <c r="O425" i="17"/>
  <c r="P425" i="17"/>
  <c r="Q425" i="17"/>
  <c r="I426" i="17"/>
  <c r="J426" i="17"/>
  <c r="K426" i="17"/>
  <c r="L426" i="17"/>
  <c r="M426" i="17"/>
  <c r="N426" i="17"/>
  <c r="O426" i="17"/>
  <c r="P426" i="17"/>
  <c r="Q426" i="17"/>
  <c r="I427" i="17"/>
  <c r="J427" i="17"/>
  <c r="K427" i="17"/>
  <c r="L427" i="17"/>
  <c r="M427" i="17"/>
  <c r="N427" i="17"/>
  <c r="O427" i="17"/>
  <c r="P427" i="17"/>
  <c r="Q427" i="17"/>
  <c r="I428" i="17"/>
  <c r="J428" i="17"/>
  <c r="K428" i="17"/>
  <c r="L428" i="17"/>
  <c r="M428" i="17"/>
  <c r="N428" i="17"/>
  <c r="O428" i="17"/>
  <c r="P428" i="17"/>
  <c r="Q428" i="17"/>
  <c r="I429" i="17"/>
  <c r="J429" i="17"/>
  <c r="K429" i="17"/>
  <c r="L429" i="17"/>
  <c r="M429" i="17"/>
  <c r="N429" i="17"/>
  <c r="O429" i="17"/>
  <c r="P429" i="17"/>
  <c r="Q429" i="17"/>
  <c r="I430" i="17"/>
  <c r="J430" i="17"/>
  <c r="K430" i="17"/>
  <c r="L430" i="17"/>
  <c r="M430" i="17"/>
  <c r="N430" i="17"/>
  <c r="O430" i="17"/>
  <c r="P430" i="17"/>
  <c r="Q430" i="17"/>
  <c r="I431" i="17"/>
  <c r="J431" i="17"/>
  <c r="K431" i="17"/>
  <c r="L431" i="17"/>
  <c r="M431" i="17"/>
  <c r="N431" i="17"/>
  <c r="O431" i="17"/>
  <c r="P431" i="17"/>
  <c r="Q431" i="17"/>
  <c r="I432" i="17"/>
  <c r="J432" i="17"/>
  <c r="K432" i="17"/>
  <c r="L432" i="17"/>
  <c r="M432" i="17"/>
  <c r="N432" i="17"/>
  <c r="O432" i="17"/>
  <c r="P432" i="17"/>
  <c r="Q432" i="17"/>
  <c r="I433" i="17"/>
  <c r="J433" i="17"/>
  <c r="K433" i="17"/>
  <c r="L433" i="17"/>
  <c r="M433" i="17"/>
  <c r="N433" i="17"/>
  <c r="O433" i="17"/>
  <c r="P433" i="17"/>
  <c r="Q433" i="17"/>
  <c r="I434" i="17"/>
  <c r="J434" i="17"/>
  <c r="K434" i="17"/>
  <c r="L434" i="17"/>
  <c r="M434" i="17"/>
  <c r="N434" i="17"/>
  <c r="O434" i="17"/>
  <c r="P434" i="17"/>
  <c r="Q434" i="17"/>
  <c r="I435" i="17"/>
  <c r="J435" i="17"/>
  <c r="K435" i="17"/>
  <c r="L435" i="17"/>
  <c r="M435" i="17"/>
  <c r="N435" i="17"/>
  <c r="O435" i="17"/>
  <c r="P435" i="17"/>
  <c r="Q435" i="17"/>
  <c r="I436" i="17"/>
  <c r="J436" i="17"/>
  <c r="K436" i="17"/>
  <c r="L436" i="17"/>
  <c r="M436" i="17"/>
  <c r="N436" i="17"/>
  <c r="O436" i="17"/>
  <c r="P436" i="17"/>
  <c r="Q436" i="17"/>
  <c r="I437" i="17"/>
  <c r="J437" i="17"/>
  <c r="K437" i="17"/>
  <c r="L437" i="17"/>
  <c r="M437" i="17"/>
  <c r="N437" i="17"/>
  <c r="O437" i="17"/>
  <c r="P437" i="17"/>
  <c r="Q437" i="17"/>
  <c r="I438" i="17"/>
  <c r="J438" i="17"/>
  <c r="K438" i="17"/>
  <c r="L438" i="17"/>
  <c r="M438" i="17"/>
  <c r="N438" i="17"/>
  <c r="O438" i="17"/>
  <c r="P438" i="17"/>
  <c r="Q438" i="17"/>
  <c r="I439" i="17"/>
  <c r="J439" i="17"/>
  <c r="K439" i="17"/>
  <c r="L439" i="17"/>
  <c r="M439" i="17"/>
  <c r="N439" i="17"/>
  <c r="O439" i="17"/>
  <c r="P439" i="17"/>
  <c r="Q439" i="17"/>
  <c r="I440" i="17"/>
  <c r="J440" i="17"/>
  <c r="K440" i="17"/>
  <c r="L440" i="17"/>
  <c r="M440" i="17"/>
  <c r="N440" i="17"/>
  <c r="O440" i="17"/>
  <c r="P440" i="17"/>
  <c r="Q440" i="17"/>
  <c r="I441" i="17"/>
  <c r="J441" i="17"/>
  <c r="K441" i="17"/>
  <c r="L441" i="17"/>
  <c r="M441" i="17"/>
  <c r="N441" i="17"/>
  <c r="O441" i="17"/>
  <c r="P441" i="17"/>
  <c r="Q441" i="17"/>
  <c r="I442" i="17"/>
  <c r="J442" i="17"/>
  <c r="K442" i="17"/>
  <c r="L442" i="17"/>
  <c r="M442" i="17"/>
  <c r="N442" i="17"/>
  <c r="O442" i="17"/>
  <c r="P442" i="17"/>
  <c r="Q442" i="17"/>
  <c r="I443" i="17"/>
  <c r="J443" i="17"/>
  <c r="K443" i="17"/>
  <c r="L443" i="17"/>
  <c r="M443" i="17"/>
  <c r="N443" i="17"/>
  <c r="O443" i="17"/>
  <c r="P443" i="17"/>
  <c r="Q443" i="17"/>
  <c r="I444" i="17"/>
  <c r="J444" i="17"/>
  <c r="K444" i="17"/>
  <c r="L444" i="17"/>
  <c r="M444" i="17"/>
  <c r="N444" i="17"/>
  <c r="O444" i="17"/>
  <c r="P444" i="17"/>
  <c r="Q444" i="17"/>
  <c r="I445" i="17"/>
  <c r="J445" i="17"/>
  <c r="K445" i="17"/>
  <c r="L445" i="17"/>
  <c r="M445" i="17"/>
  <c r="N445" i="17"/>
  <c r="O445" i="17"/>
  <c r="P445" i="17"/>
  <c r="Q445" i="17"/>
  <c r="I446" i="17"/>
  <c r="J446" i="17"/>
  <c r="K446" i="17"/>
  <c r="L446" i="17"/>
  <c r="M446" i="17"/>
  <c r="N446" i="17"/>
  <c r="O446" i="17"/>
  <c r="P446" i="17"/>
  <c r="Q446" i="17"/>
  <c r="I447" i="17"/>
  <c r="J447" i="17"/>
  <c r="K447" i="17"/>
  <c r="L447" i="17"/>
  <c r="M447" i="17"/>
  <c r="N447" i="17"/>
  <c r="O447" i="17"/>
  <c r="P447" i="17"/>
  <c r="Q447" i="17"/>
  <c r="I448" i="17"/>
  <c r="J448" i="17"/>
  <c r="K448" i="17"/>
  <c r="L448" i="17"/>
  <c r="M448" i="17"/>
  <c r="N448" i="17"/>
  <c r="O448" i="17"/>
  <c r="P448" i="17"/>
  <c r="Q448" i="17"/>
  <c r="I449" i="17"/>
  <c r="J449" i="17"/>
  <c r="K449" i="17"/>
  <c r="L449" i="17"/>
  <c r="M449" i="17"/>
  <c r="N449" i="17"/>
  <c r="O449" i="17"/>
  <c r="P449" i="17"/>
  <c r="Q449" i="17"/>
  <c r="I450" i="17"/>
  <c r="J450" i="17"/>
  <c r="K450" i="17"/>
  <c r="L450" i="17"/>
  <c r="M450" i="17"/>
  <c r="N450" i="17"/>
  <c r="O450" i="17"/>
  <c r="P450" i="17"/>
  <c r="Q450" i="17"/>
  <c r="I451" i="17"/>
  <c r="J451" i="17"/>
  <c r="K451" i="17"/>
  <c r="L451" i="17"/>
  <c r="M451" i="17"/>
  <c r="N451" i="17"/>
  <c r="O451" i="17"/>
  <c r="P451" i="17"/>
  <c r="Q451" i="17"/>
  <c r="I452" i="17"/>
  <c r="J452" i="17"/>
  <c r="K452" i="17"/>
  <c r="L452" i="17"/>
  <c r="M452" i="17"/>
  <c r="N452" i="17"/>
  <c r="O452" i="17"/>
  <c r="P452" i="17"/>
  <c r="Q452" i="17"/>
  <c r="I453" i="17"/>
  <c r="J453" i="17"/>
  <c r="K453" i="17"/>
  <c r="L453" i="17"/>
  <c r="M453" i="17"/>
  <c r="N453" i="17"/>
  <c r="O453" i="17"/>
  <c r="P453" i="17"/>
  <c r="Q453" i="17"/>
  <c r="I454" i="17"/>
  <c r="J454" i="17"/>
  <c r="K454" i="17"/>
  <c r="L454" i="17"/>
  <c r="M454" i="17"/>
  <c r="N454" i="17"/>
  <c r="O454" i="17"/>
  <c r="P454" i="17"/>
  <c r="Q454" i="17"/>
  <c r="I455" i="17"/>
  <c r="J455" i="17"/>
  <c r="K455" i="17"/>
  <c r="L455" i="17"/>
  <c r="M455" i="17"/>
  <c r="N455" i="17"/>
  <c r="O455" i="17"/>
  <c r="P455" i="17"/>
  <c r="Q455" i="17"/>
  <c r="I456" i="17"/>
  <c r="J456" i="17"/>
  <c r="K456" i="17"/>
  <c r="L456" i="17"/>
  <c r="M456" i="17"/>
  <c r="N456" i="17"/>
  <c r="O456" i="17"/>
  <c r="P456" i="17"/>
  <c r="Q456" i="17"/>
  <c r="I457" i="17"/>
  <c r="J457" i="17"/>
  <c r="K457" i="17"/>
  <c r="L457" i="17"/>
  <c r="M457" i="17"/>
  <c r="N457" i="17"/>
  <c r="O457" i="17"/>
  <c r="P457" i="17"/>
  <c r="Q457" i="17"/>
  <c r="I458" i="17"/>
  <c r="J458" i="17"/>
  <c r="K458" i="17"/>
  <c r="L458" i="17"/>
  <c r="M458" i="17"/>
  <c r="N458" i="17"/>
  <c r="O458" i="17"/>
  <c r="P458" i="17"/>
  <c r="Q458" i="17"/>
  <c r="I459" i="17"/>
  <c r="J459" i="17"/>
  <c r="K459" i="17"/>
  <c r="L459" i="17"/>
  <c r="M459" i="17"/>
  <c r="N459" i="17"/>
  <c r="O459" i="17"/>
  <c r="P459" i="17"/>
  <c r="Q459" i="17"/>
  <c r="I460" i="17"/>
  <c r="J460" i="17"/>
  <c r="K460" i="17"/>
  <c r="L460" i="17"/>
  <c r="M460" i="17"/>
  <c r="N460" i="17"/>
  <c r="O460" i="17"/>
  <c r="P460" i="17"/>
  <c r="Q460" i="17"/>
  <c r="I461" i="17"/>
  <c r="J461" i="17"/>
  <c r="K461" i="17"/>
  <c r="L461" i="17"/>
  <c r="M461" i="17"/>
  <c r="N461" i="17"/>
  <c r="O461" i="17"/>
  <c r="P461" i="17"/>
  <c r="Q461" i="17"/>
  <c r="I462" i="17"/>
  <c r="J462" i="17"/>
  <c r="K462" i="17"/>
  <c r="L462" i="17"/>
  <c r="M462" i="17"/>
  <c r="N462" i="17"/>
  <c r="O462" i="17"/>
  <c r="P462" i="17"/>
  <c r="Q462" i="17"/>
  <c r="I463" i="17"/>
  <c r="J463" i="17"/>
  <c r="K463" i="17"/>
  <c r="L463" i="17"/>
  <c r="M463" i="17"/>
  <c r="N463" i="17"/>
  <c r="O463" i="17"/>
  <c r="P463" i="17"/>
  <c r="Q463" i="17"/>
  <c r="I464" i="17"/>
  <c r="J464" i="17"/>
  <c r="K464" i="17"/>
  <c r="L464" i="17"/>
  <c r="M464" i="17"/>
  <c r="N464" i="17"/>
  <c r="O464" i="17"/>
  <c r="P464" i="17"/>
  <c r="Q464" i="17"/>
  <c r="I465" i="17"/>
  <c r="J465" i="17"/>
  <c r="K465" i="17"/>
  <c r="L465" i="17"/>
  <c r="M465" i="17"/>
  <c r="N465" i="17"/>
  <c r="O465" i="17"/>
  <c r="P465" i="17"/>
  <c r="Q465" i="17"/>
  <c r="I466" i="17"/>
  <c r="J466" i="17"/>
  <c r="K466" i="17"/>
  <c r="L466" i="17"/>
  <c r="M466" i="17"/>
  <c r="N466" i="17"/>
  <c r="O466" i="17"/>
  <c r="P466" i="17"/>
  <c r="Q466" i="17"/>
  <c r="I467" i="17"/>
  <c r="J467" i="17"/>
  <c r="K467" i="17"/>
  <c r="L467" i="17"/>
  <c r="M467" i="17"/>
  <c r="N467" i="17"/>
  <c r="O467" i="17"/>
  <c r="P467" i="17"/>
  <c r="Q467" i="17"/>
  <c r="I468" i="17"/>
  <c r="J468" i="17"/>
  <c r="K468" i="17"/>
  <c r="L468" i="17"/>
  <c r="M468" i="17"/>
  <c r="N468" i="17"/>
  <c r="O468" i="17"/>
  <c r="P468" i="17"/>
  <c r="Q468" i="17"/>
  <c r="I469" i="17"/>
  <c r="J469" i="17"/>
  <c r="K469" i="17"/>
  <c r="L469" i="17"/>
  <c r="M469" i="17"/>
  <c r="N469" i="17"/>
  <c r="O469" i="17"/>
  <c r="P469" i="17"/>
  <c r="Q469" i="17"/>
  <c r="I470" i="17"/>
  <c r="J470" i="17"/>
  <c r="K470" i="17"/>
  <c r="L470" i="17"/>
  <c r="M470" i="17"/>
  <c r="N470" i="17"/>
  <c r="O470" i="17"/>
  <c r="P470" i="17"/>
  <c r="Q470" i="17"/>
  <c r="I471" i="17"/>
  <c r="J471" i="17"/>
  <c r="K471" i="17"/>
  <c r="L471" i="17"/>
  <c r="M471" i="17"/>
  <c r="N471" i="17"/>
  <c r="O471" i="17"/>
  <c r="P471" i="17"/>
  <c r="Q471" i="17"/>
  <c r="I472" i="17"/>
  <c r="J472" i="17"/>
  <c r="K472" i="17"/>
  <c r="L472" i="17"/>
  <c r="M472" i="17"/>
  <c r="N472" i="17"/>
  <c r="O472" i="17"/>
  <c r="P472" i="17"/>
  <c r="Q472" i="17"/>
  <c r="I473" i="17"/>
  <c r="J473" i="17"/>
  <c r="K473" i="17"/>
  <c r="L473" i="17"/>
  <c r="M473" i="17"/>
  <c r="N473" i="17"/>
  <c r="O473" i="17"/>
  <c r="P473" i="17"/>
  <c r="Q473" i="17"/>
  <c r="I474" i="17"/>
  <c r="J474" i="17"/>
  <c r="K474" i="17"/>
  <c r="L474" i="17"/>
  <c r="M474" i="17"/>
  <c r="N474" i="17"/>
  <c r="O474" i="17"/>
  <c r="P474" i="17"/>
  <c r="Q474" i="17"/>
  <c r="I475" i="17"/>
  <c r="J475" i="17"/>
  <c r="K475" i="17"/>
  <c r="L475" i="17"/>
  <c r="M475" i="17"/>
  <c r="N475" i="17"/>
  <c r="O475" i="17"/>
  <c r="P475" i="17"/>
  <c r="Q475" i="17"/>
  <c r="I476" i="17"/>
  <c r="J476" i="17"/>
  <c r="K476" i="17"/>
  <c r="L476" i="17"/>
  <c r="M476" i="17"/>
  <c r="N476" i="17"/>
  <c r="O476" i="17"/>
  <c r="P476" i="17"/>
  <c r="Q476" i="17"/>
  <c r="I477" i="17"/>
  <c r="J477" i="17"/>
  <c r="K477" i="17"/>
  <c r="L477" i="17"/>
  <c r="M477" i="17"/>
  <c r="N477" i="17"/>
  <c r="O477" i="17"/>
  <c r="P477" i="17"/>
  <c r="Q477" i="17"/>
  <c r="I478" i="17"/>
  <c r="J478" i="17"/>
  <c r="K478" i="17"/>
  <c r="L478" i="17"/>
  <c r="M478" i="17"/>
  <c r="N478" i="17"/>
  <c r="O478" i="17"/>
  <c r="P478" i="17"/>
  <c r="Q478" i="17"/>
  <c r="I479" i="17"/>
  <c r="J479" i="17"/>
  <c r="K479" i="17"/>
  <c r="L479" i="17"/>
  <c r="M479" i="17"/>
  <c r="N479" i="17"/>
  <c r="O479" i="17"/>
  <c r="P479" i="17"/>
  <c r="Q479" i="17"/>
  <c r="I480" i="17"/>
  <c r="J480" i="17"/>
  <c r="K480" i="17"/>
  <c r="L480" i="17"/>
  <c r="M480" i="17"/>
  <c r="N480" i="17"/>
  <c r="O480" i="17"/>
  <c r="P480" i="17"/>
  <c r="Q480" i="17"/>
  <c r="I481" i="17"/>
  <c r="J481" i="17"/>
  <c r="K481" i="17"/>
  <c r="L481" i="17"/>
  <c r="M481" i="17"/>
  <c r="N481" i="17"/>
  <c r="O481" i="17"/>
  <c r="P481" i="17"/>
  <c r="Q481" i="17"/>
  <c r="I482" i="17"/>
  <c r="J482" i="17"/>
  <c r="K482" i="17"/>
  <c r="L482" i="17"/>
  <c r="M482" i="17"/>
  <c r="N482" i="17"/>
  <c r="O482" i="17"/>
  <c r="P482" i="17"/>
  <c r="Q482" i="17"/>
  <c r="I483" i="17"/>
  <c r="J483" i="17"/>
  <c r="K483" i="17"/>
  <c r="L483" i="17"/>
  <c r="M483" i="17"/>
  <c r="N483" i="17"/>
  <c r="O483" i="17"/>
  <c r="P483" i="17"/>
  <c r="Q483" i="17"/>
  <c r="I413" i="17"/>
  <c r="J413" i="17"/>
  <c r="K413" i="17"/>
  <c r="L413" i="17"/>
  <c r="M413" i="17"/>
  <c r="N413" i="17"/>
  <c r="O413" i="17"/>
  <c r="P413" i="17"/>
  <c r="Q413" i="17"/>
  <c r="I414" i="17"/>
  <c r="J414" i="17"/>
  <c r="K414" i="17"/>
  <c r="L414" i="17"/>
  <c r="M414" i="17"/>
  <c r="N414" i="17"/>
  <c r="O414" i="17"/>
  <c r="P414" i="17"/>
  <c r="Q414" i="17"/>
  <c r="I415" i="17"/>
  <c r="J415" i="17"/>
  <c r="K415" i="17"/>
  <c r="L415" i="17"/>
  <c r="M415" i="17"/>
  <c r="N415" i="17"/>
  <c r="O415" i="17"/>
  <c r="P415" i="17"/>
  <c r="Q415" i="17"/>
  <c r="I416" i="17"/>
  <c r="J416" i="17"/>
  <c r="K416" i="17"/>
  <c r="L416" i="17"/>
  <c r="M416" i="17"/>
  <c r="N416" i="17"/>
  <c r="O416" i="17"/>
  <c r="P416" i="17"/>
  <c r="Q416" i="17"/>
  <c r="I6" i="17"/>
  <c r="J6" i="17"/>
  <c r="K6" i="17"/>
  <c r="L6" i="17"/>
  <c r="M6" i="17"/>
  <c r="N6" i="17"/>
  <c r="O6" i="17"/>
  <c r="P6" i="17"/>
  <c r="Q6" i="17"/>
  <c r="I7" i="17"/>
  <c r="J7" i="17"/>
  <c r="K7" i="17"/>
  <c r="L7" i="17"/>
  <c r="M7" i="17"/>
  <c r="N7" i="17"/>
  <c r="O7" i="17"/>
  <c r="P7" i="17"/>
  <c r="Q7" i="17"/>
  <c r="I8" i="17"/>
  <c r="J8" i="17"/>
  <c r="K8" i="17"/>
  <c r="L8" i="17"/>
  <c r="M8" i="17"/>
  <c r="N8" i="17"/>
  <c r="O8" i="17"/>
  <c r="P8" i="17"/>
  <c r="Q8" i="17"/>
  <c r="I9" i="17"/>
  <c r="J9" i="17"/>
  <c r="K9" i="17"/>
  <c r="L9" i="17"/>
  <c r="M9" i="17"/>
  <c r="N9" i="17"/>
  <c r="O9" i="17"/>
  <c r="P9" i="17"/>
  <c r="Q9" i="17"/>
  <c r="I10" i="17"/>
  <c r="J10" i="17"/>
  <c r="K10" i="17"/>
  <c r="L10" i="17"/>
  <c r="M10" i="17"/>
  <c r="N10" i="17"/>
  <c r="O10" i="17"/>
  <c r="P10" i="17"/>
  <c r="Q10" i="17"/>
  <c r="I11" i="17"/>
  <c r="J11" i="17"/>
  <c r="K11" i="17"/>
  <c r="L11" i="17"/>
  <c r="M11" i="17"/>
  <c r="N11" i="17"/>
  <c r="O11" i="17"/>
  <c r="P11" i="17"/>
  <c r="Q11" i="17"/>
  <c r="I12" i="17"/>
  <c r="J12" i="17"/>
  <c r="K12" i="17"/>
  <c r="L12" i="17"/>
  <c r="M12" i="17"/>
  <c r="N12" i="17"/>
  <c r="O12" i="17"/>
  <c r="P12" i="17"/>
  <c r="Q12" i="17"/>
  <c r="I13" i="17"/>
  <c r="J13" i="17"/>
  <c r="K13" i="17"/>
  <c r="L13" i="17"/>
  <c r="M13" i="17"/>
  <c r="N13" i="17"/>
  <c r="O13" i="17"/>
  <c r="P13" i="17"/>
  <c r="Q13" i="17"/>
  <c r="I14" i="17"/>
  <c r="J14" i="17"/>
  <c r="K14" i="17"/>
  <c r="L14" i="17"/>
  <c r="M14" i="17"/>
  <c r="N14" i="17"/>
  <c r="O14" i="17"/>
  <c r="P14" i="17"/>
  <c r="Q14" i="17"/>
  <c r="I15" i="17"/>
  <c r="J15" i="17"/>
  <c r="K15" i="17"/>
  <c r="L15" i="17"/>
  <c r="M15" i="17"/>
  <c r="N15" i="17"/>
  <c r="O15" i="17"/>
  <c r="P15" i="17"/>
  <c r="Q15" i="17"/>
  <c r="I16" i="17"/>
  <c r="J16" i="17"/>
  <c r="K16" i="17"/>
  <c r="L16" i="17"/>
  <c r="M16" i="17"/>
  <c r="N16" i="17"/>
  <c r="O16" i="17"/>
  <c r="P16" i="17"/>
  <c r="Q16" i="17"/>
  <c r="I17" i="17"/>
  <c r="J17" i="17"/>
  <c r="K17" i="17"/>
  <c r="L17" i="17"/>
  <c r="M17" i="17"/>
  <c r="N17" i="17"/>
  <c r="O17" i="17"/>
  <c r="P17" i="17"/>
  <c r="Q17" i="17"/>
  <c r="I18" i="17"/>
  <c r="J18" i="17"/>
  <c r="K18" i="17"/>
  <c r="L18" i="17"/>
  <c r="M18" i="17"/>
  <c r="N18" i="17"/>
  <c r="O18" i="17"/>
  <c r="P18" i="17"/>
  <c r="Q18" i="17"/>
  <c r="I19" i="17"/>
  <c r="J19" i="17"/>
  <c r="K19" i="17"/>
  <c r="L19" i="17"/>
  <c r="M19" i="17"/>
  <c r="N19" i="17"/>
  <c r="O19" i="17"/>
  <c r="P19" i="17"/>
  <c r="Q19" i="17"/>
  <c r="I20" i="17"/>
  <c r="J20" i="17"/>
  <c r="K20" i="17"/>
  <c r="L20" i="17"/>
  <c r="M20" i="17"/>
  <c r="N20" i="17"/>
  <c r="O20" i="17"/>
  <c r="P20" i="17"/>
  <c r="Q20" i="17"/>
  <c r="I21" i="17"/>
  <c r="J21" i="17"/>
  <c r="K21" i="17"/>
  <c r="L21" i="17"/>
  <c r="M21" i="17"/>
  <c r="N21" i="17"/>
  <c r="O21" i="17"/>
  <c r="P21" i="17"/>
  <c r="Q21" i="17"/>
  <c r="I22" i="17"/>
  <c r="J22" i="17"/>
  <c r="K22" i="17"/>
  <c r="L22" i="17"/>
  <c r="M22" i="17"/>
  <c r="N22" i="17"/>
  <c r="O22" i="17"/>
  <c r="P22" i="17"/>
  <c r="Q22" i="17"/>
  <c r="I23" i="17"/>
  <c r="J23" i="17"/>
  <c r="K23" i="17"/>
  <c r="L23" i="17"/>
  <c r="M23" i="17"/>
  <c r="N23" i="17"/>
  <c r="O23" i="17"/>
  <c r="P23" i="17"/>
  <c r="Q23" i="17"/>
  <c r="I24" i="17"/>
  <c r="J24" i="17"/>
  <c r="K24" i="17"/>
  <c r="L24" i="17"/>
  <c r="M24" i="17"/>
  <c r="N24" i="17"/>
  <c r="O24" i="17"/>
  <c r="P24" i="17"/>
  <c r="Q24" i="17"/>
  <c r="I25" i="17"/>
  <c r="J25" i="17"/>
  <c r="K25" i="17"/>
  <c r="L25" i="17"/>
  <c r="M25" i="17"/>
  <c r="N25" i="17"/>
  <c r="O25" i="17"/>
  <c r="P25" i="17"/>
  <c r="Q25" i="17"/>
  <c r="I26" i="17"/>
  <c r="J26" i="17"/>
  <c r="K26" i="17"/>
  <c r="L26" i="17"/>
  <c r="M26" i="17"/>
  <c r="N26" i="17"/>
  <c r="O26" i="17"/>
  <c r="P26" i="17"/>
  <c r="Q26" i="17"/>
  <c r="I27" i="17"/>
  <c r="J27" i="17"/>
  <c r="K27" i="17"/>
  <c r="L27" i="17"/>
  <c r="M27" i="17"/>
  <c r="N27" i="17"/>
  <c r="O27" i="17"/>
  <c r="P27" i="17"/>
  <c r="Q27" i="17"/>
  <c r="I28" i="17"/>
  <c r="J28" i="17"/>
  <c r="K28" i="17"/>
  <c r="L28" i="17"/>
  <c r="M28" i="17"/>
  <c r="N28" i="17"/>
  <c r="O28" i="17"/>
  <c r="P28" i="17"/>
  <c r="Q28" i="17"/>
  <c r="I29" i="17"/>
  <c r="J29" i="17"/>
  <c r="K29" i="17"/>
  <c r="L29" i="17"/>
  <c r="M29" i="17"/>
  <c r="N29" i="17"/>
  <c r="O29" i="17"/>
  <c r="P29" i="17"/>
  <c r="Q29" i="17"/>
  <c r="I30" i="17"/>
  <c r="J30" i="17"/>
  <c r="K30" i="17"/>
  <c r="L30" i="17"/>
  <c r="M30" i="17"/>
  <c r="N30" i="17"/>
  <c r="O30" i="17"/>
  <c r="P30" i="17"/>
  <c r="Q30" i="17"/>
  <c r="I31" i="17"/>
  <c r="J31" i="17"/>
  <c r="K31" i="17"/>
  <c r="L31" i="17"/>
  <c r="M31" i="17"/>
  <c r="N31" i="17"/>
  <c r="O31" i="17"/>
  <c r="P31" i="17"/>
  <c r="Q31" i="17"/>
  <c r="I32" i="17"/>
  <c r="J32" i="17"/>
  <c r="K32" i="17"/>
  <c r="L32" i="17"/>
  <c r="M32" i="17"/>
  <c r="N32" i="17"/>
  <c r="O32" i="17"/>
  <c r="P32" i="17"/>
  <c r="Q32" i="17"/>
  <c r="I33" i="17"/>
  <c r="J33" i="17"/>
  <c r="K33" i="17"/>
  <c r="L33" i="17"/>
  <c r="M33" i="17"/>
  <c r="N33" i="17"/>
  <c r="O33" i="17"/>
  <c r="P33" i="17"/>
  <c r="Q33" i="17"/>
  <c r="I34" i="17"/>
  <c r="J34" i="17"/>
  <c r="K34" i="17"/>
  <c r="L34" i="17"/>
  <c r="M34" i="17"/>
  <c r="N34" i="17"/>
  <c r="O34" i="17"/>
  <c r="P34" i="17"/>
  <c r="Q34" i="17"/>
  <c r="I35" i="17"/>
  <c r="J35" i="17"/>
  <c r="K35" i="17"/>
  <c r="L35" i="17"/>
  <c r="M35" i="17"/>
  <c r="N35" i="17"/>
  <c r="O35" i="17"/>
  <c r="P35" i="17"/>
  <c r="Q35" i="17"/>
  <c r="I36" i="17"/>
  <c r="J36" i="17"/>
  <c r="K36" i="17"/>
  <c r="L36" i="17"/>
  <c r="M36" i="17"/>
  <c r="N36" i="17"/>
  <c r="O36" i="17"/>
  <c r="P36" i="17"/>
  <c r="Q36" i="17"/>
  <c r="I37" i="17"/>
  <c r="J37" i="17"/>
  <c r="K37" i="17"/>
  <c r="L37" i="17"/>
  <c r="M37" i="17"/>
  <c r="N37" i="17"/>
  <c r="O37" i="17"/>
  <c r="P37" i="17"/>
  <c r="Q37" i="17"/>
  <c r="I38" i="17"/>
  <c r="J38" i="17"/>
  <c r="K38" i="17"/>
  <c r="L38" i="17"/>
  <c r="M38" i="17"/>
  <c r="N38" i="17"/>
  <c r="O38" i="17"/>
  <c r="P38" i="17"/>
  <c r="Q38" i="17"/>
  <c r="I39" i="17"/>
  <c r="J39" i="17"/>
  <c r="K39" i="17"/>
  <c r="L39" i="17"/>
  <c r="M39" i="17"/>
  <c r="N39" i="17"/>
  <c r="O39" i="17"/>
  <c r="P39" i="17"/>
  <c r="Q39" i="17"/>
  <c r="I40" i="17"/>
  <c r="J40" i="17"/>
  <c r="K40" i="17"/>
  <c r="L40" i="17"/>
  <c r="M40" i="17"/>
  <c r="N40" i="17"/>
  <c r="O40" i="17"/>
  <c r="P40" i="17"/>
  <c r="Q40" i="17"/>
  <c r="I41" i="17"/>
  <c r="J41" i="17"/>
  <c r="K41" i="17"/>
  <c r="L41" i="17"/>
  <c r="M41" i="17"/>
  <c r="N41" i="17"/>
  <c r="O41" i="17"/>
  <c r="P41" i="17"/>
  <c r="Q41" i="17"/>
  <c r="I42" i="17"/>
  <c r="J42" i="17"/>
  <c r="K42" i="17"/>
  <c r="L42" i="17"/>
  <c r="M42" i="17"/>
  <c r="N42" i="17"/>
  <c r="O42" i="17"/>
  <c r="P42" i="17"/>
  <c r="Q42" i="17"/>
  <c r="I43" i="17"/>
  <c r="J43" i="17"/>
  <c r="K43" i="17"/>
  <c r="L43" i="17"/>
  <c r="M43" i="17"/>
  <c r="N43" i="17"/>
  <c r="O43" i="17"/>
  <c r="P43" i="17"/>
  <c r="Q43" i="17"/>
  <c r="I44" i="17"/>
  <c r="J44" i="17"/>
  <c r="K44" i="17"/>
  <c r="L44" i="17"/>
  <c r="M44" i="17"/>
  <c r="N44" i="17"/>
  <c r="O44" i="17"/>
  <c r="P44" i="17"/>
  <c r="Q44" i="17"/>
  <c r="I45" i="17"/>
  <c r="J45" i="17"/>
  <c r="K45" i="17"/>
  <c r="L45" i="17"/>
  <c r="M45" i="17"/>
  <c r="N45" i="17"/>
  <c r="O45" i="17"/>
  <c r="P45" i="17"/>
  <c r="Q45" i="17"/>
  <c r="I46" i="17"/>
  <c r="J46" i="17"/>
  <c r="K46" i="17"/>
  <c r="L46" i="17"/>
  <c r="M46" i="17"/>
  <c r="N46" i="17"/>
  <c r="O46" i="17"/>
  <c r="P46" i="17"/>
  <c r="Q46" i="17"/>
  <c r="I47" i="17"/>
  <c r="J47" i="17"/>
  <c r="K47" i="17"/>
  <c r="L47" i="17"/>
  <c r="M47" i="17"/>
  <c r="N47" i="17"/>
  <c r="O47" i="17"/>
  <c r="P47" i="17"/>
  <c r="Q47" i="17"/>
  <c r="I48" i="17"/>
  <c r="J48" i="17"/>
  <c r="K48" i="17"/>
  <c r="L48" i="17"/>
  <c r="M48" i="17"/>
  <c r="N48" i="17"/>
  <c r="O48" i="17"/>
  <c r="P48" i="17"/>
  <c r="Q48" i="17"/>
  <c r="I49" i="17"/>
  <c r="J49" i="17"/>
  <c r="K49" i="17"/>
  <c r="L49" i="17"/>
  <c r="M49" i="17"/>
  <c r="N49" i="17"/>
  <c r="O49" i="17"/>
  <c r="P49" i="17"/>
  <c r="Q49" i="17"/>
  <c r="I50" i="17"/>
  <c r="J50" i="17"/>
  <c r="K50" i="17"/>
  <c r="L50" i="17"/>
  <c r="M50" i="17"/>
  <c r="N50" i="17"/>
  <c r="O50" i="17"/>
  <c r="P50" i="17"/>
  <c r="Q50" i="17"/>
  <c r="I51" i="17"/>
  <c r="J51" i="17"/>
  <c r="K51" i="17"/>
  <c r="L51" i="17"/>
  <c r="M51" i="17"/>
  <c r="N51" i="17"/>
  <c r="O51" i="17"/>
  <c r="P51" i="17"/>
  <c r="Q51" i="17"/>
  <c r="I52" i="17"/>
  <c r="J52" i="17"/>
  <c r="K52" i="17"/>
  <c r="L52" i="17"/>
  <c r="M52" i="17"/>
  <c r="N52" i="17"/>
  <c r="O52" i="17"/>
  <c r="P52" i="17"/>
  <c r="Q52" i="17"/>
  <c r="I53" i="17"/>
  <c r="J53" i="17"/>
  <c r="K53" i="17"/>
  <c r="L53" i="17"/>
  <c r="M53" i="17"/>
  <c r="N53" i="17"/>
  <c r="O53" i="17"/>
  <c r="P53" i="17"/>
  <c r="Q53" i="17"/>
  <c r="I54" i="17"/>
  <c r="J54" i="17"/>
  <c r="K54" i="17"/>
  <c r="L54" i="17"/>
  <c r="M54" i="17"/>
  <c r="N54" i="17"/>
  <c r="O54" i="17"/>
  <c r="P54" i="17"/>
  <c r="Q54" i="17"/>
  <c r="I55" i="17"/>
  <c r="J55" i="17"/>
  <c r="K55" i="17"/>
  <c r="L55" i="17"/>
  <c r="M55" i="17"/>
  <c r="N55" i="17"/>
  <c r="O55" i="17"/>
  <c r="P55" i="17"/>
  <c r="Q55" i="17"/>
  <c r="I56" i="17"/>
  <c r="J56" i="17"/>
  <c r="K56" i="17"/>
  <c r="L56" i="17"/>
  <c r="M56" i="17"/>
  <c r="N56" i="17"/>
  <c r="O56" i="17"/>
  <c r="P56" i="17"/>
  <c r="Q56" i="17"/>
  <c r="I57" i="17"/>
  <c r="J57" i="17"/>
  <c r="K57" i="17"/>
  <c r="L57" i="17"/>
  <c r="M57" i="17"/>
  <c r="N57" i="17"/>
  <c r="O57" i="17"/>
  <c r="P57" i="17"/>
  <c r="Q57" i="17"/>
  <c r="I58" i="17"/>
  <c r="J58" i="17"/>
  <c r="K58" i="17"/>
  <c r="L58" i="17"/>
  <c r="M58" i="17"/>
  <c r="N58" i="17"/>
  <c r="O58" i="17"/>
  <c r="P58" i="17"/>
  <c r="Q58" i="17"/>
  <c r="I59" i="17"/>
  <c r="J59" i="17"/>
  <c r="K59" i="17"/>
  <c r="L59" i="17"/>
  <c r="M59" i="17"/>
  <c r="N59" i="17"/>
  <c r="O59" i="17"/>
  <c r="P59" i="17"/>
  <c r="Q59" i="17"/>
  <c r="I60" i="17"/>
  <c r="J60" i="17"/>
  <c r="K60" i="17"/>
  <c r="L60" i="17"/>
  <c r="M60" i="17"/>
  <c r="N60" i="17"/>
  <c r="O60" i="17"/>
  <c r="P60" i="17"/>
  <c r="Q60" i="17"/>
  <c r="I61" i="17"/>
  <c r="J61" i="17"/>
  <c r="K61" i="17"/>
  <c r="L61" i="17"/>
  <c r="M61" i="17"/>
  <c r="N61" i="17"/>
  <c r="O61" i="17"/>
  <c r="P61" i="17"/>
  <c r="Q61" i="17"/>
  <c r="I62" i="17"/>
  <c r="J62" i="17"/>
  <c r="K62" i="17"/>
  <c r="L62" i="17"/>
  <c r="M62" i="17"/>
  <c r="N62" i="17"/>
  <c r="O62" i="17"/>
  <c r="P62" i="17"/>
  <c r="Q62" i="17"/>
  <c r="I63" i="17"/>
  <c r="J63" i="17"/>
  <c r="K63" i="17"/>
  <c r="L63" i="17"/>
  <c r="M63" i="17"/>
  <c r="N63" i="17"/>
  <c r="O63" i="17"/>
  <c r="P63" i="17"/>
  <c r="Q63" i="17"/>
  <c r="I64" i="17"/>
  <c r="J64" i="17"/>
  <c r="K64" i="17"/>
  <c r="L64" i="17"/>
  <c r="M64" i="17"/>
  <c r="N64" i="17"/>
  <c r="O64" i="17"/>
  <c r="P64" i="17"/>
  <c r="Q64" i="17"/>
  <c r="I65" i="17"/>
  <c r="J65" i="17"/>
  <c r="K65" i="17"/>
  <c r="L65" i="17"/>
  <c r="M65" i="17"/>
  <c r="N65" i="17"/>
  <c r="O65" i="17"/>
  <c r="P65" i="17"/>
  <c r="Q65" i="17"/>
  <c r="I66" i="17"/>
  <c r="J66" i="17"/>
  <c r="K66" i="17"/>
  <c r="L66" i="17"/>
  <c r="M66" i="17"/>
  <c r="N66" i="17"/>
  <c r="O66" i="17"/>
  <c r="P66" i="17"/>
  <c r="Q66" i="17"/>
  <c r="I67" i="17"/>
  <c r="J67" i="17"/>
  <c r="K67" i="17"/>
  <c r="L67" i="17"/>
  <c r="M67" i="17"/>
  <c r="N67" i="17"/>
  <c r="O67" i="17"/>
  <c r="P67" i="17"/>
  <c r="Q67" i="17"/>
  <c r="I68" i="17"/>
  <c r="J68" i="17"/>
  <c r="K68" i="17"/>
  <c r="L68" i="17"/>
  <c r="M68" i="17"/>
  <c r="N68" i="17"/>
  <c r="O68" i="17"/>
  <c r="P68" i="17"/>
  <c r="Q68" i="17"/>
  <c r="I69" i="17"/>
  <c r="J69" i="17"/>
  <c r="K69" i="17"/>
  <c r="L69" i="17"/>
  <c r="M69" i="17"/>
  <c r="N69" i="17"/>
  <c r="O69" i="17"/>
  <c r="P69" i="17"/>
  <c r="Q69" i="17"/>
  <c r="I70" i="17"/>
  <c r="J70" i="17"/>
  <c r="K70" i="17"/>
  <c r="L70" i="17"/>
  <c r="M70" i="17"/>
  <c r="N70" i="17"/>
  <c r="O70" i="17"/>
  <c r="P70" i="17"/>
  <c r="Q70" i="17"/>
  <c r="I71" i="17"/>
  <c r="J71" i="17"/>
  <c r="K71" i="17"/>
  <c r="L71" i="17"/>
  <c r="M71" i="17"/>
  <c r="N71" i="17"/>
  <c r="O71" i="17"/>
  <c r="P71" i="17"/>
  <c r="Q71" i="17"/>
  <c r="I72" i="17"/>
  <c r="J72" i="17"/>
  <c r="K72" i="17"/>
  <c r="L72" i="17"/>
  <c r="M72" i="17"/>
  <c r="N72" i="17"/>
  <c r="O72" i="17"/>
  <c r="P72" i="17"/>
  <c r="Q72" i="17"/>
  <c r="I73" i="17"/>
  <c r="J73" i="17"/>
  <c r="K73" i="17"/>
  <c r="L73" i="17"/>
  <c r="M73" i="17"/>
  <c r="N73" i="17"/>
  <c r="O73" i="17"/>
  <c r="P73" i="17"/>
  <c r="Q73" i="17"/>
  <c r="I74" i="17"/>
  <c r="J74" i="17"/>
  <c r="K74" i="17"/>
  <c r="L74" i="17"/>
  <c r="M74" i="17"/>
  <c r="N74" i="17"/>
  <c r="O74" i="17"/>
  <c r="P74" i="17"/>
  <c r="Q74" i="17"/>
  <c r="I75" i="17"/>
  <c r="J75" i="17"/>
  <c r="K75" i="17"/>
  <c r="L75" i="17"/>
  <c r="M75" i="17"/>
  <c r="N75" i="17"/>
  <c r="O75" i="17"/>
  <c r="P75" i="17"/>
  <c r="Q75" i="17"/>
  <c r="I76" i="17"/>
  <c r="J76" i="17"/>
  <c r="K76" i="17"/>
  <c r="L76" i="17"/>
  <c r="M76" i="17"/>
  <c r="N76" i="17"/>
  <c r="O76" i="17"/>
  <c r="P76" i="17"/>
  <c r="Q76" i="17"/>
  <c r="I77" i="17"/>
  <c r="J77" i="17"/>
  <c r="K77" i="17"/>
  <c r="L77" i="17"/>
  <c r="M77" i="17"/>
  <c r="N77" i="17"/>
  <c r="O77" i="17"/>
  <c r="P77" i="17"/>
  <c r="Q77" i="17"/>
  <c r="I78" i="17"/>
  <c r="J78" i="17"/>
  <c r="K78" i="17"/>
  <c r="L78" i="17"/>
  <c r="M78" i="17"/>
  <c r="N78" i="17"/>
  <c r="O78" i="17"/>
  <c r="P78" i="17"/>
  <c r="Q78" i="17"/>
  <c r="I79" i="17"/>
  <c r="J79" i="17"/>
  <c r="K79" i="17"/>
  <c r="L79" i="17"/>
  <c r="M79" i="17"/>
  <c r="N79" i="17"/>
  <c r="O79" i="17"/>
  <c r="P79" i="17"/>
  <c r="Q79" i="17"/>
  <c r="I80" i="17"/>
  <c r="J80" i="17"/>
  <c r="K80" i="17"/>
  <c r="L80" i="17"/>
  <c r="M80" i="17"/>
  <c r="N80" i="17"/>
  <c r="O80" i="17"/>
  <c r="P80" i="17"/>
  <c r="Q80" i="17"/>
  <c r="I81" i="17"/>
  <c r="J81" i="17"/>
  <c r="K81" i="17"/>
  <c r="L81" i="17"/>
  <c r="M81" i="17"/>
  <c r="N81" i="17"/>
  <c r="O81" i="17"/>
  <c r="P81" i="17"/>
  <c r="Q81" i="17"/>
  <c r="I82" i="17"/>
  <c r="J82" i="17"/>
  <c r="K82" i="17"/>
  <c r="L82" i="17"/>
  <c r="M82" i="17"/>
  <c r="N82" i="17"/>
  <c r="O82" i="17"/>
  <c r="P82" i="17"/>
  <c r="Q82" i="17"/>
  <c r="I83" i="17"/>
  <c r="J83" i="17"/>
  <c r="K83" i="17"/>
  <c r="L83" i="17"/>
  <c r="M83" i="17"/>
  <c r="N83" i="17"/>
  <c r="O83" i="17"/>
  <c r="P83" i="17"/>
  <c r="Q83" i="17"/>
  <c r="I84" i="17"/>
  <c r="J84" i="17"/>
  <c r="K84" i="17"/>
  <c r="L84" i="17"/>
  <c r="M84" i="17"/>
  <c r="N84" i="17"/>
  <c r="O84" i="17"/>
  <c r="P84" i="17"/>
  <c r="Q84" i="17"/>
  <c r="I85" i="17"/>
  <c r="J85" i="17"/>
  <c r="K85" i="17"/>
  <c r="L85" i="17"/>
  <c r="M85" i="17"/>
  <c r="N85" i="17"/>
  <c r="O85" i="17"/>
  <c r="P85" i="17"/>
  <c r="Q85" i="17"/>
  <c r="I86" i="17"/>
  <c r="J86" i="17"/>
  <c r="K86" i="17"/>
  <c r="L86" i="17"/>
  <c r="M86" i="17"/>
  <c r="N86" i="17"/>
  <c r="O86" i="17"/>
  <c r="P86" i="17"/>
  <c r="Q86" i="17"/>
  <c r="I87" i="17"/>
  <c r="J87" i="17"/>
  <c r="K87" i="17"/>
  <c r="L87" i="17"/>
  <c r="M87" i="17"/>
  <c r="N87" i="17"/>
  <c r="O87" i="17"/>
  <c r="P87" i="17"/>
  <c r="Q87" i="17"/>
  <c r="I88" i="17"/>
  <c r="J88" i="17"/>
  <c r="K88" i="17"/>
  <c r="L88" i="17"/>
  <c r="M88" i="17"/>
  <c r="N88" i="17"/>
  <c r="O88" i="17"/>
  <c r="P88" i="17"/>
  <c r="Q88" i="17"/>
  <c r="I89" i="17"/>
  <c r="J89" i="17"/>
  <c r="K89" i="17"/>
  <c r="L89" i="17"/>
  <c r="M89" i="17"/>
  <c r="N89" i="17"/>
  <c r="O89" i="17"/>
  <c r="P89" i="17"/>
  <c r="Q89" i="17"/>
  <c r="I90" i="17"/>
  <c r="J90" i="17"/>
  <c r="K90" i="17"/>
  <c r="L90" i="17"/>
  <c r="M90" i="17"/>
  <c r="N90" i="17"/>
  <c r="O90" i="17"/>
  <c r="P90" i="17"/>
  <c r="Q90" i="17"/>
  <c r="I91" i="17"/>
  <c r="J91" i="17"/>
  <c r="K91" i="17"/>
  <c r="L91" i="17"/>
  <c r="M91" i="17"/>
  <c r="N91" i="17"/>
  <c r="O91" i="17"/>
  <c r="P91" i="17"/>
  <c r="Q91" i="17"/>
  <c r="I92" i="17"/>
  <c r="J92" i="17"/>
  <c r="K92" i="17"/>
  <c r="L92" i="17"/>
  <c r="M92" i="17"/>
  <c r="N92" i="17"/>
  <c r="O92" i="17"/>
  <c r="P92" i="17"/>
  <c r="Q92" i="17"/>
  <c r="I93" i="17"/>
  <c r="J93" i="17"/>
  <c r="K93" i="17"/>
  <c r="L93" i="17"/>
  <c r="M93" i="17"/>
  <c r="N93" i="17"/>
  <c r="O93" i="17"/>
  <c r="P93" i="17"/>
  <c r="Q93" i="17"/>
  <c r="I94" i="17"/>
  <c r="J94" i="17"/>
  <c r="K94" i="17"/>
  <c r="L94" i="17"/>
  <c r="M94" i="17"/>
  <c r="N94" i="17"/>
  <c r="O94" i="17"/>
  <c r="P94" i="17"/>
  <c r="Q94" i="17"/>
  <c r="I95" i="17"/>
  <c r="J95" i="17"/>
  <c r="K95" i="17"/>
  <c r="L95" i="17"/>
  <c r="M95" i="17"/>
  <c r="N95" i="17"/>
  <c r="O95" i="17"/>
  <c r="P95" i="17"/>
  <c r="Q95" i="17"/>
  <c r="I96" i="17"/>
  <c r="J96" i="17"/>
  <c r="K96" i="17"/>
  <c r="L96" i="17"/>
  <c r="M96" i="17"/>
  <c r="N96" i="17"/>
  <c r="O96" i="17"/>
  <c r="P96" i="17"/>
  <c r="Q96" i="17"/>
  <c r="I97" i="17"/>
  <c r="J97" i="17"/>
  <c r="K97" i="17"/>
  <c r="L97" i="17"/>
  <c r="M97" i="17"/>
  <c r="N97" i="17"/>
  <c r="O97" i="17"/>
  <c r="P97" i="17"/>
  <c r="Q97" i="17"/>
  <c r="I98" i="17"/>
  <c r="J98" i="17"/>
  <c r="K98" i="17"/>
  <c r="L98" i="17"/>
  <c r="M98" i="17"/>
  <c r="N98" i="17"/>
  <c r="O98" i="17"/>
  <c r="P98" i="17"/>
  <c r="Q98" i="17"/>
  <c r="I99" i="17"/>
  <c r="J99" i="17"/>
  <c r="K99" i="17"/>
  <c r="L99" i="17"/>
  <c r="M99" i="17"/>
  <c r="N99" i="17"/>
  <c r="O99" i="17"/>
  <c r="P99" i="17"/>
  <c r="Q99" i="17"/>
  <c r="I100" i="17"/>
  <c r="J100" i="17"/>
  <c r="K100" i="17"/>
  <c r="L100" i="17"/>
  <c r="M100" i="17"/>
  <c r="N100" i="17"/>
  <c r="O100" i="17"/>
  <c r="P100" i="17"/>
  <c r="Q100" i="17"/>
  <c r="I101" i="17"/>
  <c r="J101" i="17"/>
  <c r="K101" i="17"/>
  <c r="L101" i="17"/>
  <c r="M101" i="17"/>
  <c r="N101" i="17"/>
  <c r="O101" i="17"/>
  <c r="P101" i="17"/>
  <c r="Q101" i="17"/>
  <c r="I102" i="17"/>
  <c r="J102" i="17"/>
  <c r="K102" i="17"/>
  <c r="L102" i="17"/>
  <c r="M102" i="17"/>
  <c r="N102" i="17"/>
  <c r="O102" i="17"/>
  <c r="P102" i="17"/>
  <c r="Q102" i="17"/>
  <c r="I103" i="17"/>
  <c r="J103" i="17"/>
  <c r="K103" i="17"/>
  <c r="L103" i="17"/>
  <c r="M103" i="17"/>
  <c r="N103" i="17"/>
  <c r="O103" i="17"/>
  <c r="P103" i="17"/>
  <c r="Q103" i="17"/>
  <c r="I104" i="17"/>
  <c r="J104" i="17"/>
  <c r="K104" i="17"/>
  <c r="L104" i="17"/>
  <c r="M104" i="17"/>
  <c r="N104" i="17"/>
  <c r="O104" i="17"/>
  <c r="P104" i="17"/>
  <c r="Q104" i="17"/>
  <c r="I105" i="17"/>
  <c r="J105" i="17"/>
  <c r="K105" i="17"/>
  <c r="L105" i="17"/>
  <c r="M105" i="17"/>
  <c r="N105" i="17"/>
  <c r="O105" i="17"/>
  <c r="P105" i="17"/>
  <c r="Q105" i="17"/>
  <c r="I106" i="17"/>
  <c r="J106" i="17"/>
  <c r="K106" i="17"/>
  <c r="L106" i="17"/>
  <c r="M106" i="17"/>
  <c r="N106" i="17"/>
  <c r="O106" i="17"/>
  <c r="P106" i="17"/>
  <c r="Q106" i="17"/>
  <c r="I107" i="17"/>
  <c r="J107" i="17"/>
  <c r="K107" i="17"/>
  <c r="L107" i="17"/>
  <c r="M107" i="17"/>
  <c r="N107" i="17"/>
  <c r="O107" i="17"/>
  <c r="P107" i="17"/>
  <c r="Q107" i="17"/>
  <c r="I108" i="17"/>
  <c r="J108" i="17"/>
  <c r="K108" i="17"/>
  <c r="L108" i="17"/>
  <c r="M108" i="17"/>
  <c r="N108" i="17"/>
  <c r="O108" i="17"/>
  <c r="P108" i="17"/>
  <c r="Q108" i="17"/>
  <c r="I109" i="17"/>
  <c r="J109" i="17"/>
  <c r="K109" i="17"/>
  <c r="L109" i="17"/>
  <c r="M109" i="17"/>
  <c r="N109" i="17"/>
  <c r="O109" i="17"/>
  <c r="P109" i="17"/>
  <c r="Q109" i="17"/>
  <c r="I110" i="17"/>
  <c r="J110" i="17"/>
  <c r="K110" i="17"/>
  <c r="L110" i="17"/>
  <c r="M110" i="17"/>
  <c r="N110" i="17"/>
  <c r="O110" i="17"/>
  <c r="P110" i="17"/>
  <c r="Q110" i="17"/>
  <c r="I111" i="17"/>
  <c r="J111" i="17"/>
  <c r="K111" i="17"/>
  <c r="L111" i="17"/>
  <c r="M111" i="17"/>
  <c r="N111" i="17"/>
  <c r="O111" i="17"/>
  <c r="P111" i="17"/>
  <c r="Q111" i="17"/>
  <c r="I112" i="17"/>
  <c r="J112" i="17"/>
  <c r="K112" i="17"/>
  <c r="L112" i="17"/>
  <c r="M112" i="17"/>
  <c r="N112" i="17"/>
  <c r="O112" i="17"/>
  <c r="P112" i="17"/>
  <c r="Q112" i="17"/>
  <c r="I113" i="17"/>
  <c r="J113" i="17"/>
  <c r="K113" i="17"/>
  <c r="L113" i="17"/>
  <c r="M113" i="17"/>
  <c r="N113" i="17"/>
  <c r="O113" i="17"/>
  <c r="P113" i="17"/>
  <c r="Q113" i="17"/>
  <c r="I114" i="17"/>
  <c r="J114" i="17"/>
  <c r="K114" i="17"/>
  <c r="L114" i="17"/>
  <c r="M114" i="17"/>
  <c r="N114" i="17"/>
  <c r="O114" i="17"/>
  <c r="P114" i="17"/>
  <c r="Q114" i="17"/>
  <c r="I115" i="17"/>
  <c r="J115" i="17"/>
  <c r="K115" i="17"/>
  <c r="L115" i="17"/>
  <c r="M115" i="17"/>
  <c r="N115" i="17"/>
  <c r="O115" i="17"/>
  <c r="P115" i="17"/>
  <c r="Q115" i="17"/>
  <c r="I116" i="17"/>
  <c r="J116" i="17"/>
  <c r="K116" i="17"/>
  <c r="L116" i="17"/>
  <c r="M116" i="17"/>
  <c r="N116" i="17"/>
  <c r="O116" i="17"/>
  <c r="P116" i="17"/>
  <c r="Q116" i="17"/>
  <c r="I117" i="17"/>
  <c r="J117" i="17"/>
  <c r="K117" i="17"/>
  <c r="L117" i="17"/>
  <c r="M117" i="17"/>
  <c r="N117" i="17"/>
  <c r="O117" i="17"/>
  <c r="P117" i="17"/>
  <c r="Q117" i="17"/>
  <c r="I118" i="17"/>
  <c r="J118" i="17"/>
  <c r="K118" i="17"/>
  <c r="L118" i="17"/>
  <c r="M118" i="17"/>
  <c r="N118" i="17"/>
  <c r="O118" i="17"/>
  <c r="P118" i="17"/>
  <c r="Q118" i="17"/>
  <c r="I119" i="17"/>
  <c r="J119" i="17"/>
  <c r="K119" i="17"/>
  <c r="L119" i="17"/>
  <c r="M119" i="17"/>
  <c r="N119" i="17"/>
  <c r="O119" i="17"/>
  <c r="P119" i="17"/>
  <c r="Q119" i="17"/>
  <c r="I120" i="17"/>
  <c r="J120" i="17"/>
  <c r="K120" i="17"/>
  <c r="L120" i="17"/>
  <c r="M120" i="17"/>
  <c r="N120" i="17"/>
  <c r="O120" i="17"/>
  <c r="P120" i="17"/>
  <c r="Q120" i="17"/>
  <c r="I121" i="17"/>
  <c r="J121" i="17"/>
  <c r="K121" i="17"/>
  <c r="L121" i="17"/>
  <c r="M121" i="17"/>
  <c r="N121" i="17"/>
  <c r="O121" i="17"/>
  <c r="P121" i="17"/>
  <c r="Q121" i="17"/>
  <c r="I122" i="17"/>
  <c r="J122" i="17"/>
  <c r="K122" i="17"/>
  <c r="L122" i="17"/>
  <c r="M122" i="17"/>
  <c r="N122" i="17"/>
  <c r="O122" i="17"/>
  <c r="P122" i="17"/>
  <c r="Q122" i="17"/>
  <c r="I123" i="17"/>
  <c r="J123" i="17"/>
  <c r="K123" i="17"/>
  <c r="L123" i="17"/>
  <c r="M123" i="17"/>
  <c r="N123" i="17"/>
  <c r="O123" i="17"/>
  <c r="P123" i="17"/>
  <c r="Q123" i="17"/>
  <c r="I124" i="17"/>
  <c r="J124" i="17"/>
  <c r="K124" i="17"/>
  <c r="L124" i="17"/>
  <c r="M124" i="17"/>
  <c r="N124" i="17"/>
  <c r="O124" i="17"/>
  <c r="P124" i="17"/>
  <c r="Q124" i="17"/>
  <c r="I125" i="17"/>
  <c r="J125" i="17"/>
  <c r="K125" i="17"/>
  <c r="L125" i="17"/>
  <c r="M125" i="17"/>
  <c r="N125" i="17"/>
  <c r="O125" i="17"/>
  <c r="P125" i="17"/>
  <c r="Q125" i="17"/>
  <c r="I126" i="17"/>
  <c r="J126" i="17"/>
  <c r="K126" i="17"/>
  <c r="L126" i="17"/>
  <c r="M126" i="17"/>
  <c r="N126" i="17"/>
  <c r="O126" i="17"/>
  <c r="P126" i="17"/>
  <c r="Q126" i="17"/>
  <c r="I127" i="17"/>
  <c r="J127" i="17"/>
  <c r="K127" i="17"/>
  <c r="L127" i="17"/>
  <c r="M127" i="17"/>
  <c r="N127" i="17"/>
  <c r="O127" i="17"/>
  <c r="P127" i="17"/>
  <c r="Q127" i="17"/>
  <c r="I128" i="17"/>
  <c r="J128" i="17"/>
  <c r="K128" i="17"/>
  <c r="L128" i="17"/>
  <c r="M128" i="17"/>
  <c r="N128" i="17"/>
  <c r="O128" i="17"/>
  <c r="P128" i="17"/>
  <c r="Q128" i="17"/>
  <c r="I129" i="17"/>
  <c r="J129" i="17"/>
  <c r="K129" i="17"/>
  <c r="L129" i="17"/>
  <c r="M129" i="17"/>
  <c r="N129" i="17"/>
  <c r="O129" i="17"/>
  <c r="P129" i="17"/>
  <c r="Q129" i="17"/>
  <c r="I130" i="17"/>
  <c r="J130" i="17"/>
  <c r="K130" i="17"/>
  <c r="L130" i="17"/>
  <c r="M130" i="17"/>
  <c r="N130" i="17"/>
  <c r="O130" i="17"/>
  <c r="P130" i="17"/>
  <c r="Q130" i="17"/>
  <c r="I131" i="17"/>
  <c r="J131" i="17"/>
  <c r="K131" i="17"/>
  <c r="L131" i="17"/>
  <c r="M131" i="17"/>
  <c r="N131" i="17"/>
  <c r="O131" i="17"/>
  <c r="P131" i="17"/>
  <c r="Q131" i="17"/>
  <c r="I132" i="17"/>
  <c r="J132" i="17"/>
  <c r="K132" i="17"/>
  <c r="L132" i="17"/>
  <c r="M132" i="17"/>
  <c r="N132" i="17"/>
  <c r="O132" i="17"/>
  <c r="P132" i="17"/>
  <c r="Q132" i="17"/>
  <c r="I133" i="17"/>
  <c r="J133" i="17"/>
  <c r="K133" i="17"/>
  <c r="L133" i="17"/>
  <c r="M133" i="17"/>
  <c r="N133" i="17"/>
  <c r="O133" i="17"/>
  <c r="P133" i="17"/>
  <c r="Q133" i="17"/>
  <c r="I134" i="17"/>
  <c r="J134" i="17"/>
  <c r="K134" i="17"/>
  <c r="L134" i="17"/>
  <c r="M134" i="17"/>
  <c r="N134" i="17"/>
  <c r="O134" i="17"/>
  <c r="P134" i="17"/>
  <c r="Q134" i="17"/>
  <c r="I135" i="17"/>
  <c r="J135" i="17"/>
  <c r="K135" i="17"/>
  <c r="L135" i="17"/>
  <c r="M135" i="17"/>
  <c r="N135" i="17"/>
  <c r="O135" i="17"/>
  <c r="P135" i="17"/>
  <c r="Q135" i="17"/>
  <c r="I136" i="17"/>
  <c r="J136" i="17"/>
  <c r="K136" i="17"/>
  <c r="L136" i="17"/>
  <c r="M136" i="17"/>
  <c r="N136" i="17"/>
  <c r="O136" i="17"/>
  <c r="P136" i="17"/>
  <c r="Q136" i="17"/>
  <c r="I137" i="17"/>
  <c r="J137" i="17"/>
  <c r="K137" i="17"/>
  <c r="L137" i="17"/>
  <c r="M137" i="17"/>
  <c r="N137" i="17"/>
  <c r="O137" i="17"/>
  <c r="P137" i="17"/>
  <c r="Q137" i="17"/>
  <c r="I138" i="17"/>
  <c r="J138" i="17"/>
  <c r="K138" i="17"/>
  <c r="L138" i="17"/>
  <c r="M138" i="17"/>
  <c r="N138" i="17"/>
  <c r="O138" i="17"/>
  <c r="P138" i="17"/>
  <c r="Q138" i="17"/>
  <c r="I139" i="17"/>
  <c r="J139" i="17"/>
  <c r="K139" i="17"/>
  <c r="L139" i="17"/>
  <c r="M139" i="17"/>
  <c r="N139" i="17"/>
  <c r="O139" i="17"/>
  <c r="P139" i="17"/>
  <c r="Q139" i="17"/>
  <c r="I140" i="17"/>
  <c r="J140" i="17"/>
  <c r="K140" i="17"/>
  <c r="L140" i="17"/>
  <c r="M140" i="17"/>
  <c r="N140" i="17"/>
  <c r="O140" i="17"/>
  <c r="P140" i="17"/>
  <c r="Q140" i="17"/>
  <c r="I141" i="17"/>
  <c r="J141" i="17"/>
  <c r="K141" i="17"/>
  <c r="L141" i="17"/>
  <c r="M141" i="17"/>
  <c r="N141" i="17"/>
  <c r="O141" i="17"/>
  <c r="P141" i="17"/>
  <c r="Q141" i="17"/>
  <c r="I142" i="17"/>
  <c r="J142" i="17"/>
  <c r="K142" i="17"/>
  <c r="L142" i="17"/>
  <c r="M142" i="17"/>
  <c r="N142" i="17"/>
  <c r="O142" i="17"/>
  <c r="P142" i="17"/>
  <c r="Q142" i="17"/>
  <c r="I143" i="17"/>
  <c r="J143" i="17"/>
  <c r="K143" i="17"/>
  <c r="L143" i="17"/>
  <c r="M143" i="17"/>
  <c r="N143" i="17"/>
  <c r="O143" i="17"/>
  <c r="P143" i="17"/>
  <c r="Q143" i="17"/>
  <c r="I144" i="17"/>
  <c r="J144" i="17"/>
  <c r="K144" i="17"/>
  <c r="L144" i="17"/>
  <c r="M144" i="17"/>
  <c r="N144" i="17"/>
  <c r="O144" i="17"/>
  <c r="P144" i="17"/>
  <c r="Q144" i="17"/>
  <c r="I145" i="17"/>
  <c r="J145" i="17"/>
  <c r="K145" i="17"/>
  <c r="L145" i="17"/>
  <c r="M145" i="17"/>
  <c r="N145" i="17"/>
  <c r="O145" i="17"/>
  <c r="P145" i="17"/>
  <c r="Q145" i="17"/>
  <c r="I146" i="17"/>
  <c r="J146" i="17"/>
  <c r="K146" i="17"/>
  <c r="L146" i="17"/>
  <c r="M146" i="17"/>
  <c r="N146" i="17"/>
  <c r="O146" i="17"/>
  <c r="P146" i="17"/>
  <c r="Q146" i="17"/>
  <c r="I147" i="17"/>
  <c r="J147" i="17"/>
  <c r="K147" i="17"/>
  <c r="L147" i="17"/>
  <c r="M147" i="17"/>
  <c r="N147" i="17"/>
  <c r="O147" i="17"/>
  <c r="P147" i="17"/>
  <c r="Q147" i="17"/>
  <c r="I148" i="17"/>
  <c r="J148" i="17"/>
  <c r="K148" i="17"/>
  <c r="L148" i="17"/>
  <c r="M148" i="17"/>
  <c r="N148" i="17"/>
  <c r="O148" i="17"/>
  <c r="P148" i="17"/>
  <c r="Q148" i="17"/>
  <c r="I149" i="17"/>
  <c r="J149" i="17"/>
  <c r="K149" i="17"/>
  <c r="L149" i="17"/>
  <c r="M149" i="17"/>
  <c r="N149" i="17"/>
  <c r="O149" i="17"/>
  <c r="P149" i="17"/>
  <c r="Q149" i="17"/>
  <c r="I150" i="17"/>
  <c r="J150" i="17"/>
  <c r="K150" i="17"/>
  <c r="L150" i="17"/>
  <c r="M150" i="17"/>
  <c r="N150" i="17"/>
  <c r="O150" i="17"/>
  <c r="P150" i="17"/>
  <c r="Q150" i="17"/>
  <c r="I151" i="17"/>
  <c r="J151" i="17"/>
  <c r="K151" i="17"/>
  <c r="L151" i="17"/>
  <c r="M151" i="17"/>
  <c r="N151" i="17"/>
  <c r="O151" i="17"/>
  <c r="P151" i="17"/>
  <c r="Q151" i="17"/>
  <c r="I152" i="17"/>
  <c r="J152" i="17"/>
  <c r="K152" i="17"/>
  <c r="L152" i="17"/>
  <c r="M152" i="17"/>
  <c r="N152" i="17"/>
  <c r="O152" i="17"/>
  <c r="P152" i="17"/>
  <c r="Q152" i="17"/>
  <c r="I153" i="17"/>
  <c r="J153" i="17"/>
  <c r="K153" i="17"/>
  <c r="L153" i="17"/>
  <c r="M153" i="17"/>
  <c r="N153" i="17"/>
  <c r="O153" i="17"/>
  <c r="P153" i="17"/>
  <c r="Q153" i="17"/>
  <c r="I154" i="17"/>
  <c r="J154" i="17"/>
  <c r="K154" i="17"/>
  <c r="L154" i="17"/>
  <c r="M154" i="17"/>
  <c r="N154" i="17"/>
  <c r="O154" i="17"/>
  <c r="P154" i="17"/>
  <c r="Q154" i="17"/>
  <c r="I155" i="17"/>
  <c r="J155" i="17"/>
  <c r="K155" i="17"/>
  <c r="L155" i="17"/>
  <c r="M155" i="17"/>
  <c r="N155" i="17"/>
  <c r="O155" i="17"/>
  <c r="P155" i="17"/>
  <c r="Q155" i="17"/>
  <c r="I156" i="17"/>
  <c r="J156" i="17"/>
  <c r="K156" i="17"/>
  <c r="L156" i="17"/>
  <c r="M156" i="17"/>
  <c r="N156" i="17"/>
  <c r="O156" i="17"/>
  <c r="P156" i="17"/>
  <c r="Q156" i="17"/>
  <c r="I157" i="17"/>
  <c r="J157" i="17"/>
  <c r="K157" i="17"/>
  <c r="L157" i="17"/>
  <c r="M157" i="17"/>
  <c r="N157" i="17"/>
  <c r="O157" i="17"/>
  <c r="P157" i="17"/>
  <c r="Q157" i="17"/>
  <c r="I158" i="17"/>
  <c r="J158" i="17"/>
  <c r="K158" i="17"/>
  <c r="L158" i="17"/>
  <c r="M158" i="17"/>
  <c r="N158" i="17"/>
  <c r="O158" i="17"/>
  <c r="P158" i="17"/>
  <c r="Q158" i="17"/>
  <c r="I159" i="17"/>
  <c r="J159" i="17"/>
  <c r="K159" i="17"/>
  <c r="L159" i="17"/>
  <c r="M159" i="17"/>
  <c r="N159" i="17"/>
  <c r="O159" i="17"/>
  <c r="P159" i="17"/>
  <c r="Q159" i="17"/>
  <c r="I160" i="17"/>
  <c r="J160" i="17"/>
  <c r="K160" i="17"/>
  <c r="L160" i="17"/>
  <c r="M160" i="17"/>
  <c r="N160" i="17"/>
  <c r="O160" i="17"/>
  <c r="P160" i="17"/>
  <c r="Q160" i="17"/>
  <c r="I161" i="17"/>
  <c r="J161" i="17"/>
  <c r="K161" i="17"/>
  <c r="L161" i="17"/>
  <c r="M161" i="17"/>
  <c r="N161" i="17"/>
  <c r="O161" i="17"/>
  <c r="P161" i="17"/>
  <c r="Q161" i="17"/>
  <c r="I162" i="17"/>
  <c r="J162" i="17"/>
  <c r="K162" i="17"/>
  <c r="L162" i="17"/>
  <c r="M162" i="17"/>
  <c r="N162" i="17"/>
  <c r="O162" i="17"/>
  <c r="P162" i="17"/>
  <c r="Q162" i="17"/>
  <c r="I163" i="17"/>
  <c r="J163" i="17"/>
  <c r="K163" i="17"/>
  <c r="L163" i="17"/>
  <c r="M163" i="17"/>
  <c r="N163" i="17"/>
  <c r="O163" i="17"/>
  <c r="P163" i="17"/>
  <c r="Q163" i="17"/>
  <c r="I164" i="17"/>
  <c r="J164" i="17"/>
  <c r="K164" i="17"/>
  <c r="L164" i="17"/>
  <c r="M164" i="17"/>
  <c r="N164" i="17"/>
  <c r="O164" i="17"/>
  <c r="P164" i="17"/>
  <c r="Q164" i="17"/>
  <c r="I165" i="17"/>
  <c r="J165" i="17"/>
  <c r="K165" i="17"/>
  <c r="L165" i="17"/>
  <c r="M165" i="17"/>
  <c r="N165" i="17"/>
  <c r="O165" i="17"/>
  <c r="P165" i="17"/>
  <c r="Q165" i="17"/>
  <c r="I166" i="17"/>
  <c r="J166" i="17"/>
  <c r="K166" i="17"/>
  <c r="L166" i="17"/>
  <c r="M166" i="17"/>
  <c r="N166" i="17"/>
  <c r="O166" i="17"/>
  <c r="P166" i="17"/>
  <c r="Q166" i="17"/>
  <c r="I167" i="17"/>
  <c r="J167" i="17"/>
  <c r="K167" i="17"/>
  <c r="L167" i="17"/>
  <c r="M167" i="17"/>
  <c r="N167" i="17"/>
  <c r="O167" i="17"/>
  <c r="P167" i="17"/>
  <c r="Q167" i="17"/>
  <c r="I168" i="17"/>
  <c r="J168" i="17"/>
  <c r="K168" i="17"/>
  <c r="L168" i="17"/>
  <c r="M168" i="17"/>
  <c r="N168" i="17"/>
  <c r="O168" i="17"/>
  <c r="P168" i="17"/>
  <c r="Q168" i="17"/>
  <c r="I169" i="17"/>
  <c r="J169" i="17"/>
  <c r="K169" i="17"/>
  <c r="L169" i="17"/>
  <c r="M169" i="17"/>
  <c r="N169" i="17"/>
  <c r="O169" i="17"/>
  <c r="P169" i="17"/>
  <c r="Q169" i="17"/>
  <c r="I170" i="17"/>
  <c r="J170" i="17"/>
  <c r="K170" i="17"/>
  <c r="L170" i="17"/>
  <c r="M170" i="17"/>
  <c r="N170" i="17"/>
  <c r="O170" i="17"/>
  <c r="P170" i="17"/>
  <c r="Q170" i="17"/>
  <c r="I171" i="17"/>
  <c r="J171" i="17"/>
  <c r="K171" i="17"/>
  <c r="L171" i="17"/>
  <c r="M171" i="17"/>
  <c r="N171" i="17"/>
  <c r="O171" i="17"/>
  <c r="P171" i="17"/>
  <c r="Q171" i="17"/>
  <c r="I172" i="17"/>
  <c r="J172" i="17"/>
  <c r="K172" i="17"/>
  <c r="L172" i="17"/>
  <c r="M172" i="17"/>
  <c r="N172" i="17"/>
  <c r="O172" i="17"/>
  <c r="P172" i="17"/>
  <c r="Q172" i="17"/>
  <c r="I173" i="17"/>
  <c r="J173" i="17"/>
  <c r="K173" i="17"/>
  <c r="L173" i="17"/>
  <c r="M173" i="17"/>
  <c r="N173" i="17"/>
  <c r="O173" i="17"/>
  <c r="P173" i="17"/>
  <c r="Q173" i="17"/>
  <c r="I174" i="17"/>
  <c r="J174" i="17"/>
  <c r="K174" i="17"/>
  <c r="L174" i="17"/>
  <c r="M174" i="17"/>
  <c r="N174" i="17"/>
  <c r="O174" i="17"/>
  <c r="P174" i="17"/>
  <c r="Q174" i="17"/>
  <c r="I175" i="17"/>
  <c r="J175" i="17"/>
  <c r="K175" i="17"/>
  <c r="L175" i="17"/>
  <c r="M175" i="17"/>
  <c r="N175" i="17"/>
  <c r="O175" i="17"/>
  <c r="P175" i="17"/>
  <c r="Q175" i="17"/>
  <c r="I176" i="17"/>
  <c r="J176" i="17"/>
  <c r="K176" i="17"/>
  <c r="L176" i="17"/>
  <c r="M176" i="17"/>
  <c r="N176" i="17"/>
  <c r="O176" i="17"/>
  <c r="P176" i="17"/>
  <c r="Q176" i="17"/>
  <c r="I177" i="17"/>
  <c r="J177" i="17"/>
  <c r="K177" i="17"/>
  <c r="L177" i="17"/>
  <c r="M177" i="17"/>
  <c r="N177" i="17"/>
  <c r="O177" i="17"/>
  <c r="P177" i="17"/>
  <c r="Q177" i="17"/>
  <c r="I178" i="17"/>
  <c r="J178" i="17"/>
  <c r="K178" i="17"/>
  <c r="L178" i="17"/>
  <c r="M178" i="17"/>
  <c r="N178" i="17"/>
  <c r="O178" i="17"/>
  <c r="P178" i="17"/>
  <c r="Q178" i="17"/>
  <c r="I179" i="17"/>
  <c r="J179" i="17"/>
  <c r="K179" i="17"/>
  <c r="L179" i="17"/>
  <c r="M179" i="17"/>
  <c r="N179" i="17"/>
  <c r="O179" i="17"/>
  <c r="P179" i="17"/>
  <c r="Q179" i="17"/>
  <c r="I180" i="17"/>
  <c r="J180" i="17"/>
  <c r="K180" i="17"/>
  <c r="L180" i="17"/>
  <c r="M180" i="17"/>
  <c r="N180" i="17"/>
  <c r="O180" i="17"/>
  <c r="P180" i="17"/>
  <c r="Q180" i="17"/>
  <c r="I181" i="17"/>
  <c r="J181" i="17"/>
  <c r="K181" i="17"/>
  <c r="L181" i="17"/>
  <c r="M181" i="17"/>
  <c r="N181" i="17"/>
  <c r="O181" i="17"/>
  <c r="P181" i="17"/>
  <c r="Q181" i="17"/>
  <c r="I182" i="17"/>
  <c r="J182" i="17"/>
  <c r="K182" i="17"/>
  <c r="L182" i="17"/>
  <c r="M182" i="17"/>
  <c r="N182" i="17"/>
  <c r="O182" i="17"/>
  <c r="P182" i="17"/>
  <c r="Q182" i="17"/>
  <c r="I183" i="17"/>
  <c r="J183" i="17"/>
  <c r="K183" i="17"/>
  <c r="L183" i="17"/>
  <c r="M183" i="17"/>
  <c r="N183" i="17"/>
  <c r="O183" i="17"/>
  <c r="P183" i="17"/>
  <c r="Q183" i="17"/>
  <c r="I184" i="17"/>
  <c r="J184" i="17"/>
  <c r="K184" i="17"/>
  <c r="L184" i="17"/>
  <c r="M184" i="17"/>
  <c r="N184" i="17"/>
  <c r="O184" i="17"/>
  <c r="P184" i="17"/>
  <c r="Q184" i="17"/>
  <c r="I185" i="17"/>
  <c r="J185" i="17"/>
  <c r="K185" i="17"/>
  <c r="L185" i="17"/>
  <c r="M185" i="17"/>
  <c r="N185" i="17"/>
  <c r="O185" i="17"/>
  <c r="P185" i="17"/>
  <c r="Q185" i="17"/>
  <c r="I186" i="17"/>
  <c r="J186" i="17"/>
  <c r="K186" i="17"/>
  <c r="L186" i="17"/>
  <c r="M186" i="17"/>
  <c r="N186" i="17"/>
  <c r="O186" i="17"/>
  <c r="P186" i="17"/>
  <c r="Q186" i="17"/>
  <c r="I187" i="17"/>
  <c r="J187" i="17"/>
  <c r="K187" i="17"/>
  <c r="L187" i="17"/>
  <c r="M187" i="17"/>
  <c r="N187" i="17"/>
  <c r="O187" i="17"/>
  <c r="P187" i="17"/>
  <c r="Q187" i="17"/>
  <c r="I188" i="17"/>
  <c r="J188" i="17"/>
  <c r="K188" i="17"/>
  <c r="L188" i="17"/>
  <c r="M188" i="17"/>
  <c r="N188" i="17"/>
  <c r="O188" i="17"/>
  <c r="P188" i="17"/>
  <c r="Q188" i="17"/>
  <c r="I189" i="17"/>
  <c r="J189" i="17"/>
  <c r="K189" i="17"/>
  <c r="L189" i="17"/>
  <c r="M189" i="17"/>
  <c r="N189" i="17"/>
  <c r="O189" i="17"/>
  <c r="P189" i="17"/>
  <c r="Q189" i="17"/>
  <c r="I190" i="17"/>
  <c r="J190" i="17"/>
  <c r="K190" i="17"/>
  <c r="L190" i="17"/>
  <c r="M190" i="17"/>
  <c r="N190" i="17"/>
  <c r="O190" i="17"/>
  <c r="P190" i="17"/>
  <c r="Q190" i="17"/>
  <c r="I191" i="17"/>
  <c r="J191" i="17"/>
  <c r="K191" i="17"/>
  <c r="L191" i="17"/>
  <c r="M191" i="17"/>
  <c r="N191" i="17"/>
  <c r="O191" i="17"/>
  <c r="P191" i="17"/>
  <c r="Q191" i="17"/>
  <c r="I192" i="17"/>
  <c r="J192" i="17"/>
  <c r="K192" i="17"/>
  <c r="L192" i="17"/>
  <c r="M192" i="17"/>
  <c r="N192" i="17"/>
  <c r="O192" i="17"/>
  <c r="P192" i="17"/>
  <c r="Q192" i="17"/>
  <c r="I193" i="17"/>
  <c r="J193" i="17"/>
  <c r="K193" i="17"/>
  <c r="L193" i="17"/>
  <c r="M193" i="17"/>
  <c r="N193" i="17"/>
  <c r="O193" i="17"/>
  <c r="P193" i="17"/>
  <c r="Q193" i="17"/>
  <c r="I194" i="17"/>
  <c r="J194" i="17"/>
  <c r="K194" i="17"/>
  <c r="L194" i="17"/>
  <c r="M194" i="17"/>
  <c r="N194" i="17"/>
  <c r="O194" i="17"/>
  <c r="P194" i="17"/>
  <c r="Q194" i="17"/>
  <c r="I195" i="17"/>
  <c r="J195" i="17"/>
  <c r="K195" i="17"/>
  <c r="L195" i="17"/>
  <c r="M195" i="17"/>
  <c r="N195" i="17"/>
  <c r="O195" i="17"/>
  <c r="P195" i="17"/>
  <c r="Q195" i="17"/>
  <c r="I196" i="17"/>
  <c r="J196" i="17"/>
  <c r="K196" i="17"/>
  <c r="L196" i="17"/>
  <c r="M196" i="17"/>
  <c r="N196" i="17"/>
  <c r="O196" i="17"/>
  <c r="P196" i="17"/>
  <c r="Q196" i="17"/>
  <c r="I197" i="17"/>
  <c r="J197" i="17"/>
  <c r="K197" i="17"/>
  <c r="L197" i="17"/>
  <c r="M197" i="17"/>
  <c r="N197" i="17"/>
  <c r="O197" i="17"/>
  <c r="P197" i="17"/>
  <c r="Q197" i="17"/>
  <c r="I198" i="17"/>
  <c r="J198" i="17"/>
  <c r="K198" i="17"/>
  <c r="L198" i="17"/>
  <c r="M198" i="17"/>
  <c r="N198" i="17"/>
  <c r="O198" i="17"/>
  <c r="P198" i="17"/>
  <c r="Q198" i="17"/>
  <c r="I199" i="17"/>
  <c r="J199" i="17"/>
  <c r="K199" i="17"/>
  <c r="L199" i="17"/>
  <c r="M199" i="17"/>
  <c r="N199" i="17"/>
  <c r="O199" i="17"/>
  <c r="P199" i="17"/>
  <c r="Q199" i="17"/>
  <c r="I200" i="17"/>
  <c r="J200" i="17"/>
  <c r="K200" i="17"/>
  <c r="L200" i="17"/>
  <c r="M200" i="17"/>
  <c r="N200" i="17"/>
  <c r="O200" i="17"/>
  <c r="P200" i="17"/>
  <c r="Q200" i="17"/>
  <c r="I201" i="17"/>
  <c r="J201" i="17"/>
  <c r="K201" i="17"/>
  <c r="L201" i="17"/>
  <c r="M201" i="17"/>
  <c r="N201" i="17"/>
  <c r="O201" i="17"/>
  <c r="P201" i="17"/>
  <c r="Q201" i="17"/>
  <c r="I202" i="17"/>
  <c r="J202" i="17"/>
  <c r="K202" i="17"/>
  <c r="L202" i="17"/>
  <c r="M202" i="17"/>
  <c r="N202" i="17"/>
  <c r="O202" i="17"/>
  <c r="P202" i="17"/>
  <c r="Q202" i="17"/>
  <c r="I203" i="17"/>
  <c r="J203" i="17"/>
  <c r="K203" i="17"/>
  <c r="L203" i="17"/>
  <c r="M203" i="17"/>
  <c r="N203" i="17"/>
  <c r="O203" i="17"/>
  <c r="P203" i="17"/>
  <c r="Q203" i="17"/>
  <c r="I204" i="17"/>
  <c r="J204" i="17"/>
  <c r="K204" i="17"/>
  <c r="L204" i="17"/>
  <c r="M204" i="17"/>
  <c r="N204" i="17"/>
  <c r="O204" i="17"/>
  <c r="P204" i="17"/>
  <c r="Q204" i="17"/>
  <c r="I205" i="17"/>
  <c r="J205" i="17"/>
  <c r="K205" i="17"/>
  <c r="L205" i="17"/>
  <c r="M205" i="17"/>
  <c r="N205" i="17"/>
  <c r="O205" i="17"/>
  <c r="P205" i="17"/>
  <c r="Q205" i="17"/>
  <c r="I206" i="17"/>
  <c r="J206" i="17"/>
  <c r="K206" i="17"/>
  <c r="L206" i="17"/>
  <c r="M206" i="17"/>
  <c r="N206" i="17"/>
  <c r="O206" i="17"/>
  <c r="P206" i="17"/>
  <c r="Q206" i="17"/>
  <c r="I207" i="17"/>
  <c r="J207" i="17"/>
  <c r="K207" i="17"/>
  <c r="L207" i="17"/>
  <c r="M207" i="17"/>
  <c r="N207" i="17"/>
  <c r="O207" i="17"/>
  <c r="P207" i="17"/>
  <c r="Q207" i="17"/>
  <c r="I208" i="17"/>
  <c r="J208" i="17"/>
  <c r="K208" i="17"/>
  <c r="L208" i="17"/>
  <c r="M208" i="17"/>
  <c r="N208" i="17"/>
  <c r="O208" i="17"/>
  <c r="P208" i="17"/>
  <c r="Q208" i="17"/>
  <c r="I209" i="17"/>
  <c r="J209" i="17"/>
  <c r="K209" i="17"/>
  <c r="L209" i="17"/>
  <c r="M209" i="17"/>
  <c r="N209" i="17"/>
  <c r="O209" i="17"/>
  <c r="P209" i="17"/>
  <c r="Q209" i="17"/>
  <c r="I210" i="17"/>
  <c r="J210" i="17"/>
  <c r="K210" i="17"/>
  <c r="L210" i="17"/>
  <c r="M210" i="17"/>
  <c r="N210" i="17"/>
  <c r="O210" i="17"/>
  <c r="P210" i="17"/>
  <c r="Q210" i="17"/>
  <c r="I211" i="17"/>
  <c r="J211" i="17"/>
  <c r="K211" i="17"/>
  <c r="L211" i="17"/>
  <c r="M211" i="17"/>
  <c r="N211" i="17"/>
  <c r="O211" i="17"/>
  <c r="P211" i="17"/>
  <c r="Q211" i="17"/>
  <c r="I212" i="17"/>
  <c r="J212" i="17"/>
  <c r="K212" i="17"/>
  <c r="L212" i="17"/>
  <c r="M212" i="17"/>
  <c r="N212" i="17"/>
  <c r="O212" i="17"/>
  <c r="P212" i="17"/>
  <c r="Q212" i="17"/>
  <c r="I213" i="17"/>
  <c r="J213" i="17"/>
  <c r="K213" i="17"/>
  <c r="L213" i="17"/>
  <c r="M213" i="17"/>
  <c r="N213" i="17"/>
  <c r="O213" i="17"/>
  <c r="P213" i="17"/>
  <c r="Q213" i="17"/>
  <c r="I214" i="17"/>
  <c r="J214" i="17"/>
  <c r="K214" i="17"/>
  <c r="L214" i="17"/>
  <c r="M214" i="17"/>
  <c r="N214" i="17"/>
  <c r="O214" i="17"/>
  <c r="P214" i="17"/>
  <c r="Q214" i="17"/>
  <c r="I215" i="17"/>
  <c r="J215" i="17"/>
  <c r="K215" i="17"/>
  <c r="L215" i="17"/>
  <c r="M215" i="17"/>
  <c r="N215" i="17"/>
  <c r="O215" i="17"/>
  <c r="P215" i="17"/>
  <c r="Q215" i="17"/>
  <c r="I216" i="17"/>
  <c r="J216" i="17"/>
  <c r="K216" i="17"/>
  <c r="L216" i="17"/>
  <c r="M216" i="17"/>
  <c r="N216" i="17"/>
  <c r="O216" i="17"/>
  <c r="P216" i="17"/>
  <c r="Q216" i="17"/>
  <c r="I217" i="17"/>
  <c r="J217" i="17"/>
  <c r="K217" i="17"/>
  <c r="L217" i="17"/>
  <c r="M217" i="17"/>
  <c r="N217" i="17"/>
  <c r="O217" i="17"/>
  <c r="P217" i="17"/>
  <c r="Q217" i="17"/>
  <c r="I218" i="17"/>
  <c r="J218" i="17"/>
  <c r="K218" i="17"/>
  <c r="L218" i="17"/>
  <c r="M218" i="17"/>
  <c r="N218" i="17"/>
  <c r="O218" i="17"/>
  <c r="P218" i="17"/>
  <c r="Q218" i="17"/>
  <c r="I219" i="17"/>
  <c r="J219" i="17"/>
  <c r="K219" i="17"/>
  <c r="L219" i="17"/>
  <c r="M219" i="17"/>
  <c r="N219" i="17"/>
  <c r="O219" i="17"/>
  <c r="P219" i="17"/>
  <c r="Q219" i="17"/>
  <c r="I220" i="17"/>
  <c r="J220" i="17"/>
  <c r="K220" i="17"/>
  <c r="L220" i="17"/>
  <c r="M220" i="17"/>
  <c r="N220" i="17"/>
  <c r="O220" i="17"/>
  <c r="P220" i="17"/>
  <c r="Q220" i="17"/>
  <c r="I221" i="17"/>
  <c r="J221" i="17"/>
  <c r="K221" i="17"/>
  <c r="L221" i="17"/>
  <c r="M221" i="17"/>
  <c r="N221" i="17"/>
  <c r="O221" i="17"/>
  <c r="P221" i="17"/>
  <c r="Q221" i="17"/>
  <c r="I222" i="17"/>
  <c r="J222" i="17"/>
  <c r="K222" i="17"/>
  <c r="L222" i="17"/>
  <c r="M222" i="17"/>
  <c r="N222" i="17"/>
  <c r="O222" i="17"/>
  <c r="P222" i="17"/>
  <c r="Q222" i="17"/>
  <c r="I223" i="17"/>
  <c r="J223" i="17"/>
  <c r="K223" i="17"/>
  <c r="L223" i="17"/>
  <c r="M223" i="17"/>
  <c r="N223" i="17"/>
  <c r="O223" i="17"/>
  <c r="P223" i="17"/>
  <c r="Q223" i="17"/>
  <c r="I224" i="17"/>
  <c r="J224" i="17"/>
  <c r="K224" i="17"/>
  <c r="L224" i="17"/>
  <c r="M224" i="17"/>
  <c r="N224" i="17"/>
  <c r="O224" i="17"/>
  <c r="P224" i="17"/>
  <c r="Q224" i="17"/>
  <c r="I225" i="17"/>
  <c r="J225" i="17"/>
  <c r="K225" i="17"/>
  <c r="L225" i="17"/>
  <c r="M225" i="17"/>
  <c r="N225" i="17"/>
  <c r="O225" i="17"/>
  <c r="P225" i="17"/>
  <c r="Q225" i="17"/>
  <c r="I226" i="17"/>
  <c r="J226" i="17"/>
  <c r="K226" i="17"/>
  <c r="L226" i="17"/>
  <c r="M226" i="17"/>
  <c r="N226" i="17"/>
  <c r="O226" i="17"/>
  <c r="P226" i="17"/>
  <c r="Q226" i="17"/>
  <c r="I227" i="17"/>
  <c r="J227" i="17"/>
  <c r="K227" i="17"/>
  <c r="L227" i="17"/>
  <c r="M227" i="17"/>
  <c r="N227" i="17"/>
  <c r="O227" i="17"/>
  <c r="P227" i="17"/>
  <c r="Q227" i="17"/>
  <c r="I228" i="17"/>
  <c r="J228" i="17"/>
  <c r="K228" i="17"/>
  <c r="L228" i="17"/>
  <c r="M228" i="17"/>
  <c r="N228" i="17"/>
  <c r="O228" i="17"/>
  <c r="P228" i="17"/>
  <c r="Q228" i="17"/>
  <c r="I229" i="17"/>
  <c r="J229" i="17"/>
  <c r="K229" i="17"/>
  <c r="L229" i="17"/>
  <c r="M229" i="17"/>
  <c r="N229" i="17"/>
  <c r="O229" i="17"/>
  <c r="P229" i="17"/>
  <c r="Q229" i="17"/>
  <c r="I230" i="17"/>
  <c r="J230" i="17"/>
  <c r="K230" i="17"/>
  <c r="L230" i="17"/>
  <c r="M230" i="17"/>
  <c r="N230" i="17"/>
  <c r="O230" i="17"/>
  <c r="P230" i="17"/>
  <c r="Q230" i="17"/>
  <c r="I231" i="17"/>
  <c r="J231" i="17"/>
  <c r="K231" i="17"/>
  <c r="L231" i="17"/>
  <c r="M231" i="17"/>
  <c r="N231" i="17"/>
  <c r="O231" i="17"/>
  <c r="P231" i="17"/>
  <c r="Q231" i="17"/>
  <c r="I232" i="17"/>
  <c r="J232" i="17"/>
  <c r="K232" i="17"/>
  <c r="L232" i="17"/>
  <c r="M232" i="17"/>
  <c r="N232" i="17"/>
  <c r="O232" i="17"/>
  <c r="P232" i="17"/>
  <c r="Q232" i="17"/>
  <c r="I233" i="17"/>
  <c r="J233" i="17"/>
  <c r="K233" i="17"/>
  <c r="L233" i="17"/>
  <c r="M233" i="17"/>
  <c r="N233" i="17"/>
  <c r="O233" i="17"/>
  <c r="P233" i="17"/>
  <c r="Q233" i="17"/>
  <c r="I234" i="17"/>
  <c r="J234" i="17"/>
  <c r="K234" i="17"/>
  <c r="L234" i="17"/>
  <c r="M234" i="17"/>
  <c r="N234" i="17"/>
  <c r="O234" i="17"/>
  <c r="P234" i="17"/>
  <c r="Q234" i="17"/>
  <c r="I235" i="17"/>
  <c r="J235" i="17"/>
  <c r="K235" i="17"/>
  <c r="L235" i="17"/>
  <c r="M235" i="17"/>
  <c r="N235" i="17"/>
  <c r="O235" i="17"/>
  <c r="P235" i="17"/>
  <c r="Q235" i="17"/>
  <c r="I236" i="17"/>
  <c r="J236" i="17"/>
  <c r="K236" i="17"/>
  <c r="L236" i="17"/>
  <c r="M236" i="17"/>
  <c r="N236" i="17"/>
  <c r="O236" i="17"/>
  <c r="P236" i="17"/>
  <c r="Q236" i="17"/>
  <c r="I237" i="17"/>
  <c r="J237" i="17"/>
  <c r="K237" i="17"/>
  <c r="L237" i="17"/>
  <c r="M237" i="17"/>
  <c r="N237" i="17"/>
  <c r="O237" i="17"/>
  <c r="P237" i="17"/>
  <c r="Q237" i="17"/>
  <c r="I238" i="17"/>
  <c r="J238" i="17"/>
  <c r="K238" i="17"/>
  <c r="L238" i="17"/>
  <c r="M238" i="17"/>
  <c r="N238" i="17"/>
  <c r="O238" i="17"/>
  <c r="P238" i="17"/>
  <c r="Q238" i="17"/>
  <c r="I239" i="17"/>
  <c r="J239" i="17"/>
  <c r="K239" i="17"/>
  <c r="L239" i="17"/>
  <c r="M239" i="17"/>
  <c r="N239" i="17"/>
  <c r="O239" i="17"/>
  <c r="P239" i="17"/>
  <c r="Q239" i="17"/>
  <c r="I240" i="17"/>
  <c r="J240" i="17"/>
  <c r="K240" i="17"/>
  <c r="L240" i="17"/>
  <c r="M240" i="17"/>
  <c r="N240" i="17"/>
  <c r="O240" i="17"/>
  <c r="P240" i="17"/>
  <c r="Q240" i="17"/>
  <c r="I241" i="17"/>
  <c r="J241" i="17"/>
  <c r="K241" i="17"/>
  <c r="L241" i="17"/>
  <c r="M241" i="17"/>
  <c r="N241" i="17"/>
  <c r="O241" i="17"/>
  <c r="P241" i="17"/>
  <c r="Q241" i="17"/>
  <c r="I242" i="17"/>
  <c r="J242" i="17"/>
  <c r="K242" i="17"/>
  <c r="L242" i="17"/>
  <c r="M242" i="17"/>
  <c r="N242" i="17"/>
  <c r="O242" i="17"/>
  <c r="P242" i="17"/>
  <c r="Q242" i="17"/>
  <c r="I243" i="17"/>
  <c r="J243" i="17"/>
  <c r="K243" i="17"/>
  <c r="L243" i="17"/>
  <c r="M243" i="17"/>
  <c r="N243" i="17"/>
  <c r="O243" i="17"/>
  <c r="P243" i="17"/>
  <c r="Q243" i="17"/>
  <c r="I244" i="17"/>
  <c r="J244" i="17"/>
  <c r="K244" i="17"/>
  <c r="L244" i="17"/>
  <c r="M244" i="17"/>
  <c r="N244" i="17"/>
  <c r="O244" i="17"/>
  <c r="P244" i="17"/>
  <c r="Q244" i="17"/>
  <c r="I245" i="17"/>
  <c r="J245" i="17"/>
  <c r="K245" i="17"/>
  <c r="L245" i="17"/>
  <c r="M245" i="17"/>
  <c r="N245" i="17"/>
  <c r="O245" i="17"/>
  <c r="P245" i="17"/>
  <c r="Q245" i="17"/>
  <c r="I246" i="17"/>
  <c r="J246" i="17"/>
  <c r="K246" i="17"/>
  <c r="L246" i="17"/>
  <c r="M246" i="17"/>
  <c r="N246" i="17"/>
  <c r="O246" i="17"/>
  <c r="P246" i="17"/>
  <c r="Q246" i="17"/>
  <c r="I247" i="17"/>
  <c r="J247" i="17"/>
  <c r="K247" i="17"/>
  <c r="L247" i="17"/>
  <c r="M247" i="17"/>
  <c r="N247" i="17"/>
  <c r="O247" i="17"/>
  <c r="P247" i="17"/>
  <c r="Q247" i="17"/>
  <c r="I248" i="17"/>
  <c r="J248" i="17"/>
  <c r="K248" i="17"/>
  <c r="L248" i="17"/>
  <c r="M248" i="17"/>
  <c r="N248" i="17"/>
  <c r="O248" i="17"/>
  <c r="P248" i="17"/>
  <c r="Q248" i="17"/>
  <c r="I249" i="17"/>
  <c r="J249" i="17"/>
  <c r="K249" i="17"/>
  <c r="L249" i="17"/>
  <c r="M249" i="17"/>
  <c r="N249" i="17"/>
  <c r="O249" i="17"/>
  <c r="P249" i="17"/>
  <c r="Q249" i="17"/>
  <c r="I250" i="17"/>
  <c r="J250" i="17"/>
  <c r="K250" i="17"/>
  <c r="L250" i="17"/>
  <c r="M250" i="17"/>
  <c r="N250" i="17"/>
  <c r="O250" i="17"/>
  <c r="P250" i="17"/>
  <c r="Q250" i="17"/>
  <c r="I251" i="17"/>
  <c r="J251" i="17"/>
  <c r="K251" i="17"/>
  <c r="L251" i="17"/>
  <c r="M251" i="17"/>
  <c r="N251" i="17"/>
  <c r="O251" i="17"/>
  <c r="P251" i="17"/>
  <c r="Q251" i="17"/>
  <c r="I252" i="17"/>
  <c r="J252" i="17"/>
  <c r="K252" i="17"/>
  <c r="L252" i="17"/>
  <c r="M252" i="17"/>
  <c r="N252" i="17"/>
  <c r="O252" i="17"/>
  <c r="P252" i="17"/>
  <c r="Q252" i="17"/>
  <c r="I253" i="17"/>
  <c r="J253" i="17"/>
  <c r="K253" i="17"/>
  <c r="L253" i="17"/>
  <c r="M253" i="17"/>
  <c r="N253" i="17"/>
  <c r="O253" i="17"/>
  <c r="P253" i="17"/>
  <c r="Q253" i="17"/>
  <c r="I254" i="17"/>
  <c r="J254" i="17"/>
  <c r="K254" i="17"/>
  <c r="L254" i="17"/>
  <c r="M254" i="17"/>
  <c r="N254" i="17"/>
  <c r="O254" i="17"/>
  <c r="P254" i="17"/>
  <c r="Q254" i="17"/>
  <c r="I255" i="17"/>
  <c r="J255" i="17"/>
  <c r="K255" i="17"/>
  <c r="L255" i="17"/>
  <c r="M255" i="17"/>
  <c r="N255" i="17"/>
  <c r="O255" i="17"/>
  <c r="P255" i="17"/>
  <c r="Q255" i="17"/>
  <c r="I256" i="17"/>
  <c r="J256" i="17"/>
  <c r="K256" i="17"/>
  <c r="L256" i="17"/>
  <c r="M256" i="17"/>
  <c r="N256" i="17"/>
  <c r="O256" i="17"/>
  <c r="P256" i="17"/>
  <c r="Q256" i="17"/>
  <c r="I257" i="17"/>
  <c r="J257" i="17"/>
  <c r="K257" i="17"/>
  <c r="L257" i="17"/>
  <c r="M257" i="17"/>
  <c r="N257" i="17"/>
  <c r="O257" i="17"/>
  <c r="P257" i="17"/>
  <c r="Q257" i="17"/>
  <c r="I258" i="17"/>
  <c r="J258" i="17"/>
  <c r="K258" i="17"/>
  <c r="L258" i="17"/>
  <c r="M258" i="17"/>
  <c r="N258" i="17"/>
  <c r="O258" i="17"/>
  <c r="P258" i="17"/>
  <c r="Q258" i="17"/>
  <c r="I259" i="17"/>
  <c r="J259" i="17"/>
  <c r="K259" i="17"/>
  <c r="L259" i="17"/>
  <c r="M259" i="17"/>
  <c r="N259" i="17"/>
  <c r="O259" i="17"/>
  <c r="P259" i="17"/>
  <c r="Q259" i="17"/>
  <c r="I260" i="17"/>
  <c r="J260" i="17"/>
  <c r="K260" i="17"/>
  <c r="L260" i="17"/>
  <c r="M260" i="17"/>
  <c r="N260" i="17"/>
  <c r="O260" i="17"/>
  <c r="P260" i="17"/>
  <c r="Q260" i="17"/>
  <c r="I261" i="17"/>
  <c r="J261" i="17"/>
  <c r="K261" i="17"/>
  <c r="L261" i="17"/>
  <c r="M261" i="17"/>
  <c r="N261" i="17"/>
  <c r="O261" i="17"/>
  <c r="P261" i="17"/>
  <c r="Q261" i="17"/>
  <c r="I262" i="17"/>
  <c r="J262" i="17"/>
  <c r="K262" i="17"/>
  <c r="L262" i="17"/>
  <c r="M262" i="17"/>
  <c r="N262" i="17"/>
  <c r="O262" i="17"/>
  <c r="P262" i="17"/>
  <c r="Q262" i="17"/>
  <c r="I263" i="17"/>
  <c r="J263" i="17"/>
  <c r="K263" i="17"/>
  <c r="L263" i="17"/>
  <c r="M263" i="17"/>
  <c r="N263" i="17"/>
  <c r="O263" i="17"/>
  <c r="P263" i="17"/>
  <c r="Q263" i="17"/>
  <c r="I264" i="17"/>
  <c r="J264" i="17"/>
  <c r="K264" i="17"/>
  <c r="L264" i="17"/>
  <c r="M264" i="17"/>
  <c r="N264" i="17"/>
  <c r="O264" i="17"/>
  <c r="P264" i="17"/>
  <c r="Q264" i="17"/>
  <c r="I265" i="17"/>
  <c r="J265" i="17"/>
  <c r="K265" i="17"/>
  <c r="L265" i="17"/>
  <c r="M265" i="17"/>
  <c r="N265" i="17"/>
  <c r="O265" i="17"/>
  <c r="P265" i="17"/>
  <c r="Q265" i="17"/>
  <c r="I266" i="17"/>
  <c r="J266" i="17"/>
  <c r="K266" i="17"/>
  <c r="L266" i="17"/>
  <c r="M266" i="17"/>
  <c r="N266" i="17"/>
  <c r="O266" i="17"/>
  <c r="P266" i="17"/>
  <c r="Q266" i="17"/>
  <c r="I267" i="17"/>
  <c r="J267" i="17"/>
  <c r="K267" i="17"/>
  <c r="L267" i="17"/>
  <c r="M267" i="17"/>
  <c r="N267" i="17"/>
  <c r="O267" i="17"/>
  <c r="P267" i="17"/>
  <c r="Q267" i="17"/>
  <c r="I268" i="17"/>
  <c r="J268" i="17"/>
  <c r="K268" i="17"/>
  <c r="L268" i="17"/>
  <c r="M268" i="17"/>
  <c r="N268" i="17"/>
  <c r="O268" i="17"/>
  <c r="P268" i="17"/>
  <c r="Q268" i="17"/>
  <c r="I269" i="17"/>
  <c r="J269" i="17"/>
  <c r="K269" i="17"/>
  <c r="L269" i="17"/>
  <c r="M269" i="17"/>
  <c r="N269" i="17"/>
  <c r="O269" i="17"/>
  <c r="P269" i="17"/>
  <c r="Q269" i="17"/>
  <c r="I270" i="17"/>
  <c r="J270" i="17"/>
  <c r="K270" i="17"/>
  <c r="L270" i="17"/>
  <c r="M270" i="17"/>
  <c r="N270" i="17"/>
  <c r="O270" i="17"/>
  <c r="P270" i="17"/>
  <c r="Q270" i="17"/>
  <c r="I271" i="17"/>
  <c r="J271" i="17"/>
  <c r="K271" i="17"/>
  <c r="L271" i="17"/>
  <c r="M271" i="17"/>
  <c r="N271" i="17"/>
  <c r="O271" i="17"/>
  <c r="P271" i="17"/>
  <c r="Q271" i="17"/>
  <c r="I272" i="17"/>
  <c r="J272" i="17"/>
  <c r="K272" i="17"/>
  <c r="L272" i="17"/>
  <c r="M272" i="17"/>
  <c r="N272" i="17"/>
  <c r="O272" i="17"/>
  <c r="P272" i="17"/>
  <c r="Q272" i="17"/>
  <c r="I273" i="17"/>
  <c r="J273" i="17"/>
  <c r="K273" i="17"/>
  <c r="L273" i="17"/>
  <c r="M273" i="17"/>
  <c r="N273" i="17"/>
  <c r="O273" i="17"/>
  <c r="P273" i="17"/>
  <c r="Q273" i="17"/>
  <c r="I274" i="17"/>
  <c r="J274" i="17"/>
  <c r="K274" i="17"/>
  <c r="L274" i="17"/>
  <c r="M274" i="17"/>
  <c r="N274" i="17"/>
  <c r="O274" i="17"/>
  <c r="P274" i="17"/>
  <c r="Q274" i="17"/>
  <c r="I275" i="17"/>
  <c r="J275" i="17"/>
  <c r="K275" i="17"/>
  <c r="L275" i="17"/>
  <c r="M275" i="17"/>
  <c r="N275" i="17"/>
  <c r="O275" i="17"/>
  <c r="P275" i="17"/>
  <c r="Q275" i="17"/>
  <c r="I276" i="17"/>
  <c r="J276" i="17"/>
  <c r="K276" i="17"/>
  <c r="L276" i="17"/>
  <c r="M276" i="17"/>
  <c r="N276" i="17"/>
  <c r="O276" i="17"/>
  <c r="P276" i="17"/>
  <c r="Q276" i="17"/>
  <c r="I277" i="17"/>
  <c r="J277" i="17"/>
  <c r="K277" i="17"/>
  <c r="L277" i="17"/>
  <c r="M277" i="17"/>
  <c r="N277" i="17"/>
  <c r="O277" i="17"/>
  <c r="P277" i="17"/>
  <c r="Q277" i="17"/>
  <c r="I278" i="17"/>
  <c r="J278" i="17"/>
  <c r="K278" i="17"/>
  <c r="L278" i="17"/>
  <c r="M278" i="17"/>
  <c r="N278" i="17"/>
  <c r="O278" i="17"/>
  <c r="P278" i="17"/>
  <c r="Q278" i="17"/>
  <c r="I279" i="17"/>
  <c r="J279" i="17"/>
  <c r="K279" i="17"/>
  <c r="L279" i="17"/>
  <c r="M279" i="17"/>
  <c r="N279" i="17"/>
  <c r="O279" i="17"/>
  <c r="P279" i="17"/>
  <c r="Q279" i="17"/>
  <c r="I280" i="17"/>
  <c r="J280" i="17"/>
  <c r="K280" i="17"/>
  <c r="L280" i="17"/>
  <c r="M280" i="17"/>
  <c r="N280" i="17"/>
  <c r="O280" i="17"/>
  <c r="P280" i="17"/>
  <c r="Q280" i="17"/>
  <c r="I281" i="17"/>
  <c r="J281" i="17"/>
  <c r="K281" i="17"/>
  <c r="L281" i="17"/>
  <c r="M281" i="17"/>
  <c r="N281" i="17"/>
  <c r="O281" i="17"/>
  <c r="P281" i="17"/>
  <c r="Q281" i="17"/>
  <c r="I282" i="17"/>
  <c r="J282" i="17"/>
  <c r="K282" i="17"/>
  <c r="L282" i="17"/>
  <c r="M282" i="17"/>
  <c r="N282" i="17"/>
  <c r="O282" i="17"/>
  <c r="P282" i="17"/>
  <c r="Q282" i="17"/>
  <c r="I283" i="17"/>
  <c r="J283" i="17"/>
  <c r="K283" i="17"/>
  <c r="L283" i="17"/>
  <c r="M283" i="17"/>
  <c r="N283" i="17"/>
  <c r="O283" i="17"/>
  <c r="P283" i="17"/>
  <c r="Q283" i="17"/>
  <c r="I284" i="17"/>
  <c r="J284" i="17"/>
  <c r="K284" i="17"/>
  <c r="L284" i="17"/>
  <c r="M284" i="17"/>
  <c r="N284" i="17"/>
  <c r="O284" i="17"/>
  <c r="P284" i="17"/>
  <c r="Q284" i="17"/>
  <c r="I285" i="17"/>
  <c r="J285" i="17"/>
  <c r="K285" i="17"/>
  <c r="L285" i="17"/>
  <c r="M285" i="17"/>
  <c r="N285" i="17"/>
  <c r="O285" i="17"/>
  <c r="P285" i="17"/>
  <c r="Q285" i="17"/>
  <c r="I286" i="17"/>
  <c r="J286" i="17"/>
  <c r="K286" i="17"/>
  <c r="L286" i="17"/>
  <c r="M286" i="17"/>
  <c r="N286" i="17"/>
  <c r="O286" i="17"/>
  <c r="P286" i="17"/>
  <c r="Q286" i="17"/>
  <c r="I287" i="17"/>
  <c r="J287" i="17"/>
  <c r="K287" i="17"/>
  <c r="L287" i="17"/>
  <c r="M287" i="17"/>
  <c r="N287" i="17"/>
  <c r="O287" i="17"/>
  <c r="P287" i="17"/>
  <c r="Q287" i="17"/>
  <c r="I288" i="17"/>
  <c r="J288" i="17"/>
  <c r="K288" i="17"/>
  <c r="L288" i="17"/>
  <c r="M288" i="17"/>
  <c r="N288" i="17"/>
  <c r="O288" i="17"/>
  <c r="P288" i="17"/>
  <c r="Q288" i="17"/>
  <c r="I289" i="17"/>
  <c r="J289" i="17"/>
  <c r="K289" i="17"/>
  <c r="L289" i="17"/>
  <c r="M289" i="17"/>
  <c r="N289" i="17"/>
  <c r="O289" i="17"/>
  <c r="P289" i="17"/>
  <c r="Q289" i="17"/>
  <c r="I290" i="17"/>
  <c r="J290" i="17"/>
  <c r="K290" i="17"/>
  <c r="L290" i="17"/>
  <c r="M290" i="17"/>
  <c r="N290" i="17"/>
  <c r="O290" i="17"/>
  <c r="P290" i="17"/>
  <c r="Q290" i="17"/>
  <c r="I291" i="17"/>
  <c r="J291" i="17"/>
  <c r="K291" i="17"/>
  <c r="L291" i="17"/>
  <c r="M291" i="17"/>
  <c r="N291" i="17"/>
  <c r="O291" i="17"/>
  <c r="P291" i="17"/>
  <c r="Q291" i="17"/>
  <c r="I292" i="17"/>
  <c r="J292" i="17"/>
  <c r="K292" i="17"/>
  <c r="L292" i="17"/>
  <c r="M292" i="17"/>
  <c r="N292" i="17"/>
  <c r="O292" i="17"/>
  <c r="P292" i="17"/>
  <c r="Q292" i="17"/>
  <c r="I293" i="17"/>
  <c r="J293" i="17"/>
  <c r="K293" i="17"/>
  <c r="L293" i="17"/>
  <c r="M293" i="17"/>
  <c r="N293" i="17"/>
  <c r="O293" i="17"/>
  <c r="P293" i="17"/>
  <c r="Q293" i="17"/>
  <c r="I294" i="17"/>
  <c r="J294" i="17"/>
  <c r="K294" i="17"/>
  <c r="L294" i="17"/>
  <c r="M294" i="17"/>
  <c r="N294" i="17"/>
  <c r="O294" i="17"/>
  <c r="P294" i="17"/>
  <c r="Q294" i="17"/>
  <c r="I295" i="17"/>
  <c r="J295" i="17"/>
  <c r="K295" i="17"/>
  <c r="L295" i="17"/>
  <c r="M295" i="17"/>
  <c r="N295" i="17"/>
  <c r="O295" i="17"/>
  <c r="P295" i="17"/>
  <c r="Q295" i="17"/>
  <c r="I296" i="17"/>
  <c r="J296" i="17"/>
  <c r="K296" i="17"/>
  <c r="L296" i="17"/>
  <c r="M296" i="17"/>
  <c r="N296" i="17"/>
  <c r="O296" i="17"/>
  <c r="P296" i="17"/>
  <c r="Q296" i="17"/>
  <c r="I297" i="17"/>
  <c r="J297" i="17"/>
  <c r="K297" i="17"/>
  <c r="L297" i="17"/>
  <c r="M297" i="17"/>
  <c r="N297" i="17"/>
  <c r="O297" i="17"/>
  <c r="P297" i="17"/>
  <c r="Q297" i="17"/>
  <c r="I298" i="17"/>
  <c r="J298" i="17"/>
  <c r="K298" i="17"/>
  <c r="L298" i="17"/>
  <c r="M298" i="17"/>
  <c r="N298" i="17"/>
  <c r="O298" i="17"/>
  <c r="P298" i="17"/>
  <c r="Q298" i="17"/>
  <c r="I299" i="17"/>
  <c r="J299" i="17"/>
  <c r="K299" i="17"/>
  <c r="L299" i="17"/>
  <c r="M299" i="17"/>
  <c r="N299" i="17"/>
  <c r="O299" i="17"/>
  <c r="P299" i="17"/>
  <c r="Q299" i="17"/>
  <c r="I300" i="17"/>
  <c r="J300" i="17"/>
  <c r="K300" i="17"/>
  <c r="L300" i="17"/>
  <c r="M300" i="17"/>
  <c r="N300" i="17"/>
  <c r="O300" i="17"/>
  <c r="P300" i="17"/>
  <c r="Q300" i="17"/>
  <c r="I301" i="17"/>
  <c r="J301" i="17"/>
  <c r="K301" i="17"/>
  <c r="L301" i="17"/>
  <c r="M301" i="17"/>
  <c r="N301" i="17"/>
  <c r="O301" i="17"/>
  <c r="P301" i="17"/>
  <c r="Q301" i="17"/>
  <c r="I302" i="17"/>
  <c r="J302" i="17"/>
  <c r="K302" i="17"/>
  <c r="L302" i="17"/>
  <c r="M302" i="17"/>
  <c r="N302" i="17"/>
  <c r="O302" i="17"/>
  <c r="P302" i="17"/>
  <c r="Q302" i="17"/>
  <c r="I303" i="17"/>
  <c r="J303" i="17"/>
  <c r="K303" i="17"/>
  <c r="L303" i="17"/>
  <c r="M303" i="17"/>
  <c r="N303" i="17"/>
  <c r="O303" i="17"/>
  <c r="P303" i="17"/>
  <c r="Q303" i="17"/>
  <c r="I304" i="17"/>
  <c r="J304" i="17"/>
  <c r="K304" i="17"/>
  <c r="L304" i="17"/>
  <c r="M304" i="17"/>
  <c r="N304" i="17"/>
  <c r="O304" i="17"/>
  <c r="P304" i="17"/>
  <c r="Q304" i="17"/>
  <c r="I305" i="17"/>
  <c r="J305" i="17"/>
  <c r="K305" i="17"/>
  <c r="L305" i="17"/>
  <c r="M305" i="17"/>
  <c r="N305" i="17"/>
  <c r="O305" i="17"/>
  <c r="P305" i="17"/>
  <c r="Q305" i="17"/>
  <c r="I306" i="17"/>
  <c r="J306" i="17"/>
  <c r="K306" i="17"/>
  <c r="L306" i="17"/>
  <c r="M306" i="17"/>
  <c r="N306" i="17"/>
  <c r="O306" i="17"/>
  <c r="P306" i="17"/>
  <c r="Q306" i="17"/>
  <c r="I307" i="17"/>
  <c r="J307" i="17"/>
  <c r="K307" i="17"/>
  <c r="L307" i="17"/>
  <c r="M307" i="17"/>
  <c r="N307" i="17"/>
  <c r="O307" i="17"/>
  <c r="P307" i="17"/>
  <c r="Q307" i="17"/>
  <c r="I308" i="17"/>
  <c r="J308" i="17"/>
  <c r="K308" i="17"/>
  <c r="L308" i="17"/>
  <c r="M308" i="17"/>
  <c r="N308" i="17"/>
  <c r="O308" i="17"/>
  <c r="P308" i="17"/>
  <c r="Q308" i="17"/>
  <c r="I309" i="17"/>
  <c r="J309" i="17"/>
  <c r="K309" i="17"/>
  <c r="L309" i="17"/>
  <c r="M309" i="17"/>
  <c r="N309" i="17"/>
  <c r="O309" i="17"/>
  <c r="P309" i="17"/>
  <c r="Q309" i="17"/>
  <c r="I310" i="17"/>
  <c r="J310" i="17"/>
  <c r="K310" i="17"/>
  <c r="L310" i="17"/>
  <c r="M310" i="17"/>
  <c r="N310" i="17"/>
  <c r="O310" i="17"/>
  <c r="P310" i="17"/>
  <c r="Q310" i="17"/>
  <c r="I311" i="17"/>
  <c r="J311" i="17"/>
  <c r="K311" i="17"/>
  <c r="L311" i="17"/>
  <c r="M311" i="17"/>
  <c r="N311" i="17"/>
  <c r="O311" i="17"/>
  <c r="P311" i="17"/>
  <c r="Q311" i="17"/>
  <c r="I312" i="17"/>
  <c r="J312" i="17"/>
  <c r="K312" i="17"/>
  <c r="L312" i="17"/>
  <c r="M312" i="17"/>
  <c r="N312" i="17"/>
  <c r="O312" i="17"/>
  <c r="P312" i="17"/>
  <c r="Q312" i="17"/>
  <c r="I313" i="17"/>
  <c r="J313" i="17"/>
  <c r="K313" i="17"/>
  <c r="L313" i="17"/>
  <c r="M313" i="17"/>
  <c r="N313" i="17"/>
  <c r="O313" i="17"/>
  <c r="P313" i="17"/>
  <c r="Q313" i="17"/>
  <c r="I314" i="17"/>
  <c r="J314" i="17"/>
  <c r="K314" i="17"/>
  <c r="L314" i="17"/>
  <c r="M314" i="17"/>
  <c r="N314" i="17"/>
  <c r="O314" i="17"/>
  <c r="P314" i="17"/>
  <c r="Q314" i="17"/>
  <c r="I315" i="17"/>
  <c r="J315" i="17"/>
  <c r="K315" i="17"/>
  <c r="L315" i="17"/>
  <c r="M315" i="17"/>
  <c r="N315" i="17"/>
  <c r="O315" i="17"/>
  <c r="P315" i="17"/>
  <c r="Q315" i="17"/>
  <c r="I316" i="17"/>
  <c r="J316" i="17"/>
  <c r="K316" i="17"/>
  <c r="L316" i="17"/>
  <c r="M316" i="17"/>
  <c r="N316" i="17"/>
  <c r="O316" i="17"/>
  <c r="P316" i="17"/>
  <c r="Q316" i="17"/>
  <c r="I317" i="17"/>
  <c r="J317" i="17"/>
  <c r="K317" i="17"/>
  <c r="L317" i="17"/>
  <c r="M317" i="17"/>
  <c r="N317" i="17"/>
  <c r="O317" i="17"/>
  <c r="P317" i="17"/>
  <c r="Q317" i="17"/>
  <c r="I318" i="17"/>
  <c r="J318" i="17"/>
  <c r="K318" i="17"/>
  <c r="L318" i="17"/>
  <c r="M318" i="17"/>
  <c r="N318" i="17"/>
  <c r="O318" i="17"/>
  <c r="P318" i="17"/>
  <c r="Q318" i="17"/>
  <c r="I319" i="17"/>
  <c r="J319" i="17"/>
  <c r="K319" i="17"/>
  <c r="L319" i="17"/>
  <c r="M319" i="17"/>
  <c r="N319" i="17"/>
  <c r="O319" i="17"/>
  <c r="P319" i="17"/>
  <c r="Q319" i="17"/>
  <c r="I320" i="17"/>
  <c r="J320" i="17"/>
  <c r="K320" i="17"/>
  <c r="L320" i="17"/>
  <c r="M320" i="17"/>
  <c r="N320" i="17"/>
  <c r="O320" i="17"/>
  <c r="P320" i="17"/>
  <c r="Q320" i="17"/>
  <c r="I321" i="17"/>
  <c r="J321" i="17"/>
  <c r="K321" i="17"/>
  <c r="L321" i="17"/>
  <c r="M321" i="17"/>
  <c r="N321" i="17"/>
  <c r="O321" i="17"/>
  <c r="P321" i="17"/>
  <c r="Q321" i="17"/>
  <c r="I322" i="17"/>
  <c r="J322" i="17"/>
  <c r="K322" i="17"/>
  <c r="L322" i="17"/>
  <c r="M322" i="17"/>
  <c r="N322" i="17"/>
  <c r="O322" i="17"/>
  <c r="P322" i="17"/>
  <c r="Q322" i="17"/>
  <c r="I323" i="17"/>
  <c r="J323" i="17"/>
  <c r="K323" i="17"/>
  <c r="L323" i="17"/>
  <c r="M323" i="17"/>
  <c r="N323" i="17"/>
  <c r="O323" i="17"/>
  <c r="P323" i="17"/>
  <c r="Q323" i="17"/>
  <c r="I324" i="17"/>
  <c r="J324" i="17"/>
  <c r="K324" i="17"/>
  <c r="L324" i="17"/>
  <c r="M324" i="17"/>
  <c r="N324" i="17"/>
  <c r="O324" i="17"/>
  <c r="P324" i="17"/>
  <c r="Q324" i="17"/>
  <c r="I325" i="17"/>
  <c r="J325" i="17"/>
  <c r="K325" i="17"/>
  <c r="L325" i="17"/>
  <c r="M325" i="17"/>
  <c r="N325" i="17"/>
  <c r="O325" i="17"/>
  <c r="P325" i="17"/>
  <c r="Q325" i="17"/>
  <c r="I326" i="17"/>
  <c r="J326" i="17"/>
  <c r="K326" i="17"/>
  <c r="L326" i="17"/>
  <c r="M326" i="17"/>
  <c r="N326" i="17"/>
  <c r="O326" i="17"/>
  <c r="P326" i="17"/>
  <c r="Q326" i="17"/>
  <c r="I327" i="17"/>
  <c r="J327" i="17"/>
  <c r="K327" i="17"/>
  <c r="L327" i="17"/>
  <c r="M327" i="17"/>
  <c r="N327" i="17"/>
  <c r="O327" i="17"/>
  <c r="P327" i="17"/>
  <c r="Q327" i="17"/>
  <c r="I328" i="17"/>
  <c r="J328" i="17"/>
  <c r="K328" i="17"/>
  <c r="L328" i="17"/>
  <c r="M328" i="17"/>
  <c r="N328" i="17"/>
  <c r="O328" i="17"/>
  <c r="P328" i="17"/>
  <c r="Q328" i="17"/>
  <c r="I329" i="17"/>
  <c r="J329" i="17"/>
  <c r="K329" i="17"/>
  <c r="L329" i="17"/>
  <c r="M329" i="17"/>
  <c r="N329" i="17"/>
  <c r="O329" i="17"/>
  <c r="P329" i="17"/>
  <c r="Q329" i="17"/>
  <c r="I330" i="17"/>
  <c r="J330" i="17"/>
  <c r="K330" i="17"/>
  <c r="L330" i="17"/>
  <c r="M330" i="17"/>
  <c r="N330" i="17"/>
  <c r="O330" i="17"/>
  <c r="P330" i="17"/>
  <c r="Q330" i="17"/>
  <c r="I331" i="17"/>
  <c r="J331" i="17"/>
  <c r="K331" i="17"/>
  <c r="L331" i="17"/>
  <c r="M331" i="17"/>
  <c r="N331" i="17"/>
  <c r="O331" i="17"/>
  <c r="P331" i="17"/>
  <c r="Q331" i="17"/>
  <c r="I332" i="17"/>
  <c r="J332" i="17"/>
  <c r="K332" i="17"/>
  <c r="L332" i="17"/>
  <c r="M332" i="17"/>
  <c r="N332" i="17"/>
  <c r="O332" i="17"/>
  <c r="P332" i="17"/>
  <c r="Q332" i="17"/>
  <c r="I333" i="17"/>
  <c r="J333" i="17"/>
  <c r="K333" i="17"/>
  <c r="L333" i="17"/>
  <c r="M333" i="17"/>
  <c r="N333" i="17"/>
  <c r="O333" i="17"/>
  <c r="P333" i="17"/>
  <c r="Q333" i="17"/>
  <c r="I334" i="17"/>
  <c r="J334" i="17"/>
  <c r="K334" i="17"/>
  <c r="L334" i="17"/>
  <c r="M334" i="17"/>
  <c r="N334" i="17"/>
  <c r="O334" i="17"/>
  <c r="P334" i="17"/>
  <c r="Q334" i="17"/>
  <c r="I335" i="17"/>
  <c r="J335" i="17"/>
  <c r="K335" i="17"/>
  <c r="L335" i="17"/>
  <c r="M335" i="17"/>
  <c r="N335" i="17"/>
  <c r="O335" i="17"/>
  <c r="P335" i="17"/>
  <c r="Q335" i="17"/>
  <c r="I336" i="17"/>
  <c r="J336" i="17"/>
  <c r="K336" i="17"/>
  <c r="L336" i="17"/>
  <c r="M336" i="17"/>
  <c r="N336" i="17"/>
  <c r="O336" i="17"/>
  <c r="P336" i="17"/>
  <c r="Q336" i="17"/>
  <c r="I337" i="17"/>
  <c r="J337" i="17"/>
  <c r="K337" i="17"/>
  <c r="L337" i="17"/>
  <c r="M337" i="17"/>
  <c r="N337" i="17"/>
  <c r="O337" i="17"/>
  <c r="P337" i="17"/>
  <c r="Q337" i="17"/>
  <c r="I338" i="17"/>
  <c r="J338" i="17"/>
  <c r="K338" i="17"/>
  <c r="L338" i="17"/>
  <c r="M338" i="17"/>
  <c r="N338" i="17"/>
  <c r="O338" i="17"/>
  <c r="P338" i="17"/>
  <c r="Q338" i="17"/>
  <c r="I339" i="17"/>
  <c r="J339" i="17"/>
  <c r="K339" i="17"/>
  <c r="L339" i="17"/>
  <c r="M339" i="17"/>
  <c r="N339" i="17"/>
  <c r="O339" i="17"/>
  <c r="P339" i="17"/>
  <c r="Q339" i="17"/>
  <c r="I340" i="17"/>
  <c r="J340" i="17"/>
  <c r="K340" i="17"/>
  <c r="L340" i="17"/>
  <c r="M340" i="17"/>
  <c r="N340" i="17"/>
  <c r="O340" i="17"/>
  <c r="P340" i="17"/>
  <c r="Q340" i="17"/>
  <c r="I341" i="17"/>
  <c r="J341" i="17"/>
  <c r="K341" i="17"/>
  <c r="L341" i="17"/>
  <c r="M341" i="17"/>
  <c r="N341" i="17"/>
  <c r="O341" i="17"/>
  <c r="P341" i="17"/>
  <c r="Q341" i="17"/>
  <c r="I342" i="17"/>
  <c r="J342" i="17"/>
  <c r="K342" i="17"/>
  <c r="L342" i="17"/>
  <c r="M342" i="17"/>
  <c r="N342" i="17"/>
  <c r="O342" i="17"/>
  <c r="P342" i="17"/>
  <c r="Q342" i="17"/>
  <c r="I343" i="17"/>
  <c r="J343" i="17"/>
  <c r="K343" i="17"/>
  <c r="L343" i="17"/>
  <c r="M343" i="17"/>
  <c r="N343" i="17"/>
  <c r="O343" i="17"/>
  <c r="P343" i="17"/>
  <c r="Q343" i="17"/>
  <c r="I344" i="17"/>
  <c r="J344" i="17"/>
  <c r="K344" i="17"/>
  <c r="L344" i="17"/>
  <c r="M344" i="17"/>
  <c r="N344" i="17"/>
  <c r="O344" i="17"/>
  <c r="P344" i="17"/>
  <c r="Q344" i="17"/>
  <c r="I345" i="17"/>
  <c r="J345" i="17"/>
  <c r="K345" i="17"/>
  <c r="L345" i="17"/>
  <c r="M345" i="17"/>
  <c r="N345" i="17"/>
  <c r="O345" i="17"/>
  <c r="P345" i="17"/>
  <c r="Q345" i="17"/>
  <c r="I346" i="17"/>
  <c r="J346" i="17"/>
  <c r="K346" i="17"/>
  <c r="L346" i="17"/>
  <c r="M346" i="17"/>
  <c r="N346" i="17"/>
  <c r="O346" i="17"/>
  <c r="P346" i="17"/>
  <c r="Q346" i="17"/>
  <c r="I347" i="17"/>
  <c r="J347" i="17"/>
  <c r="K347" i="17"/>
  <c r="L347" i="17"/>
  <c r="M347" i="17"/>
  <c r="N347" i="17"/>
  <c r="O347" i="17"/>
  <c r="P347" i="17"/>
  <c r="Q347" i="17"/>
  <c r="I348" i="17"/>
  <c r="J348" i="17"/>
  <c r="K348" i="17"/>
  <c r="L348" i="17"/>
  <c r="M348" i="17"/>
  <c r="N348" i="17"/>
  <c r="O348" i="17"/>
  <c r="P348" i="17"/>
  <c r="Q348" i="17"/>
  <c r="I349" i="17"/>
  <c r="J349" i="17"/>
  <c r="K349" i="17"/>
  <c r="L349" i="17"/>
  <c r="M349" i="17"/>
  <c r="N349" i="17"/>
  <c r="O349" i="17"/>
  <c r="P349" i="17"/>
  <c r="Q349" i="17"/>
  <c r="I350" i="17"/>
  <c r="J350" i="17"/>
  <c r="K350" i="17"/>
  <c r="L350" i="17"/>
  <c r="M350" i="17"/>
  <c r="N350" i="17"/>
  <c r="O350" i="17"/>
  <c r="P350" i="17"/>
  <c r="Q350" i="17"/>
  <c r="I351" i="17"/>
  <c r="J351" i="17"/>
  <c r="K351" i="17"/>
  <c r="L351" i="17"/>
  <c r="M351" i="17"/>
  <c r="N351" i="17"/>
  <c r="O351" i="17"/>
  <c r="P351" i="17"/>
  <c r="Q351" i="17"/>
  <c r="I352" i="17"/>
  <c r="J352" i="17"/>
  <c r="K352" i="17"/>
  <c r="L352" i="17"/>
  <c r="M352" i="17"/>
  <c r="N352" i="17"/>
  <c r="O352" i="17"/>
  <c r="P352" i="17"/>
  <c r="Q352" i="17"/>
  <c r="I353" i="17"/>
  <c r="J353" i="17"/>
  <c r="K353" i="17"/>
  <c r="L353" i="17"/>
  <c r="M353" i="17"/>
  <c r="N353" i="17"/>
  <c r="O353" i="17"/>
  <c r="P353" i="17"/>
  <c r="Q353" i="17"/>
  <c r="I354" i="17"/>
  <c r="J354" i="17"/>
  <c r="K354" i="17"/>
  <c r="L354" i="17"/>
  <c r="M354" i="17"/>
  <c r="N354" i="17"/>
  <c r="O354" i="17"/>
  <c r="P354" i="17"/>
  <c r="Q354" i="17"/>
  <c r="I355" i="17"/>
  <c r="J355" i="17"/>
  <c r="K355" i="17"/>
  <c r="L355" i="17"/>
  <c r="M355" i="17"/>
  <c r="N355" i="17"/>
  <c r="O355" i="17"/>
  <c r="P355" i="17"/>
  <c r="Q355" i="17"/>
  <c r="I356" i="17"/>
  <c r="J356" i="17"/>
  <c r="K356" i="17"/>
  <c r="L356" i="17"/>
  <c r="M356" i="17"/>
  <c r="N356" i="17"/>
  <c r="O356" i="17"/>
  <c r="P356" i="17"/>
  <c r="Q356" i="17"/>
  <c r="I357" i="17"/>
  <c r="J357" i="17"/>
  <c r="K357" i="17"/>
  <c r="L357" i="17"/>
  <c r="M357" i="17"/>
  <c r="N357" i="17"/>
  <c r="O357" i="17"/>
  <c r="P357" i="17"/>
  <c r="Q357" i="17"/>
  <c r="I358" i="17"/>
  <c r="J358" i="17"/>
  <c r="K358" i="17"/>
  <c r="L358" i="17"/>
  <c r="M358" i="17"/>
  <c r="N358" i="17"/>
  <c r="O358" i="17"/>
  <c r="P358" i="17"/>
  <c r="Q358" i="17"/>
  <c r="I359" i="17"/>
  <c r="J359" i="17"/>
  <c r="K359" i="17"/>
  <c r="L359" i="17"/>
  <c r="M359" i="17"/>
  <c r="N359" i="17"/>
  <c r="O359" i="17"/>
  <c r="P359" i="17"/>
  <c r="Q359" i="17"/>
  <c r="I360" i="17"/>
  <c r="J360" i="17"/>
  <c r="K360" i="17"/>
  <c r="L360" i="17"/>
  <c r="M360" i="17"/>
  <c r="N360" i="17"/>
  <c r="O360" i="17"/>
  <c r="P360" i="17"/>
  <c r="Q360" i="17"/>
  <c r="I361" i="17"/>
  <c r="J361" i="17"/>
  <c r="K361" i="17"/>
  <c r="L361" i="17"/>
  <c r="M361" i="17"/>
  <c r="N361" i="17"/>
  <c r="O361" i="17"/>
  <c r="P361" i="17"/>
  <c r="Q361" i="17"/>
  <c r="I362" i="17"/>
  <c r="J362" i="17"/>
  <c r="K362" i="17"/>
  <c r="L362" i="17"/>
  <c r="M362" i="17"/>
  <c r="N362" i="17"/>
  <c r="O362" i="17"/>
  <c r="P362" i="17"/>
  <c r="Q362" i="17"/>
  <c r="I363" i="17"/>
  <c r="J363" i="17"/>
  <c r="K363" i="17"/>
  <c r="L363" i="17"/>
  <c r="M363" i="17"/>
  <c r="N363" i="17"/>
  <c r="O363" i="17"/>
  <c r="P363" i="17"/>
  <c r="Q363" i="17"/>
  <c r="I364" i="17"/>
  <c r="J364" i="17"/>
  <c r="K364" i="17"/>
  <c r="L364" i="17"/>
  <c r="M364" i="17"/>
  <c r="N364" i="17"/>
  <c r="O364" i="17"/>
  <c r="P364" i="17"/>
  <c r="Q364" i="17"/>
  <c r="I365" i="17"/>
  <c r="J365" i="17"/>
  <c r="K365" i="17"/>
  <c r="L365" i="17"/>
  <c r="M365" i="17"/>
  <c r="N365" i="17"/>
  <c r="O365" i="17"/>
  <c r="P365" i="17"/>
  <c r="Q365" i="17"/>
  <c r="I366" i="17"/>
  <c r="J366" i="17"/>
  <c r="K366" i="17"/>
  <c r="L366" i="17"/>
  <c r="M366" i="17"/>
  <c r="N366" i="17"/>
  <c r="O366" i="17"/>
  <c r="P366" i="17"/>
  <c r="Q366" i="17"/>
  <c r="I367" i="17"/>
  <c r="J367" i="17"/>
  <c r="K367" i="17"/>
  <c r="L367" i="17"/>
  <c r="M367" i="17"/>
  <c r="N367" i="17"/>
  <c r="O367" i="17"/>
  <c r="P367" i="17"/>
  <c r="Q367" i="17"/>
  <c r="I368" i="17"/>
  <c r="J368" i="17"/>
  <c r="K368" i="17"/>
  <c r="L368" i="17"/>
  <c r="M368" i="17"/>
  <c r="N368" i="17"/>
  <c r="O368" i="17"/>
  <c r="P368" i="17"/>
  <c r="Q368" i="17"/>
  <c r="I369" i="17"/>
  <c r="J369" i="17"/>
  <c r="K369" i="17"/>
  <c r="L369" i="17"/>
  <c r="M369" i="17"/>
  <c r="N369" i="17"/>
  <c r="O369" i="17"/>
  <c r="P369" i="17"/>
  <c r="Q369" i="17"/>
  <c r="I370" i="17"/>
  <c r="J370" i="17"/>
  <c r="K370" i="17"/>
  <c r="L370" i="17"/>
  <c r="M370" i="17"/>
  <c r="N370" i="17"/>
  <c r="O370" i="17"/>
  <c r="P370" i="17"/>
  <c r="Q370" i="17"/>
  <c r="I371" i="17"/>
  <c r="J371" i="17"/>
  <c r="K371" i="17"/>
  <c r="L371" i="17"/>
  <c r="M371" i="17"/>
  <c r="N371" i="17"/>
  <c r="O371" i="17"/>
  <c r="P371" i="17"/>
  <c r="Q371" i="17"/>
  <c r="I372" i="17"/>
  <c r="J372" i="17"/>
  <c r="K372" i="17"/>
  <c r="L372" i="17"/>
  <c r="M372" i="17"/>
  <c r="N372" i="17"/>
  <c r="O372" i="17"/>
  <c r="P372" i="17"/>
  <c r="Q372" i="17"/>
  <c r="I373" i="17"/>
  <c r="J373" i="17"/>
  <c r="K373" i="17"/>
  <c r="L373" i="17"/>
  <c r="M373" i="17"/>
  <c r="N373" i="17"/>
  <c r="O373" i="17"/>
  <c r="P373" i="17"/>
  <c r="Q373" i="17"/>
  <c r="I374" i="17"/>
  <c r="J374" i="17"/>
  <c r="K374" i="17"/>
  <c r="L374" i="17"/>
  <c r="M374" i="17"/>
  <c r="N374" i="17"/>
  <c r="O374" i="17"/>
  <c r="P374" i="17"/>
  <c r="Q374" i="17"/>
  <c r="I375" i="17"/>
  <c r="J375" i="17"/>
  <c r="K375" i="17"/>
  <c r="L375" i="17"/>
  <c r="M375" i="17"/>
  <c r="N375" i="17"/>
  <c r="O375" i="17"/>
  <c r="P375" i="17"/>
  <c r="Q375" i="17"/>
  <c r="I376" i="17"/>
  <c r="J376" i="17"/>
  <c r="K376" i="17"/>
  <c r="L376" i="17"/>
  <c r="M376" i="17"/>
  <c r="N376" i="17"/>
  <c r="O376" i="17"/>
  <c r="P376" i="17"/>
  <c r="Q376" i="17"/>
  <c r="I377" i="17"/>
  <c r="J377" i="17"/>
  <c r="K377" i="17"/>
  <c r="L377" i="17"/>
  <c r="M377" i="17"/>
  <c r="N377" i="17"/>
  <c r="O377" i="17"/>
  <c r="P377" i="17"/>
  <c r="Q377" i="17"/>
  <c r="I378" i="17"/>
  <c r="J378" i="17"/>
  <c r="K378" i="17"/>
  <c r="L378" i="17"/>
  <c r="M378" i="17"/>
  <c r="N378" i="17"/>
  <c r="O378" i="17"/>
  <c r="P378" i="17"/>
  <c r="Q378" i="17"/>
  <c r="I379" i="17"/>
  <c r="J379" i="17"/>
  <c r="K379" i="17"/>
  <c r="L379" i="17"/>
  <c r="M379" i="17"/>
  <c r="N379" i="17"/>
  <c r="O379" i="17"/>
  <c r="P379" i="17"/>
  <c r="Q379" i="17"/>
  <c r="I380" i="17"/>
  <c r="J380" i="17"/>
  <c r="K380" i="17"/>
  <c r="L380" i="17"/>
  <c r="M380" i="17"/>
  <c r="N380" i="17"/>
  <c r="O380" i="17"/>
  <c r="P380" i="17"/>
  <c r="Q380" i="17"/>
  <c r="I381" i="17"/>
  <c r="J381" i="17"/>
  <c r="K381" i="17"/>
  <c r="L381" i="17"/>
  <c r="M381" i="17"/>
  <c r="N381" i="17"/>
  <c r="O381" i="17"/>
  <c r="P381" i="17"/>
  <c r="Q381" i="17"/>
  <c r="I382" i="17"/>
  <c r="J382" i="17"/>
  <c r="K382" i="17"/>
  <c r="L382" i="17"/>
  <c r="M382" i="17"/>
  <c r="N382" i="17"/>
  <c r="O382" i="17"/>
  <c r="P382" i="17"/>
  <c r="Q382" i="17"/>
  <c r="I383" i="17"/>
  <c r="J383" i="17"/>
  <c r="K383" i="17"/>
  <c r="L383" i="17"/>
  <c r="M383" i="17"/>
  <c r="N383" i="17"/>
  <c r="O383" i="17"/>
  <c r="P383" i="17"/>
  <c r="Q383" i="17"/>
  <c r="I384" i="17"/>
  <c r="J384" i="17"/>
  <c r="K384" i="17"/>
  <c r="L384" i="17"/>
  <c r="M384" i="17"/>
  <c r="N384" i="17"/>
  <c r="O384" i="17"/>
  <c r="P384" i="17"/>
  <c r="Q384" i="17"/>
  <c r="I385" i="17"/>
  <c r="J385" i="17"/>
  <c r="K385" i="17"/>
  <c r="L385" i="17"/>
  <c r="M385" i="17"/>
  <c r="N385" i="17"/>
  <c r="O385" i="17"/>
  <c r="P385" i="17"/>
  <c r="Q385" i="17"/>
  <c r="I386" i="17"/>
  <c r="J386" i="17"/>
  <c r="K386" i="17"/>
  <c r="L386" i="17"/>
  <c r="M386" i="17"/>
  <c r="N386" i="17"/>
  <c r="O386" i="17"/>
  <c r="P386" i="17"/>
  <c r="Q386" i="17"/>
  <c r="I387" i="17"/>
  <c r="J387" i="17"/>
  <c r="K387" i="17"/>
  <c r="L387" i="17"/>
  <c r="M387" i="17"/>
  <c r="N387" i="17"/>
  <c r="O387" i="17"/>
  <c r="P387" i="17"/>
  <c r="Q387" i="17"/>
  <c r="I388" i="17"/>
  <c r="J388" i="17"/>
  <c r="K388" i="17"/>
  <c r="L388" i="17"/>
  <c r="M388" i="17"/>
  <c r="N388" i="17"/>
  <c r="O388" i="17"/>
  <c r="P388" i="17"/>
  <c r="Q388" i="17"/>
  <c r="I389" i="17"/>
  <c r="J389" i="17"/>
  <c r="K389" i="17"/>
  <c r="L389" i="17"/>
  <c r="M389" i="17"/>
  <c r="N389" i="17"/>
  <c r="O389" i="17"/>
  <c r="P389" i="17"/>
  <c r="Q389" i="17"/>
  <c r="I390" i="17"/>
  <c r="J390" i="17"/>
  <c r="K390" i="17"/>
  <c r="L390" i="17"/>
  <c r="M390" i="17"/>
  <c r="N390" i="17"/>
  <c r="O390" i="17"/>
  <c r="P390" i="17"/>
  <c r="Q390" i="17"/>
  <c r="I391" i="17"/>
  <c r="J391" i="17"/>
  <c r="K391" i="17"/>
  <c r="L391" i="17"/>
  <c r="M391" i="17"/>
  <c r="N391" i="17"/>
  <c r="O391" i="17"/>
  <c r="P391" i="17"/>
  <c r="Q391" i="17"/>
  <c r="I392" i="17"/>
  <c r="J392" i="17"/>
  <c r="K392" i="17"/>
  <c r="L392" i="17"/>
  <c r="M392" i="17"/>
  <c r="N392" i="17"/>
  <c r="O392" i="17"/>
  <c r="P392" i="17"/>
  <c r="Q392" i="17"/>
  <c r="I393" i="17"/>
  <c r="J393" i="17"/>
  <c r="K393" i="17"/>
  <c r="L393" i="17"/>
  <c r="M393" i="17"/>
  <c r="N393" i="17"/>
  <c r="O393" i="17"/>
  <c r="P393" i="17"/>
  <c r="Q393" i="17"/>
  <c r="I394" i="17"/>
  <c r="J394" i="17"/>
  <c r="K394" i="17"/>
  <c r="L394" i="17"/>
  <c r="M394" i="17"/>
  <c r="N394" i="17"/>
  <c r="O394" i="17"/>
  <c r="P394" i="17"/>
  <c r="Q394" i="17"/>
  <c r="I395" i="17"/>
  <c r="J395" i="17"/>
  <c r="K395" i="17"/>
  <c r="L395" i="17"/>
  <c r="M395" i="17"/>
  <c r="N395" i="17"/>
  <c r="O395" i="17"/>
  <c r="P395" i="17"/>
  <c r="Q395" i="17"/>
  <c r="I396" i="17"/>
  <c r="J396" i="17"/>
  <c r="K396" i="17"/>
  <c r="L396" i="17"/>
  <c r="M396" i="17"/>
  <c r="N396" i="17"/>
  <c r="O396" i="17"/>
  <c r="P396" i="17"/>
  <c r="Q396" i="17"/>
  <c r="I397" i="17"/>
  <c r="J397" i="17"/>
  <c r="K397" i="17"/>
  <c r="L397" i="17"/>
  <c r="M397" i="17"/>
  <c r="N397" i="17"/>
  <c r="O397" i="17"/>
  <c r="P397" i="17"/>
  <c r="Q397" i="17"/>
  <c r="I398" i="17"/>
  <c r="J398" i="17"/>
  <c r="K398" i="17"/>
  <c r="L398" i="17"/>
  <c r="M398" i="17"/>
  <c r="N398" i="17"/>
  <c r="O398" i="17"/>
  <c r="P398" i="17"/>
  <c r="Q398" i="17"/>
  <c r="I399" i="17"/>
  <c r="J399" i="17"/>
  <c r="K399" i="17"/>
  <c r="L399" i="17"/>
  <c r="M399" i="17"/>
  <c r="N399" i="17"/>
  <c r="O399" i="17"/>
  <c r="P399" i="17"/>
  <c r="Q399" i="17"/>
  <c r="I400" i="17"/>
  <c r="J400" i="17"/>
  <c r="K400" i="17"/>
  <c r="L400" i="17"/>
  <c r="M400" i="17"/>
  <c r="N400" i="17"/>
  <c r="O400" i="17"/>
  <c r="P400" i="17"/>
  <c r="Q400" i="17"/>
  <c r="I401" i="17"/>
  <c r="J401" i="17"/>
  <c r="K401" i="17"/>
  <c r="L401" i="17"/>
  <c r="M401" i="17"/>
  <c r="N401" i="17"/>
  <c r="O401" i="17"/>
  <c r="P401" i="17"/>
  <c r="Q401" i="17"/>
  <c r="I402" i="17"/>
  <c r="J402" i="17"/>
  <c r="K402" i="17"/>
  <c r="L402" i="17"/>
  <c r="M402" i="17"/>
  <c r="N402" i="17"/>
  <c r="O402" i="17"/>
  <c r="P402" i="17"/>
  <c r="Q402" i="17"/>
  <c r="I403" i="17"/>
  <c r="J403" i="17"/>
  <c r="K403" i="17"/>
  <c r="L403" i="17"/>
  <c r="M403" i="17"/>
  <c r="N403" i="17"/>
  <c r="O403" i="17"/>
  <c r="P403" i="17"/>
  <c r="Q403" i="17"/>
  <c r="I404" i="17"/>
  <c r="J404" i="17"/>
  <c r="K404" i="17"/>
  <c r="L404" i="17"/>
  <c r="M404" i="17"/>
  <c r="N404" i="17"/>
  <c r="O404" i="17"/>
  <c r="P404" i="17"/>
  <c r="Q404" i="17"/>
  <c r="I405" i="17"/>
  <c r="J405" i="17"/>
  <c r="K405" i="17"/>
  <c r="L405" i="17"/>
  <c r="M405" i="17"/>
  <c r="N405" i="17"/>
  <c r="O405" i="17"/>
  <c r="P405" i="17"/>
  <c r="Q405" i="17"/>
  <c r="I406" i="17"/>
  <c r="J406" i="17"/>
  <c r="K406" i="17"/>
  <c r="L406" i="17"/>
  <c r="M406" i="17"/>
  <c r="N406" i="17"/>
  <c r="O406" i="17"/>
  <c r="P406" i="17"/>
  <c r="Q406" i="17"/>
  <c r="I407" i="17"/>
  <c r="J407" i="17"/>
  <c r="K407" i="17"/>
  <c r="L407" i="17"/>
  <c r="M407" i="17"/>
  <c r="N407" i="17"/>
  <c r="O407" i="17"/>
  <c r="P407" i="17"/>
  <c r="Q407" i="17"/>
  <c r="I408" i="17"/>
  <c r="J408" i="17"/>
  <c r="K408" i="17"/>
  <c r="L408" i="17"/>
  <c r="M408" i="17"/>
  <c r="N408" i="17"/>
  <c r="O408" i="17"/>
  <c r="P408" i="17"/>
  <c r="Q408" i="17"/>
  <c r="I409" i="17"/>
  <c r="J409" i="17"/>
  <c r="K409" i="17"/>
  <c r="L409" i="17"/>
  <c r="M409" i="17"/>
  <c r="N409" i="17"/>
  <c r="O409" i="17"/>
  <c r="P409" i="17"/>
  <c r="Q409" i="17"/>
  <c r="I410" i="17"/>
  <c r="J410" i="17"/>
  <c r="K410" i="17"/>
  <c r="L410" i="17"/>
  <c r="M410" i="17"/>
  <c r="N410" i="17"/>
  <c r="O410" i="17"/>
  <c r="P410" i="17"/>
  <c r="Q410" i="17"/>
  <c r="I411" i="17"/>
  <c r="J411" i="17"/>
  <c r="K411" i="17"/>
  <c r="L411" i="17"/>
  <c r="M411" i="17"/>
  <c r="N411" i="17"/>
  <c r="O411" i="17"/>
  <c r="P411" i="17"/>
  <c r="Q411" i="17"/>
  <c r="I412" i="17"/>
  <c r="J412" i="17"/>
  <c r="K412" i="17"/>
  <c r="L412" i="17"/>
  <c r="M412" i="17"/>
  <c r="N412" i="17"/>
  <c r="O412" i="17"/>
  <c r="P412" i="17"/>
  <c r="Q412" i="17"/>
  <c r="Q5" i="17"/>
  <c r="P5" i="17"/>
  <c r="O5" i="17"/>
  <c r="N5" i="17"/>
  <c r="M5" i="17"/>
  <c r="L5" i="17"/>
  <c r="K5" i="17"/>
  <c r="J5" i="17"/>
  <c r="I5" i="17"/>
  <c r="D96" i="16" l="1"/>
  <c r="D24" i="16"/>
  <c r="D84" i="16"/>
  <c r="D83" i="16"/>
  <c r="D75" i="16"/>
  <c r="D74" i="16"/>
  <c r="D73" i="16"/>
  <c r="D70" i="16"/>
  <c r="D69" i="16"/>
  <c r="D94" i="16"/>
  <c r="D38" i="16"/>
  <c r="D68" i="16"/>
  <c r="D67" i="16"/>
  <c r="D63" i="16"/>
  <c r="D62" i="16"/>
  <c r="D72" i="16"/>
  <c r="D60" i="16"/>
  <c r="D58" i="16"/>
  <c r="D56" i="16"/>
  <c r="D27" i="16"/>
  <c r="D34" i="16"/>
  <c r="D61" i="16"/>
  <c r="D33" i="16"/>
  <c r="D47" i="16"/>
  <c r="D45" i="16"/>
  <c r="D44" i="16"/>
  <c r="D43" i="16"/>
  <c r="D42" i="16"/>
  <c r="D28" i="16"/>
  <c r="D37" i="16"/>
  <c r="D32" i="16"/>
  <c r="D30" i="16"/>
  <c r="D25" i="16"/>
  <c r="D12" i="16"/>
  <c r="D54" i="16"/>
  <c r="D19" i="16"/>
  <c r="D18" i="16"/>
  <c r="D17" i="16"/>
  <c r="D16" i="16"/>
  <c r="D15" i="16"/>
  <c r="D14" i="16"/>
  <c r="D11" i="16"/>
  <c r="D6" i="16"/>
  <c r="D10" i="16"/>
  <c r="D89" i="16"/>
  <c r="D5" i="16"/>
  <c r="D23" i="16"/>
  <c r="D71" i="16"/>
  <c r="D7" i="16"/>
  <c r="D53" i="16"/>
  <c r="D51" i="16"/>
  <c r="D95" i="16"/>
  <c r="D21" i="16"/>
  <c r="D22" i="16"/>
  <c r="D92" i="16"/>
  <c r="D76" i="16"/>
  <c r="D81" i="16"/>
  <c r="D36" i="16"/>
  <c r="D35" i="16"/>
  <c r="D31" i="16"/>
  <c r="D59" i="16"/>
  <c r="D65" i="16"/>
  <c r="D91" i="16"/>
  <c r="D90" i="16"/>
  <c r="D41" i="16"/>
  <c r="D78" i="16"/>
  <c r="D77" i="16"/>
  <c r="D52" i="16"/>
  <c r="D88" i="16"/>
  <c r="D87" i="16"/>
  <c r="D9" i="16"/>
  <c r="D85" i="16"/>
  <c r="D66" i="16"/>
  <c r="D49" i="16"/>
  <c r="D80" i="16"/>
  <c r="D48" i="16"/>
  <c r="D13" i="16"/>
  <c r="D50" i="16"/>
  <c r="D40" i="16"/>
  <c r="D39" i="16"/>
  <c r="D46" i="16"/>
  <c r="D26" i="16"/>
  <c r="D29" i="16"/>
  <c r="D93" i="16"/>
  <c r="D20" i="16"/>
  <c r="D57" i="16"/>
  <c r="D82" i="16"/>
  <c r="D8" i="16"/>
  <c r="D55" i="16"/>
  <c r="D86" i="16"/>
  <c r="D79" i="16"/>
  <c r="D64" i="16"/>
  <c r="F121" i="4" l="1"/>
  <c r="F107" i="4"/>
  <c r="F120" i="4"/>
  <c r="F119" i="4"/>
  <c r="F118" i="4"/>
  <c r="F87" i="4"/>
  <c r="F106" i="4"/>
  <c r="F125" i="4"/>
  <c r="F105" i="4"/>
  <c r="F117" i="4"/>
  <c r="F124" i="4"/>
  <c r="F104" i="4"/>
  <c r="F103" i="4"/>
  <c r="F116" i="4"/>
  <c r="F123" i="4"/>
  <c r="F115" i="4"/>
  <c r="F114" i="4"/>
  <c r="F122" i="4"/>
  <c r="F102" i="4"/>
  <c r="F101" i="4"/>
  <c r="F100" i="4"/>
  <c r="F99" i="4"/>
  <c r="F113" i="4"/>
  <c r="F98" i="4"/>
  <c r="F112" i="4"/>
  <c r="F97" i="4"/>
  <c r="F96" i="4"/>
  <c r="F95" i="4"/>
  <c r="F94" i="4"/>
  <c r="F93" i="4"/>
  <c r="F111" i="4"/>
  <c r="F92" i="4"/>
  <c r="F91" i="4"/>
  <c r="F90" i="4"/>
  <c r="F110" i="4"/>
  <c r="F89" i="4"/>
  <c r="F88" i="4"/>
  <c r="F109" i="4"/>
  <c r="F108" i="4"/>
  <c r="F7" i="4" l="1"/>
  <c r="F8" i="4"/>
  <c r="F9" i="4"/>
  <c r="F10" i="4"/>
  <c r="F11" i="4"/>
  <c r="F12" i="4"/>
  <c r="F13" i="4"/>
  <c r="F14" i="4"/>
  <c r="F15" i="4"/>
  <c r="F17" i="4"/>
  <c r="F18" i="4"/>
  <c r="F49" i="4"/>
  <c r="F50" i="4"/>
  <c r="F19" i="4"/>
  <c r="F20" i="4"/>
  <c r="F21" i="4"/>
  <c r="F22" i="4"/>
  <c r="F23" i="4"/>
  <c r="F24" i="4"/>
  <c r="F25" i="4"/>
  <c r="F28" i="4"/>
  <c r="F26" i="4"/>
  <c r="F27" i="4"/>
  <c r="F29" i="4"/>
  <c r="F30" i="4"/>
  <c r="F31" i="4"/>
  <c r="F32" i="4"/>
  <c r="F33" i="4"/>
  <c r="F34" i="4"/>
  <c r="F35" i="4"/>
  <c r="F36" i="4"/>
  <c r="F37" i="4"/>
  <c r="F38" i="4"/>
  <c r="F39" i="4"/>
  <c r="F48" i="4"/>
  <c r="F40" i="4"/>
  <c r="F41" i="4"/>
  <c r="F42" i="4"/>
  <c r="F43" i="4"/>
  <c r="F44" i="4"/>
  <c r="F45" i="4"/>
  <c r="F46" i="4"/>
  <c r="F47" i="4"/>
  <c r="F51" i="4"/>
  <c r="F52" i="4"/>
  <c r="F53" i="4"/>
  <c r="F16" i="4"/>
  <c r="F54" i="4"/>
  <c r="F55" i="4"/>
  <c r="F56" i="4"/>
  <c r="F57" i="4"/>
  <c r="F58" i="4"/>
  <c r="F61" i="4"/>
  <c r="F82" i="4"/>
  <c r="F67" i="4"/>
  <c r="F68" i="4"/>
  <c r="F60" i="4"/>
  <c r="F62" i="4"/>
  <c r="F63" i="4"/>
  <c r="F64" i="4"/>
  <c r="F65" i="4"/>
  <c r="F66" i="4"/>
  <c r="F59" i="4"/>
  <c r="F84" i="4"/>
  <c r="F69" i="4"/>
  <c r="F70" i="4"/>
  <c r="F71" i="4"/>
  <c r="F72" i="4"/>
  <c r="F73" i="4"/>
  <c r="F74" i="4"/>
  <c r="F76" i="4"/>
  <c r="F79" i="4"/>
  <c r="F80" i="4"/>
  <c r="F81" i="4"/>
  <c r="F83" i="4"/>
  <c r="F85" i="4"/>
  <c r="F75" i="4"/>
  <c r="F86" i="4"/>
  <c r="F77" i="4"/>
  <c r="F78" i="4"/>
  <c r="F6" i="4"/>
  <c r="F5" i="4"/>
</calcChain>
</file>

<file path=xl/sharedStrings.xml><?xml version="1.0" encoding="utf-8"?>
<sst xmlns="http://schemas.openxmlformats.org/spreadsheetml/2006/main" count="10640" uniqueCount="1241">
  <si>
    <t>Calcareous fens with Cladium mariscus and species of the Caricion davallianae</t>
  </si>
  <si>
    <t>Calcium-rich fen dominated by great fen sedge (saw sedge)</t>
  </si>
  <si>
    <t>Ffen calch-gyfoethog sydd wedi ei meddiannu gan y llymfrwynen fawr</t>
  </si>
  <si>
    <t>7240</t>
  </si>
  <si>
    <t>Alpine pioneer formations of the Caricion bicoloris-atrofuscae</t>
  </si>
  <si>
    <t>High-altitude plant communities associated with areas of water seepage</t>
  </si>
  <si>
    <t>Cymunedau planhigion ucheldir sy'n gysylltiedig â mannau le mae dŵr yn tryddiferu</t>
  </si>
  <si>
    <t>7220</t>
  </si>
  <si>
    <t>Petrifying springs with tufa formation (Cratoneurion)</t>
  </si>
  <si>
    <t>Hard-water springs depositing lime</t>
  </si>
  <si>
    <t>Ffynhonnau dŵr caled yn gwaddodi calch</t>
  </si>
  <si>
    <t>7230</t>
  </si>
  <si>
    <t>Alkaline fens</t>
  </si>
  <si>
    <t>Base-rich fens</t>
  </si>
  <si>
    <t>Ffeniau calchog sy'n derbyn dŵr o ffynhonnau</t>
  </si>
  <si>
    <t>1166</t>
  </si>
  <si>
    <t>Triturus cristatus</t>
  </si>
  <si>
    <t>Great crested newt</t>
  </si>
  <si>
    <t>Y fadfall ddŵr gribog</t>
  </si>
  <si>
    <t>1106</t>
  </si>
  <si>
    <t>Salmo salar</t>
  </si>
  <si>
    <t>Atlantic salmon</t>
  </si>
  <si>
    <t>Eog yr Iwerydd</t>
  </si>
  <si>
    <t>1163</t>
  </si>
  <si>
    <t>Cottus gobio</t>
  </si>
  <si>
    <t>Bullhead</t>
  </si>
  <si>
    <t>Penlletwad</t>
  </si>
  <si>
    <t>1096</t>
  </si>
  <si>
    <t>Lampetra planeri</t>
  </si>
  <si>
    <t>Brook lamprey</t>
  </si>
  <si>
    <t>Lamprai'r nant</t>
  </si>
  <si>
    <t>Malwen droellog Desmoulin</t>
  </si>
  <si>
    <t>1029</t>
  </si>
  <si>
    <t>Margaritifera margaritifera</t>
  </si>
  <si>
    <t>Freshwater pearl mussel</t>
  </si>
  <si>
    <t>Misglen berlog dŵr croyw</t>
  </si>
  <si>
    <t>1014</t>
  </si>
  <si>
    <t>Vertigo angustior</t>
  </si>
  <si>
    <t>Narrow-mouthed whorl snail</t>
  </si>
  <si>
    <t>Malwen gylchog â
cheg gul</t>
  </si>
  <si>
    <t>1395</t>
  </si>
  <si>
    <t>Petalophyllum ralfsii</t>
  </si>
  <si>
    <t>Petalwort</t>
  </si>
  <si>
    <t>1393</t>
  </si>
  <si>
    <t>Drepanocladus (Hamatocaulis) vernicosus</t>
  </si>
  <si>
    <t>Slender green feather-moss</t>
  </si>
  <si>
    <t>Drepanocladus</t>
  </si>
  <si>
    <t>1349</t>
  </si>
  <si>
    <t>Tursiops truncatus</t>
  </si>
  <si>
    <t>Bottlenose dolphin</t>
  </si>
  <si>
    <t>Dolffin trwyn potel</t>
  </si>
  <si>
    <t>1308</t>
  </si>
  <si>
    <t>Barbastella barbastellus</t>
  </si>
  <si>
    <t>Barbastelle</t>
  </si>
  <si>
    <t>Barbastelle (Ystlum Du)</t>
  </si>
  <si>
    <t>1355</t>
  </si>
  <si>
    <t>Lutra lutra</t>
  </si>
  <si>
    <t>Otter</t>
  </si>
  <si>
    <t>Dyfrgi</t>
  </si>
  <si>
    <t>1303</t>
  </si>
  <si>
    <t>Rhinolophus hipposideros</t>
  </si>
  <si>
    <t>Lesser horseshoe bat</t>
  </si>
  <si>
    <t>Ystlum trwyn pedol lleiaf</t>
  </si>
  <si>
    <t>1304</t>
  </si>
  <si>
    <t>Rhinolophus ferrumequinum</t>
  </si>
  <si>
    <t>Greater horseshoe bat</t>
  </si>
  <si>
    <t>Ystlum trwyn pedol mwyaf</t>
  </si>
  <si>
    <t>1364</t>
  </si>
  <si>
    <t>Halichoerus grypus</t>
  </si>
  <si>
    <t>Grey seal</t>
  </si>
  <si>
    <t>Morlo llwyd</t>
  </si>
  <si>
    <t>7150</t>
  </si>
  <si>
    <t>Depressions on peat substrates of the Rhynchosporion</t>
  </si>
  <si>
    <t>Depressions on peat substrates</t>
  </si>
  <si>
    <t>Pantiau ar swbstradau o fawn</t>
  </si>
  <si>
    <t>7110</t>
  </si>
  <si>
    <t>Active raised bogs</t>
  </si>
  <si>
    <t>Cyforgorsydd byw</t>
  </si>
  <si>
    <t>7120</t>
  </si>
  <si>
    <t>Degraded raised bogs still capable of natural regeneration</t>
  </si>
  <si>
    <t>Degraded raised bog</t>
  </si>
  <si>
    <t>Cyforgors ddiraddedig</t>
  </si>
  <si>
    <t>7130</t>
  </si>
  <si>
    <t>Blanket bogs</t>
  </si>
  <si>
    <t>Blanket bog</t>
  </si>
  <si>
    <t>Gorgors</t>
  </si>
  <si>
    <t>7140</t>
  </si>
  <si>
    <t>Transition mires and quaking bogs</t>
  </si>
  <si>
    <t>Very wet mires often identified by an unstable 'quaking' surface</t>
  </si>
  <si>
    <t>Corsydd gwlyb iawn a adwaenir yn aml oddi wrth eu harwyned ansad 'crynedig'</t>
  </si>
  <si>
    <t>2120</t>
  </si>
  <si>
    <t>Shifting dunes along the shoreline with Ammophila arenaria ("white dunes")</t>
  </si>
  <si>
    <t>Shifting dunes with marram</t>
  </si>
  <si>
    <t>Twyni symudol gyda moresg arnynt</t>
  </si>
  <si>
    <t>2190</t>
  </si>
  <si>
    <t>Humid dune slacks</t>
  </si>
  <si>
    <t>Llaciau twyni llaith</t>
  </si>
  <si>
    <t>2130</t>
  </si>
  <si>
    <t>Fixed dunes with herbaceous vegetation ("grey dunes")</t>
  </si>
  <si>
    <t>Dune grassland</t>
  </si>
  <si>
    <t>Glaswelltir twyni</t>
  </si>
  <si>
    <t>2110</t>
  </si>
  <si>
    <t>Embryonic shifting dunes</t>
  </si>
  <si>
    <t>Shifting dunes</t>
  </si>
  <si>
    <t>Twyni symudol</t>
  </si>
  <si>
    <t>2170</t>
  </si>
  <si>
    <t>Dunes with Salix repens ssp. argentea (Salicion arenariae)</t>
  </si>
  <si>
    <t>Dunes with Salix arenaria</t>
  </si>
  <si>
    <t>Twyni gyda chorhelyg</t>
  </si>
  <si>
    <t>1150</t>
  </si>
  <si>
    <t>Coastal lagoons</t>
  </si>
  <si>
    <t>Lagoons</t>
  </si>
  <si>
    <t>Morlynnoedd neu lagynau</t>
  </si>
  <si>
    <t>1110</t>
  </si>
  <si>
    <t>Sandbanks which are slightly covered by sea water all the time</t>
  </si>
  <si>
    <t>Ponciau islaw'r llanw</t>
  </si>
  <si>
    <t>1160</t>
  </si>
  <si>
    <t>Large shallow inlets and bays</t>
  </si>
  <si>
    <t>Shallow inlets and bays</t>
  </si>
  <si>
    <t>Cilfachau a baeau bas</t>
  </si>
  <si>
    <t>1140</t>
  </si>
  <si>
    <t>Mudflats and sandflats not covered by seawater at low tide</t>
  </si>
  <si>
    <t>Intertidal mudflats and sandflats</t>
  </si>
  <si>
    <t>Gwastaddau llaid neu dywod rhynglanwol</t>
  </si>
  <si>
    <t>1130</t>
  </si>
  <si>
    <t>Estuaries</t>
  </si>
  <si>
    <t>Aberoedd</t>
  </si>
  <si>
    <t>9130</t>
  </si>
  <si>
    <t>Asperulo-Fagetum beech forests</t>
  </si>
  <si>
    <t>Beech forests on neutral to rich soils</t>
  </si>
  <si>
    <t>Fforestydd ffawydd ar briddoedd sy'n amrywio o niwtral I faethlon</t>
  </si>
  <si>
    <t>9120</t>
  </si>
  <si>
    <t>Atlantic acidophilous beech forests with Ilex and sometimes also Taxus in the shrublayer (Quercion robori-petraeae or Ilici-Fagenion)</t>
  </si>
  <si>
    <t>Beech forests on acid soils</t>
  </si>
  <si>
    <t>Coedwigoedd ffawydd ar bridd asidaidd</t>
  </si>
  <si>
    <t>91D0</t>
  </si>
  <si>
    <t>Bog woodland</t>
  </si>
  <si>
    <t>Coetir corsiog</t>
  </si>
  <si>
    <t>9180</t>
  </si>
  <si>
    <t>Tilio-Acerion forests of slopes, screes and ravines</t>
  </si>
  <si>
    <t>Mixed woodland on base-rich soils associated with rocky slopes</t>
  </si>
  <si>
    <t>Coetir cymysg ar briddoedd tra-fasig sy'n gysylltiedig â llethrau creigiog</t>
  </si>
  <si>
    <t>91 E0</t>
  </si>
  <si>
    <t>Alluvial forests with Alnus glutinosa and Fraxinus excelsior (Alno-Padion, Alnion incanae, Salicion albae)</t>
  </si>
  <si>
    <t>Alder woodland on floodplains</t>
  </si>
  <si>
    <t>Coetiroedd gwern ar orlifdir</t>
  </si>
  <si>
    <t>91A0</t>
  </si>
  <si>
    <t>Old sessile oak woods with Ilex and Blechnum in the British Isles</t>
  </si>
  <si>
    <t>Western acidic oak woodland</t>
  </si>
  <si>
    <t>Coetir derw asidaidd gorllewinol</t>
  </si>
  <si>
    <t>91J0</t>
  </si>
  <si>
    <t>Taxus baccata woods of the British Isles</t>
  </si>
  <si>
    <t>Yew-dominated woodland</t>
  </si>
  <si>
    <t>Coetir sy'n cynnwys coed yw ydyw'n bennaf</t>
  </si>
  <si>
    <t>6130</t>
  </si>
  <si>
    <t>Calaminarian grasslands of the Violetalia calaminariae</t>
  </si>
  <si>
    <t>Grasslands on soils rich in heavy metals</t>
  </si>
  <si>
    <t>Glasswelltiroedd ar briddoedd sy'n gyfoethog o fetalau trwm</t>
  </si>
  <si>
    <t>6150</t>
  </si>
  <si>
    <t>Siliceous alpine and boreal grasslands</t>
  </si>
  <si>
    <t>Montane acid grasslands</t>
  </si>
  <si>
    <t>Glaswelltir asidaidd mynyddig</t>
  </si>
  <si>
    <t>6230</t>
  </si>
  <si>
    <t>Species-rich Nardus grassland, on siliceous substrates in mountain areas (and submountain areas in continental Europe)</t>
  </si>
  <si>
    <t>Species-rich grassland with mat-grass, in upland areas</t>
  </si>
  <si>
    <t>Glaswelltir cyfoethog ei rywogaethau gyda chawne ddu ar ucheldiroedd</t>
  </si>
  <si>
    <t>6410</t>
  </si>
  <si>
    <t>Molinia meadows on calcareous, peaty or clayey-silt-laden soils (Molinion caeruleae)</t>
  </si>
  <si>
    <t>Purple moor-grass meadows</t>
  </si>
  <si>
    <t>Dolydd o laswellt y bwla</t>
  </si>
  <si>
    <t>6210</t>
  </si>
  <si>
    <t>Semi-natural dry grasslands and scrubland facies on calcareous substrates (Festuco-Brometalia)</t>
  </si>
  <si>
    <t>Dry grasslands and scrublands on chalk or limestone</t>
  </si>
  <si>
    <t>Glaswelltiroedd sych a phrysgdir ar briddgalch neu galchfaen</t>
  </si>
  <si>
    <t>6170</t>
  </si>
  <si>
    <t>Alpine and subalpine calcareous grasslands</t>
  </si>
  <si>
    <t>Glaswelltiroedd calchaidd alpaidd ac is-alpaidd</t>
  </si>
  <si>
    <t>4060</t>
  </si>
  <si>
    <t>Alpine and Boreal heaths</t>
  </si>
  <si>
    <t>Alpine and subalpine heaths</t>
  </si>
  <si>
    <t>Rhostiroedd alpaidd ac is-alpaidd</t>
  </si>
  <si>
    <t>4010</t>
  </si>
  <si>
    <t>Northern Atlantic wet heaths with Erica tetralix</t>
  </si>
  <si>
    <t>Wet heathland with cross-leaved heath</t>
  </si>
  <si>
    <t>Rhostir gwlyb gyda grug croesddeiliog</t>
  </si>
  <si>
    <t>4030</t>
  </si>
  <si>
    <t>European dry heaths</t>
  </si>
  <si>
    <t>Dry heaths</t>
  </si>
  <si>
    <t>Rhostiroedd sych</t>
  </si>
  <si>
    <t>Natura 2000 Code</t>
  </si>
  <si>
    <t>Formal name</t>
  </si>
  <si>
    <t>Informal name</t>
  </si>
  <si>
    <t>Welsh name</t>
  </si>
  <si>
    <t>Site Code</t>
  </si>
  <si>
    <t>Site Name</t>
  </si>
  <si>
    <t>UK0012566</t>
  </si>
  <si>
    <t>Kenfig/ Cynffig</t>
  </si>
  <si>
    <t>UK0012598</t>
  </si>
  <si>
    <t>Preseli</t>
  </si>
  <si>
    <t>UK0012642</t>
  </si>
  <si>
    <t>River Wye/ Afon Gwy</t>
  </si>
  <si>
    <t>UK0012661</t>
  </si>
  <si>
    <t>Glynllifon</t>
  </si>
  <si>
    <t>UK0012670</t>
  </si>
  <si>
    <t>Afon Teifi/ River Teifi</t>
  </si>
  <si>
    <t>UK0012680</t>
  </si>
  <si>
    <t>Rhos Llawr-cwrt</t>
  </si>
  <si>
    <t>UK0012685</t>
  </si>
  <si>
    <t>Gower Commons/ Tiroedd Comin Gwyr</t>
  </si>
  <si>
    <t>UK0012712</t>
  </si>
  <si>
    <t>Cardigan Bay/ Bae Ceredigion</t>
  </si>
  <si>
    <t>UK0012727</t>
  </si>
  <si>
    <t>Wye Valley Woodlands/ Coetiroedd Dyffryn Gwy</t>
  </si>
  <si>
    <t>UK0012748</t>
  </si>
  <si>
    <t>Coedydd a Cheunant Rheidol/ Rheidol Woods and Gorge</t>
  </si>
  <si>
    <t>UK0012766</t>
  </si>
  <si>
    <t>Coed y Cerrig</t>
  </si>
  <si>
    <t>UK0012878</t>
  </si>
  <si>
    <t>Drostre Bank</t>
  </si>
  <si>
    <t>UK0012884</t>
  </si>
  <si>
    <t>Corsydd Môn/ Anglesey Fens</t>
  </si>
  <si>
    <t>UK0012885</t>
  </si>
  <si>
    <t>Crymlyn Bog/ Cors Crymlyn</t>
  </si>
  <si>
    <t>UK0012912</t>
  </si>
  <si>
    <t>Fenn`s, Whixall, Bettisfield, Wem and Cadney Mosses</t>
  </si>
  <si>
    <t>UK0012926</t>
  </si>
  <si>
    <t>Berwyn a Mynyddoedd de Clwyd/ Berwyn and South Clwyd Mountains</t>
  </si>
  <si>
    <t>UK0012928</t>
  </si>
  <si>
    <t>Elenydd</t>
  </si>
  <si>
    <t>UK0012945</t>
  </si>
  <si>
    <t>Rhinog</t>
  </si>
  <si>
    <t>UK0012946</t>
  </si>
  <si>
    <t>Eryri/ Snowdonia</t>
  </si>
  <si>
    <t>UK0012985</t>
  </si>
  <si>
    <t>Llangorse Lake/ Llyn Syfaddan</t>
  </si>
  <si>
    <t>UK0013007</t>
  </si>
  <si>
    <t>River Usk/ Afon Wysg</t>
  </si>
  <si>
    <t>UK0013010</t>
  </si>
  <si>
    <t>Afon Tywi/ River Tywi</t>
  </si>
  <si>
    <t>UK0013030</t>
  </si>
  <si>
    <t xml:space="preserve">Severn Estuary/Môr Hafren </t>
  </si>
  <si>
    <t>UK0013045</t>
  </si>
  <si>
    <t>St David`s / Ty Ddewi</t>
  </si>
  <si>
    <t>UK0013046</t>
  </si>
  <si>
    <t>UK0013116</t>
  </si>
  <si>
    <t>Pembrokeshire Marine/ Sir Benfro Forol</t>
  </si>
  <si>
    <t>UK0013117</t>
  </si>
  <si>
    <t>Pen Llyn a`r Sarnau/ Lleyn Peninsula and the Sarnau</t>
  </si>
  <si>
    <t>UK0013585</t>
  </si>
  <si>
    <t>Cwm Cadlan</t>
  </si>
  <si>
    <t>UK0014783</t>
  </si>
  <si>
    <t>Tanat and Vyrnwy Bat Sites/ Safleoedd Ystlumod Tanat ac Efyrnwy</t>
  </si>
  <si>
    <t>UK0014784</t>
  </si>
  <si>
    <t>Usk Bat Sites/ Safleoedd Ystlumod Wysg</t>
  </si>
  <si>
    <t>UK0014787</t>
  </si>
  <si>
    <t>Limestone Coast of South West Wales/ Arfordir Calchfaen de Orllewin Cymru</t>
  </si>
  <si>
    <t>UK0014788</t>
  </si>
  <si>
    <t>Great Orme`s Head/ Pen y Gogarth</t>
  </si>
  <si>
    <t>UK0014789</t>
  </si>
  <si>
    <t>Coedydd Derw a Safleoedd Ystlumod Meirion/ Meirionnydd Oakwoods and Bat Sites</t>
  </si>
  <si>
    <t>UK0014790</t>
  </si>
  <si>
    <t>Cors Caron</t>
  </si>
  <si>
    <t>UK0014791</t>
  </si>
  <si>
    <t>Cors Fochno</t>
  </si>
  <si>
    <t>UK0014792</t>
  </si>
  <si>
    <t>Rhos Goch</t>
  </si>
  <si>
    <t>UK0014793</t>
  </si>
  <si>
    <t>Pembrokeshire Bat Sites and Bosherston Lakes/ Safleoedd Ystlum Sir Benfro a Llynnoedd Bosherston</t>
  </si>
  <si>
    <t>UK0014794</t>
  </si>
  <si>
    <t>Wye Valley and Forest of Dean Bat Sites/ Safleoedd Ystlumod Dyffryn Gwy a Fforest y Ddena</t>
  </si>
  <si>
    <t>UK0020019</t>
  </si>
  <si>
    <t>Carmarthen Bay Dunes/ Twyni Bae Caerfyrddin</t>
  </si>
  <si>
    <t>UK0020020</t>
  </si>
  <si>
    <t>Carmarthen Bay and Estuaries/ Bae Caerfyrddin ac Aberoedd</t>
  </si>
  <si>
    <t>UK0020021</t>
  </si>
  <si>
    <t>Y Twyni o Abermenai i Aberffraw/ Abermenai to Aberffraw Dunes</t>
  </si>
  <si>
    <t>UK0020025</t>
  </si>
  <si>
    <t>Glannau Môn: Cors heli / Anglesey Coast: Saltmarsh</t>
  </si>
  <si>
    <t>UK0030042</t>
  </si>
  <si>
    <t>Glan-traeth</t>
  </si>
  <si>
    <t>UK0030046</t>
  </si>
  <si>
    <t>Afon Gwyrfai a Llyn Cwellyn</t>
  </si>
  <si>
    <t>UK0030049</t>
  </si>
  <si>
    <t>Morfa Harlech a Morfa Dyffryn</t>
  </si>
  <si>
    <t>UK0030070</t>
  </si>
  <si>
    <t>Cernydd Carmel</t>
  </si>
  <si>
    <t>UK0030071</t>
  </si>
  <si>
    <t>Aberbargoed Grasslands</t>
  </si>
  <si>
    <t>UK0030072</t>
  </si>
  <si>
    <t>Sugar Loaf Woodlands</t>
  </si>
  <si>
    <t>UK0030074</t>
  </si>
  <si>
    <t>Afonydd Cleddau/ Cleddau Rivers</t>
  </si>
  <si>
    <t>UK0030075</t>
  </si>
  <si>
    <t>Afon Eden – Cors Goch Trawsfynydd</t>
  </si>
  <si>
    <t>UK0030078</t>
  </si>
  <si>
    <t>Alyn Valley Woods/ Coedwigoedd Dyffryn Alun</t>
  </si>
  <si>
    <t>UK0030090</t>
  </si>
  <si>
    <t>Blackmill Woodlands</t>
  </si>
  <si>
    <t>UK0030092</t>
  </si>
  <si>
    <t>Blaen Cynon</t>
  </si>
  <si>
    <t>UK0030096</t>
  </si>
  <si>
    <t>Brecon Beacons/ Bannau Brycheiniog</t>
  </si>
  <si>
    <t>UK0030104</t>
  </si>
  <si>
    <t>Cadair Idris</t>
  </si>
  <si>
    <t>UK0030105</t>
  </si>
  <si>
    <t>Caeau Mynydd Mawr</t>
  </si>
  <si>
    <t>UK0030109</t>
  </si>
  <si>
    <t>Cardiff Beech Woods</t>
  </si>
  <si>
    <t>UK0030113</t>
  </si>
  <si>
    <t>Glaswelltiroedd Cefn Cribwr/ Cefn Cribwr Grasslands</t>
  </si>
  <si>
    <t>UK0030114</t>
  </si>
  <si>
    <t>Bae Cemlyn/ Cemlyn Bay</t>
  </si>
  <si>
    <t>UK0030117</t>
  </si>
  <si>
    <t>Coed Cwm Einion</t>
  </si>
  <si>
    <t>UK0030118</t>
  </si>
  <si>
    <t>Coedydd Aber</t>
  </si>
  <si>
    <t>UK0030119</t>
  </si>
  <si>
    <t>Coedydd Llawr-y-glyn</t>
  </si>
  <si>
    <t>UK0030121</t>
  </si>
  <si>
    <t>Corsydd Eifionydd</t>
  </si>
  <si>
    <t>UK0030124</t>
  </si>
  <si>
    <t>Coedwigoedd Penrhyn Creuddyn/ Creuddyn Peninsula Woods</t>
  </si>
  <si>
    <t>UK0030127</t>
  </si>
  <si>
    <t xml:space="preserve">Cwm Clydach Woodlands / Coedydd Cwm Clydach </t>
  </si>
  <si>
    <t>UK0030128</t>
  </si>
  <si>
    <t>Cwm Doethie – Mynydd Mallaen</t>
  </si>
  <si>
    <t>UK0030131</t>
  </si>
  <si>
    <t xml:space="preserve">Dee Estuary/Aber Dyfrdwy </t>
  </si>
  <si>
    <t>UK0030132</t>
  </si>
  <si>
    <t>Deeside and Buckley Newt Sites</t>
  </si>
  <si>
    <t>UK0030139</t>
  </si>
  <si>
    <t>Dunraven Bay</t>
  </si>
  <si>
    <t>UK0030141</t>
  </si>
  <si>
    <t>Coedydd Nedd a Mellte</t>
  </si>
  <si>
    <t>UK0030144</t>
  </si>
  <si>
    <t>Gweunydd Blaencleddau</t>
  </si>
  <si>
    <t>UK0030145</t>
  </si>
  <si>
    <t>Coetiroedd Cwm Elan/ Elan Valley Woodlands</t>
  </si>
  <si>
    <t>UK0030146</t>
  </si>
  <si>
    <t>Coedwigoedd Dyffryn Elwy/ Elwy Valley Woods</t>
  </si>
  <si>
    <t>UK0030157</t>
  </si>
  <si>
    <t>Gower Ash Woods/ Coedydd Ynn Gwyr</t>
  </si>
  <si>
    <t>UK0030158</t>
  </si>
  <si>
    <t>Granllyn</t>
  </si>
  <si>
    <t>UK0030160</t>
  </si>
  <si>
    <t>Grogwynion</t>
  </si>
  <si>
    <t>UK0030161</t>
  </si>
  <si>
    <t>Mwyngloddiau Fforest Gwydir/ Gwydyr Forest Mines</t>
  </si>
  <si>
    <t>UK0030163</t>
  </si>
  <si>
    <t>Halkyn Mountain/ Mynydd Helygain</t>
  </si>
  <si>
    <t>UK0030173</t>
  </si>
  <si>
    <t>Johnstown Newt Sites</t>
  </si>
  <si>
    <t>UK0030185</t>
  </si>
  <si>
    <t>Llwyn</t>
  </si>
  <si>
    <t>UK0030186</t>
  </si>
  <si>
    <t>Llyn Dinam</t>
  </si>
  <si>
    <t>UK0030187</t>
  </si>
  <si>
    <t>Corsydd Llyn/ Lleyn Fens</t>
  </si>
  <si>
    <t>UK0030202</t>
  </si>
  <si>
    <t>Y Fenai a Bae Conwy/ Menai Strait and Conwy Bay</t>
  </si>
  <si>
    <t>UK0030205</t>
  </si>
  <si>
    <t>UK0030213</t>
  </si>
  <si>
    <t>Montgomery Canal</t>
  </si>
  <si>
    <t>UK0030221</t>
  </si>
  <si>
    <t>Mynydd Epynt</t>
  </si>
  <si>
    <t>UK0030227</t>
  </si>
  <si>
    <t>North Pembrokeshire Woodlands/ Coedydd Gogledd Sir Benfro</t>
  </si>
  <si>
    <t>UK0030229</t>
  </si>
  <si>
    <t>North West Pembrokeshire Commons/ Comins Gogledd Orllewin Sir Benfro</t>
  </si>
  <si>
    <t>UK0030245</t>
  </si>
  <si>
    <t>Rhos Talglas</t>
  </si>
  <si>
    <t>UK0030252</t>
  </si>
  <si>
    <t>River Dee and Bala Lake/ Afon Dyfrdwy a Llyn Tegid</t>
  </si>
  <si>
    <t>UK0030271</t>
  </si>
  <si>
    <t>Clogwyni Pen Llyn/ Seacliffs of Lleyn</t>
  </si>
  <si>
    <t>UK0030305</t>
  </si>
  <si>
    <t>Yerbeston Tops</t>
  </si>
  <si>
    <t>Site is more than 75% upland.</t>
  </si>
  <si>
    <t>Western seaboard of Wales, highly accessible for tourism, recreational activites, wildlife watching and other activities.</t>
  </si>
  <si>
    <t>Llangorse Lake is the largest natural lake in South Wales, situated in the Brecon Beacons National Park.  It has strong historical associations and is a well known leisure and tourism destination, with horse riding and fishing provided.</t>
  </si>
  <si>
    <t>Covers over 70 sq km and constitute almost half of the total land area of the Gower Peninsula. The landscape of lowland common on Gower has been formed through the complex interaction of geology, climate and stewardship of the commons by successive generations of commoners.</t>
  </si>
  <si>
    <t>Lying in a small deep valley, the little wood at Coed y Cerrig is hidden away in the southern part of Black Mountains; its moist valley floor covered by an unusual type of alder woodland. Some areas of the woodland are coppiced to maintain this unique habitat.</t>
  </si>
  <si>
    <t>Severn Estuary/Môr Hafren</t>
  </si>
  <si>
    <t>Remarkable coastal landscape in a popular holiday area within the Pembrokeshire Coast National Park.  A mature tourism destination with excellent coastal access and public transport. Includes the busy Milford Haven waterway. Need to balance recreation with marine conservation.</t>
  </si>
  <si>
    <t>Cwm Clydach Woodlands / Coedydd Cwm Clydach</t>
  </si>
  <si>
    <t>The site consists largely of steep-sided valleys and upland tracts, is located in the southern part of the Cambrian Mountains. It is notable for its upland dry heathland and grassland communities. The site also contains a large area of old sessile oak wood. Restricted access.</t>
  </si>
  <si>
    <t>Dee Estuary/Aber Dyfrdwy</t>
  </si>
  <si>
    <t>Not assessed</t>
  </si>
  <si>
    <t>Grey Seal</t>
  </si>
  <si>
    <t>Area (Ha)</t>
  </si>
  <si>
    <t>GENERAL SITE INFORMATION</t>
  </si>
  <si>
    <t>Atlantic puffin</t>
  </si>
  <si>
    <t>Bewick's swan</t>
  </si>
  <si>
    <t>Bird</t>
  </si>
  <si>
    <t>Eurasian curlew</t>
  </si>
  <si>
    <t>Eurasian oystercatcher</t>
  </si>
  <si>
    <t>Great cormorant</t>
  </si>
  <si>
    <t>Great crested grebe</t>
  </si>
  <si>
    <t>Manx shearwater</t>
  </si>
  <si>
    <t>Peregrine falcon</t>
  </si>
  <si>
    <t>Red kite</t>
  </si>
  <si>
    <t>Red-billed chough</t>
  </si>
  <si>
    <t>Alca torda</t>
  </si>
  <si>
    <t xml:space="preserve">Razorbill </t>
  </si>
  <si>
    <t>Marine</t>
  </si>
  <si>
    <t>B</t>
  </si>
  <si>
    <t>Anas acuta</t>
  </si>
  <si>
    <t xml:space="preserve">Northern pintail </t>
  </si>
  <si>
    <t>Estuarine</t>
  </si>
  <si>
    <t>W</t>
  </si>
  <si>
    <t>Anas clypeata</t>
  </si>
  <si>
    <t xml:space="preserve">Northern shoveler </t>
  </si>
  <si>
    <t>Anas crecca</t>
  </si>
  <si>
    <t xml:space="preserve">Eurasian teal </t>
  </si>
  <si>
    <t>Anas penelope</t>
  </si>
  <si>
    <t xml:space="preserve">Eurasian wigeon </t>
  </si>
  <si>
    <t>Anas strepera</t>
  </si>
  <si>
    <t xml:space="preserve">Gadwall </t>
  </si>
  <si>
    <t>Anser albifrons albifrons</t>
  </si>
  <si>
    <t xml:space="preserve">Greater white-fronted goose </t>
  </si>
  <si>
    <t>Anser albifrons flavirostris</t>
  </si>
  <si>
    <t>Greenland white-fronted goose</t>
  </si>
  <si>
    <t>Arenaria interpres</t>
  </si>
  <si>
    <t>Turnstone</t>
  </si>
  <si>
    <t>Calidris alpina alpina</t>
  </si>
  <si>
    <t xml:space="preserve">Dunlin </t>
  </si>
  <si>
    <t>Calidris canutus</t>
  </si>
  <si>
    <t xml:space="preserve">Red knot </t>
  </si>
  <si>
    <t>Circus cyaneus</t>
  </si>
  <si>
    <t>Hen harrier</t>
  </si>
  <si>
    <t>Upland</t>
  </si>
  <si>
    <t>Cygnus columbianus bewickii</t>
  </si>
  <si>
    <t xml:space="preserve">Bewick's swan </t>
  </si>
  <si>
    <t>Falco columbarius</t>
  </si>
  <si>
    <t xml:space="preserve">Merlin </t>
  </si>
  <si>
    <t>Falco peregrinus</t>
  </si>
  <si>
    <t xml:space="preserve">Peregrine falcon </t>
  </si>
  <si>
    <t>Fratercula arctica</t>
  </si>
  <si>
    <t xml:space="preserve">Atlantic puffin </t>
  </si>
  <si>
    <t>Gavia stellata</t>
  </si>
  <si>
    <t xml:space="preserve">Red-throated diver </t>
  </si>
  <si>
    <t>Haematopus ostralegus</t>
  </si>
  <si>
    <t xml:space="preserve">Eurasian oystercatcher </t>
  </si>
  <si>
    <t>Hydrobates pelagicus</t>
  </si>
  <si>
    <t xml:space="preserve">European storm-petrel </t>
  </si>
  <si>
    <t>Limosa lapponica</t>
  </si>
  <si>
    <t xml:space="preserve">Bar-tailed godwit </t>
  </si>
  <si>
    <t>Limosa limosa islandica</t>
  </si>
  <si>
    <t xml:space="preserve">Black-tailed godwit </t>
  </si>
  <si>
    <t>Melanitta nigra</t>
  </si>
  <si>
    <t xml:space="preserve">Black (common) scoter </t>
  </si>
  <si>
    <t>Mergus serrator</t>
  </si>
  <si>
    <t>Red Breasted merganser</t>
  </si>
  <si>
    <t>Milvus milvus</t>
  </si>
  <si>
    <t xml:space="preserve">Red kite </t>
  </si>
  <si>
    <t>Morus bassanus</t>
  </si>
  <si>
    <t xml:space="preserve">Northern gannet </t>
  </si>
  <si>
    <t>Numenius arquata</t>
  </si>
  <si>
    <t xml:space="preserve">Eurasian curlew </t>
  </si>
  <si>
    <t>Phalacrocorax carbo</t>
  </si>
  <si>
    <t xml:space="preserve">Great cormorant </t>
  </si>
  <si>
    <t>Pluvialis squatarola</t>
  </si>
  <si>
    <t xml:space="preserve">Grey plover </t>
  </si>
  <si>
    <t>Podiceps cristatus</t>
  </si>
  <si>
    <t xml:space="preserve">Great crested grebe </t>
  </si>
  <si>
    <t>P</t>
  </si>
  <si>
    <t>Puffinus puffinus</t>
  </si>
  <si>
    <t xml:space="preserve">Manx shearwater </t>
  </si>
  <si>
    <t>Pyrrhocorax pyrrhocorax</t>
  </si>
  <si>
    <t xml:space="preserve">Red-billed chough </t>
  </si>
  <si>
    <t>Coastal</t>
  </si>
  <si>
    <t>B/W</t>
  </si>
  <si>
    <t>Sterna albifrons</t>
  </si>
  <si>
    <t xml:space="preserve">Little tern </t>
  </si>
  <si>
    <t>Sterna dougallii</t>
  </si>
  <si>
    <t xml:space="preserve">Roseate tern </t>
  </si>
  <si>
    <t>Sterna hirundo</t>
  </si>
  <si>
    <t xml:space="preserve">Common tern </t>
  </si>
  <si>
    <t>Sterna paradisaea</t>
  </si>
  <si>
    <t xml:space="preserve">Arctic tern </t>
  </si>
  <si>
    <t>Sterna sandvicensis</t>
  </si>
  <si>
    <t xml:space="preserve">Sandwich tern </t>
  </si>
  <si>
    <t>B/P</t>
  </si>
  <si>
    <t>Tadorna tadorna</t>
  </si>
  <si>
    <t xml:space="preserve">Common shelduck </t>
  </si>
  <si>
    <t>Tringa totanus</t>
  </si>
  <si>
    <t xml:space="preserve">Common redshank </t>
  </si>
  <si>
    <t>P/W</t>
  </si>
  <si>
    <t>Waterfowl assemblage</t>
  </si>
  <si>
    <t>Marine/Estuarine</t>
  </si>
  <si>
    <t>UK9013011</t>
  </si>
  <si>
    <t>The Dee Estuary</t>
  </si>
  <si>
    <t>UK9013031</t>
  </si>
  <si>
    <t>Traeth Lafan/ Lavan Sands, Conway Bay</t>
  </si>
  <si>
    <t>UK9013061</t>
  </si>
  <si>
    <t>Ynys Feurig, Cemlyn Bay and The Skerries</t>
  </si>
  <si>
    <t>UK9013101</t>
  </si>
  <si>
    <t>UK9013111</t>
  </si>
  <si>
    <t>Berwyn</t>
  </si>
  <si>
    <t>UK9013121</t>
  </si>
  <si>
    <t>Glannau Aberdaron and Ynys Enlli/ Aberdaron Coast and Bardsey Island</t>
  </si>
  <si>
    <t>UK9013131</t>
  </si>
  <si>
    <t>UK9014041</t>
  </si>
  <si>
    <t>Grassholm</t>
  </si>
  <si>
    <t>UK9014051</t>
  </si>
  <si>
    <t>Skokholm and Skomer</t>
  </si>
  <si>
    <t>UK9014061</t>
  </si>
  <si>
    <t>Castlemartin Coast</t>
  </si>
  <si>
    <t>UK9014062</t>
  </si>
  <si>
    <t>Ramsey and St David`s Peninsula Coast</t>
  </si>
  <si>
    <t>UK9014091</t>
  </si>
  <si>
    <t>Bae Caerfyrddin/ Carmarthen Bay</t>
  </si>
  <si>
    <t>UK9014111</t>
  </si>
  <si>
    <t>Elenydd – Mallaen</t>
  </si>
  <si>
    <t>UK9015011</t>
  </si>
  <si>
    <t>Burry Inlet</t>
  </si>
  <si>
    <t>UK9015022</t>
  </si>
  <si>
    <t>Severn Estuary</t>
  </si>
  <si>
    <t>UK9020282</t>
  </si>
  <si>
    <t>Mynydd Cilan, Trwyn y Wylfa ac Ynysoedd Sant Tudwal</t>
  </si>
  <si>
    <t>UK9020283</t>
  </si>
  <si>
    <t>Craig yr Aderyn (Bird`s Rock)</t>
  </si>
  <si>
    <t>UK9020284</t>
  </si>
  <si>
    <t>Dyfi Estuary / Aber  Dyfi</t>
  </si>
  <si>
    <t>UK9020285</t>
  </si>
  <si>
    <t>Ynys Seiriol / Puffin Island</t>
  </si>
  <si>
    <t>UK9020294</t>
  </si>
  <si>
    <t>Liverpool Bay / Bae Lerpwl</t>
  </si>
  <si>
    <t>Species</t>
  </si>
  <si>
    <t>Primary production</t>
  </si>
  <si>
    <t>Soil formation</t>
  </si>
  <si>
    <t>Nutrient cycling</t>
  </si>
  <si>
    <t>Water cycling</t>
  </si>
  <si>
    <t>Meat</t>
  </si>
  <si>
    <t>Seafood and marine fish</t>
  </si>
  <si>
    <t>Freshwater fish</t>
  </si>
  <si>
    <t>Honey</t>
  </si>
  <si>
    <t>Wild collected food</t>
  </si>
  <si>
    <t>Wood fuel (including charcoal)</t>
  </si>
  <si>
    <t>Biofuels (e.g. biodieasel and bioethanol)</t>
  </si>
  <si>
    <t>Animal fibres (e.g. wool)</t>
  </si>
  <si>
    <t>Timber (for construction)</t>
  </si>
  <si>
    <t>Water for industrial uses</t>
  </si>
  <si>
    <t>Water for irrigation</t>
  </si>
  <si>
    <t>Plant genetic material for plant breeding</t>
  </si>
  <si>
    <t>Alteration of microclimates due to landform and vegetation</t>
  </si>
  <si>
    <t>Carbon sequestration in organic soils and vegetation</t>
  </si>
  <si>
    <t>Mitigation of flood propagation</t>
  </si>
  <si>
    <t>Mitigation of flood generation (making space for floodwater)</t>
  </si>
  <si>
    <t>Regulation of air quality (e.g. filtering particulates)</t>
  </si>
  <si>
    <t>Regulation of water quality (e.g. water purification)</t>
  </si>
  <si>
    <t>Mitigation of impacts of storms, flood erosion events etc</t>
  </si>
  <si>
    <t>Control of human and agricultural/forestry diseases and pests</t>
  </si>
  <si>
    <t>Habitats for pollinating insects</t>
  </si>
  <si>
    <t>Waste assimilation</t>
  </si>
  <si>
    <t>High</t>
  </si>
  <si>
    <t/>
  </si>
  <si>
    <t>No</t>
  </si>
  <si>
    <t>Low</t>
  </si>
  <si>
    <t>Medium</t>
  </si>
  <si>
    <t>Scale</t>
  </si>
  <si>
    <t>Confidence</t>
  </si>
  <si>
    <t>SUPPORTING SERVICES</t>
  </si>
  <si>
    <t>PROVISIONING SERVICES</t>
  </si>
  <si>
    <t>REGULATING SERVICES</t>
  </si>
  <si>
    <t>CULTURAL SERVICES</t>
  </si>
  <si>
    <t>Migneint-Arenig-Dduallt SPA is a large upland site that stretches between Ysbyty Ifan and Penmachno in the north down to Rhydymain in the south, and from Trawsfynydd in the west to just east of Llyn Celyn. The site is of European importance for breeding hen harrier, peregrine falcon and merlin. It has reasonable access for hill walking.</t>
  </si>
  <si>
    <t>FOOD</t>
  </si>
  <si>
    <t>FUEL</t>
  </si>
  <si>
    <t>FIBRE</t>
  </si>
  <si>
    <t>WATER</t>
  </si>
  <si>
    <t>GENETIC RESOURCES</t>
  </si>
  <si>
    <t>CLIMATE REGULATION (LOCAL)</t>
  </si>
  <si>
    <t>CLIMATE REGULATION (GLOBAL)</t>
  </si>
  <si>
    <t>WATER REGULATION (QUANTITY)</t>
  </si>
  <si>
    <t>REGULATION OF WATER, AIR AND SOIL QUALITY</t>
  </si>
  <si>
    <t>HAZARD REGULATION (EROSION CONTROL)</t>
  </si>
  <si>
    <t>DISEASE &amp; PEST REGULATION</t>
  </si>
  <si>
    <t>POLLINATION</t>
  </si>
  <si>
    <t>WASTE ASSIMILATION</t>
  </si>
  <si>
    <t>GENERAL FEATURE INFORMATION</t>
  </si>
  <si>
    <t>Glannau Ynys Gybi/ Holy Island Coast</t>
  </si>
  <si>
    <t>Migneint–Arenig–Dduallt</t>
  </si>
  <si>
    <t>Broad category</t>
  </si>
  <si>
    <t>Type</t>
  </si>
  <si>
    <t>Habitat</t>
  </si>
  <si>
    <t>Bogs and mires</t>
  </si>
  <si>
    <t>Yes</t>
  </si>
  <si>
    <t>Coastal sand dunes</t>
  </si>
  <si>
    <t>Estuaries, lagoons, inlets and intertidal areas and submerged sandbanks</t>
  </si>
  <si>
    <t>Forests and woodland</t>
  </si>
  <si>
    <t>Grassland (contaminated)</t>
  </si>
  <si>
    <t>Grasslands</t>
  </si>
  <si>
    <t>Heaths</t>
  </si>
  <si>
    <t>Lakes</t>
  </si>
  <si>
    <t>Reefs</t>
  </si>
  <si>
    <t>Rivers</t>
  </si>
  <si>
    <t>Rocky habitats and caves</t>
  </si>
  <si>
    <t>Salt meadows/marsh</t>
  </si>
  <si>
    <t>Tall herb communities</t>
  </si>
  <si>
    <t>Vegetated coastal areas</t>
  </si>
  <si>
    <t>Wetlands and fens</t>
  </si>
  <si>
    <t>Atlantic Salmon</t>
  </si>
  <si>
    <t>Fish</t>
  </si>
  <si>
    <t>Higher plant</t>
  </si>
  <si>
    <t>Invertebrate (mollusc)</t>
  </si>
  <si>
    <t>Lower plant</t>
  </si>
  <si>
    <t>Mammal</t>
  </si>
  <si>
    <t>3130</t>
  </si>
  <si>
    <t>Oligotrophic to mesotrophic standing waters with vegetation of the Littorelletea uniflorae and/or of the Isoëto-Nanojuncetea</t>
  </si>
  <si>
    <t>Clear-water lakes or lochs with aquatic vegetation and poor to moderate nutrient levels</t>
  </si>
  <si>
    <t>Llynnoedd o ddŵr clir gyda llystyfiant dyfrdrig gyda lefelau o faetholion sy'n amrywio o ychydig I lefel gymedrol</t>
  </si>
  <si>
    <t>3160</t>
  </si>
  <si>
    <t>Natural dystrophic lakes and ponds</t>
  </si>
  <si>
    <t>Acid peat-stained lakes and ponds</t>
  </si>
  <si>
    <t>Llynnoedd a phyllau asidig wedi eu staenio gan fawn</t>
  </si>
  <si>
    <t>3180</t>
  </si>
  <si>
    <t>Turloughs</t>
  </si>
  <si>
    <t>Llynnoedd tymhorol</t>
  </si>
  <si>
    <t>3150</t>
  </si>
  <si>
    <t>Natural eutrophic lakes with Magnopotamion or Hydrocharition-type vegetation</t>
  </si>
  <si>
    <t>Naturally nutrient-rich lakes or lochs which are often dominated by pondweed</t>
  </si>
  <si>
    <t>Llynnoedd naturiol sy'n gyfoethog mewn maetholion ac sy'n llawn o ddyfrllys</t>
  </si>
  <si>
    <t>3140</t>
  </si>
  <si>
    <t>Hard oligo-mesotrophic waters with benthic vegetation of Chara spp.</t>
  </si>
  <si>
    <t>Calcium-rich nutrient-poor lakes, lochs and pools</t>
  </si>
  <si>
    <t>Llynnoedd neu byllau sy'n gyfoethog o galsiwm neu fasau eraill, ond sy'n aml yn brin o faeth</t>
  </si>
  <si>
    <t>1170</t>
  </si>
  <si>
    <t>Riffiau</t>
  </si>
  <si>
    <t>3260</t>
  </si>
  <si>
    <t>Water courses of plain to montane levels with the Ranunculion fluitantis and Callitricho-Batrachion vegetation</t>
  </si>
  <si>
    <t>Rivers with floating vegetation often dominated by water-crowfoot</t>
  </si>
  <si>
    <t>Afonydd gyda llystyfiant nofiadwy - hynny'n aml yn grafanc y dŵr yn bennaf</t>
  </si>
  <si>
    <t>8120</t>
  </si>
  <si>
    <t>Calcareous and calcshist screes of the montane to alpine levels (Thlaspietea rotundifolii)</t>
  </si>
  <si>
    <t>Base-rich scree</t>
  </si>
  <si>
    <t>Mae'r rhain yn rhediadau serth o sgri yn yr ucheldiroedd, sydd wedi deillio, i raddau helaeth, o graig trafasig, sy'n cynnwys calchfaen, sgistiau calchaidd a basalt</t>
  </si>
  <si>
    <t>8310</t>
  </si>
  <si>
    <t>Caves not open to the public</t>
  </si>
  <si>
    <t>Ogofâu sydd heb fod yn agored i'r cyhoedd</t>
  </si>
  <si>
    <t>8330</t>
  </si>
  <si>
    <t>Submerged or partially submerged sea caves</t>
  </si>
  <si>
    <t>Sea caves</t>
  </si>
  <si>
    <t>Ogofâu môr</t>
  </si>
  <si>
    <t>8110</t>
  </si>
  <si>
    <t>Siliceous scree of the montane to snow levels (Androsacetalia alpinae and Galeopsietalia ladani)</t>
  </si>
  <si>
    <t>Acidic scree</t>
  </si>
  <si>
    <t>Sgri asidaidd</t>
  </si>
  <si>
    <t>8220</t>
  </si>
  <si>
    <t>Siliceous rocky slopes with chasmophytic vegetation</t>
  </si>
  <si>
    <t>Plants in crevices on acid rocks</t>
  </si>
  <si>
    <t>Planhigion mewn hafnau ar greigau asidaidd</t>
  </si>
  <si>
    <t>8210</t>
  </si>
  <si>
    <t>Calcareous rocky slopes with chasmophytic vegetation</t>
  </si>
  <si>
    <t>Plants in crevices on base-rich rocks</t>
  </si>
  <si>
    <t>Planhigion mewn agennau mewn creigiau tra-fasig</t>
  </si>
  <si>
    <t>1330</t>
  </si>
  <si>
    <t>Atlantic salt meadows (Glauco-Puccinellietalia maritimae)</t>
  </si>
  <si>
    <t>Atlantic salt meadows</t>
  </si>
  <si>
    <t>Dolydd ar forfeydd arfordir y gorllewin</t>
  </si>
  <si>
    <t>6430</t>
  </si>
  <si>
    <t>Hydrophilous tall herb fringe communities of plains and of the montane to alpine levels</t>
  </si>
  <si>
    <t>Cymunedau o lysiau tal</t>
  </si>
  <si>
    <t>1230</t>
  </si>
  <si>
    <t>Vegetated sea cliffs of the Atlantic and Baltic coasts</t>
  </si>
  <si>
    <t>Vegetated sea cliffs</t>
  </si>
  <si>
    <t>Clogwyni glan môr sydd â llystyfiant arnynt</t>
  </si>
  <si>
    <t>1310</t>
  </si>
  <si>
    <t>Salicornia and other annuals colonising mud and sand</t>
  </si>
  <si>
    <t>Glasswort and other annuals colonising mud and sand</t>
  </si>
  <si>
    <t>Llyrlys a phlanhigion unflwydd eraill sydd yn cytrefu llaid a thywod</t>
  </si>
  <si>
    <t>1210</t>
  </si>
  <si>
    <t>Annual vegetation of drift lines</t>
  </si>
  <si>
    <t>Llystyfiant blynyddol llinellau drifft</t>
  </si>
  <si>
    <t>1220</t>
  </si>
  <si>
    <t>Perennial vegetation of stony banks</t>
  </si>
  <si>
    <t>Coastal shingle vegetation outside the reach of waves</t>
  </si>
  <si>
    <t>The Burry Inlet is a large estuarine complex located between the Gower Peninsula and the large conurbation of Llanelli in South Wales. It includes extensive areas of intertidal sand and mud-flats, together with large sand dune systems at the mouth of the estuary. The site contains the largest continuous area of saltmarsh in Wales.</t>
  </si>
  <si>
    <t>Lystyfiant ar raean arfordirol sydd y tu hwnt i gyrraedd y tonnau</t>
  </si>
  <si>
    <t>7210</t>
  </si>
  <si>
    <t>1102</t>
  </si>
  <si>
    <t>Alosa alosa</t>
  </si>
  <si>
    <t>Allis shad</t>
  </si>
  <si>
    <t>Herlyn</t>
  </si>
  <si>
    <t>1103</t>
  </si>
  <si>
    <t>Alosa fallax</t>
  </si>
  <si>
    <t>Twaite shad</t>
  </si>
  <si>
    <t>Gwangen</t>
  </si>
  <si>
    <t>1095</t>
  </si>
  <si>
    <t>Petromyzon marinus</t>
  </si>
  <si>
    <t>Sea lamprey</t>
  </si>
  <si>
    <t>Lamprai neu lysywen bendoll y môr</t>
  </si>
  <si>
    <t>1099</t>
  </si>
  <si>
    <t>Lampetra fluviatilis</t>
  </si>
  <si>
    <t>River lamprey</t>
  </si>
  <si>
    <t>Lamprai neu lysywen bendoll yr afon</t>
  </si>
  <si>
    <t>1441</t>
  </si>
  <si>
    <t>Rumex rupestris</t>
  </si>
  <si>
    <t>Shore dock</t>
  </si>
  <si>
    <t>Tafolen y traeth</t>
  </si>
  <si>
    <t>1421</t>
  </si>
  <si>
    <t>Trichomanes speciosum</t>
  </si>
  <si>
    <t>Killarney fern</t>
  </si>
  <si>
    <t>1903</t>
  </si>
  <si>
    <t>Liparis loeselii</t>
  </si>
  <si>
    <t>Fen orchid</t>
  </si>
  <si>
    <t>Tegeirian y fign</t>
  </si>
  <si>
    <t>1654</t>
  </si>
  <si>
    <t>Gentianella anglica</t>
  </si>
  <si>
    <t>Early gentian</t>
  </si>
  <si>
    <t>Crwynllys cynnar</t>
  </si>
  <si>
    <t>1831</t>
  </si>
  <si>
    <t>Luronium natans</t>
  </si>
  <si>
    <t>Floating water-plantain</t>
  </si>
  <si>
    <t>Llyriad nofiadwy</t>
  </si>
  <si>
    <t>1065</t>
  </si>
  <si>
    <t>Euphydryas (Eurodryas, Hypodryas) aurinia</t>
  </si>
  <si>
    <t>Marsh fritillary butterfly</t>
  </si>
  <si>
    <t>Glöyn byw britheg y gors</t>
  </si>
  <si>
    <t>1092</t>
  </si>
  <si>
    <t>Austropotamobius pallipes</t>
  </si>
  <si>
    <t>White-clawed (or Atlantic stream) crayfish</t>
  </si>
  <si>
    <t>Cimwch yr afon</t>
  </si>
  <si>
    <t>1044</t>
  </si>
  <si>
    <t>Coenagrion mercuriale</t>
  </si>
  <si>
    <t>Southern damselfly</t>
  </si>
  <si>
    <t>Senagrion Penfro</t>
  </si>
  <si>
    <t>1013</t>
  </si>
  <si>
    <t>Vertigo geyeri</t>
  </si>
  <si>
    <t>Geyer's whorl snail</t>
  </si>
  <si>
    <t>Malwen droellog Geyer</t>
  </si>
  <si>
    <t>1016</t>
  </si>
  <si>
    <t>Vertigo moulinsiana</t>
  </si>
  <si>
    <t>Desmoulin's whorl snail</t>
  </si>
  <si>
    <t>Ecosystem Service</t>
  </si>
  <si>
    <t>Evidence</t>
  </si>
  <si>
    <t>Gaps/issues</t>
  </si>
  <si>
    <t>Expert assumption.</t>
  </si>
  <si>
    <t>Meat (habitats supporting animals reared for meat)</t>
  </si>
  <si>
    <t xml:space="preserve">Seafood and marine fish </t>
  </si>
  <si>
    <t xml:space="preserve">Honey </t>
  </si>
  <si>
    <t>Biofuels (e.g. biodiesel and bioethanol)</t>
  </si>
  <si>
    <t>Potable water  (potential source of water for human consumption)</t>
  </si>
  <si>
    <t xml:space="preserve">Expert assumption.   </t>
  </si>
  <si>
    <t xml:space="preserve">Climate regulation (global) – Carbon sequestration in vegetation and soils. </t>
  </si>
  <si>
    <t>Mitigation of flood propagation (e.g. water storage in soils, rough soils and vegetation reducing overland flows)</t>
  </si>
  <si>
    <t xml:space="preserve">Expert assumption.  </t>
  </si>
  <si>
    <t>Limited available evidence on marine habitats and also on grasslands, specifically their potential for providing a positive impact outside areas of agriculture.</t>
  </si>
  <si>
    <t>Disease and pest regulation</t>
  </si>
  <si>
    <t>Pollination and provision of habitats for pollinating species</t>
  </si>
  <si>
    <t>Evidence2</t>
  </si>
  <si>
    <t xml:space="preserve">No evidence was found for the following habitats: 
• Estuaries and lagoons
• Intertidal habitats (excluding sand dunes) Based on habitats referred to within NEA coastal margins group.
</t>
  </si>
  <si>
    <t>No evidence found of the contribution of the following habitats:
• Vegetated coastal areas
• Salt meadows/ marsh
• Grasslands
• Costal sand dunes
• Estuaries, lagoons, inlets and intertidal areas
• Heaths</t>
  </si>
  <si>
    <t xml:space="preserve">There was some evidence to indicate that the following habitats have a negative effect:
• Coastal sand dunes
• Vegetated coastal areas
• Salt meadows/ marsh
</t>
  </si>
  <si>
    <r>
      <rPr>
        <b/>
        <sz val="12"/>
        <color indexed="8"/>
        <rFont val="Arial"/>
        <family val="2"/>
      </rPr>
      <t xml:space="preserve">UK NEA Ch.8: Woodlands (pp.263) </t>
    </r>
    <r>
      <rPr>
        <sz val="12"/>
        <color indexed="8"/>
        <rFont val="Arial"/>
        <family val="2"/>
      </rPr>
      <t xml:space="preserve">Table 8.10 Types of ecosystem service provided by woodlands. Little tradition of agro-forestry other than grazing particularly as part of wood-pasture systems; non timber forest products (NTFPs) for commercial and domestic use, e.g. meat (including from culled deer), berries, honey, fungi, medicinal derivatives and drugs.
</t>
    </r>
    <r>
      <rPr>
        <b/>
        <sz val="12"/>
        <color indexed="8"/>
        <rFont val="Arial"/>
        <family val="2"/>
      </rPr>
      <t>UK NEA Ch. 5 Mountains Moorlands and Heaths (pp. 126)</t>
    </r>
    <r>
      <rPr>
        <sz val="12"/>
        <color indexed="8"/>
        <rFont val="Arial"/>
        <family val="2"/>
      </rPr>
      <t xml:space="preserve"> There are currently 20,000–30,000 beekeepers in the UK, producing approximately 2,000 tonnes of honey each year (British Beekeepers’ Association), of which heather honey from upland and lowland heath has twice the value of other types of British honey (Sanderson &amp; Prendergast 2002; Chapter 15).
</t>
    </r>
    <r>
      <rPr>
        <b/>
        <sz val="12"/>
        <color indexed="8"/>
        <rFont val="Arial"/>
        <family val="2"/>
      </rPr>
      <t>Table 5.5 Main goods and benefits derived from MMH broad habitats. (pp.136)</t>
    </r>
    <r>
      <rPr>
        <sz val="12"/>
        <color indexed="8"/>
        <rFont val="Arial"/>
        <family val="2"/>
      </rPr>
      <t xml:space="preserve"> The table shows that dwarf shrub heaths and bogs are very important to the production of honey, while Upland Fen, Marsh and Swamp and Montane also provide support to the provision of honey.
</t>
    </r>
  </si>
  <si>
    <r>
      <rPr>
        <b/>
        <sz val="12"/>
        <color indexed="8"/>
        <rFont val="Arial"/>
        <family val="2"/>
      </rPr>
      <t xml:space="preserve">International Seed Federation </t>
    </r>
    <r>
      <rPr>
        <sz val="12"/>
        <color indexed="8"/>
        <rFont val="Arial"/>
        <family val="2"/>
      </rPr>
      <t xml:space="preserve">
Any genetic material of plant origin that is of potential value for creating improved germplasm is a plant genetic resource. Plant genetic resources for food and agriculture are, in general, sub-divided in the following five categories:
• wild and weed species that are closely related to cultivated species
• landraces
• special genetic stocks including elite and current breeders' lines
• cultivated varieties
• obsolete varieties
The two first categories are often termed ‘exotic germplasm’ by plant breeders, since such materials require long-term pre-breeding programmes in order to gradually transfer their attractive characteristics into an improved and adapted genetic background that can be used in variety breeding.
</t>
    </r>
  </si>
  <si>
    <t>References</t>
  </si>
  <si>
    <r>
      <t xml:space="preserve">Bangor University (2014). Wolfson Carbon Capture Laboratory, (2014) </t>
    </r>
    <r>
      <rPr>
        <i/>
        <sz val="12"/>
        <color indexed="8"/>
        <rFont val="Arial"/>
        <family val="2"/>
      </rPr>
      <t>Peatlands, Climate Change and Global Carbon Stores Peaty Wetlands: Ecosystems of Global Importance</t>
    </r>
    <r>
      <rPr>
        <sz val="12"/>
        <color indexed="8"/>
        <rFont val="Arial"/>
        <family val="2"/>
      </rPr>
      <t xml:space="preserve">.  Downloaded from: http://wccl.bangor.ac.uk/ </t>
    </r>
  </si>
  <si>
    <r>
      <t xml:space="preserve">McGinnity. P, Jennings. E, DeEyto. E, Allott. N, Samuelsson. P, Rogan. G, Whelan. K, and Cross. T, (2009) </t>
    </r>
    <r>
      <rPr>
        <i/>
        <sz val="12"/>
        <color indexed="8"/>
        <rFont val="Arial"/>
        <family val="2"/>
      </rPr>
      <t>Impact of Naturally Spawning Captive-Bred Atlantic Salmon on Wild Populations: Depressed Recruitment and Increased Risk of Climate-Mediated Extinction</t>
    </r>
    <r>
      <rPr>
        <sz val="12"/>
        <color indexed="8"/>
        <rFont val="Arial"/>
        <family val="2"/>
      </rPr>
      <t xml:space="preserve">, Journal of The Proceedings Of The Royal Society, B, Proc. R. Soc. B, 276:3601–3610.  Downloaded from: https://www.google.co.uk/url?sa=t&amp;rct=j&amp;q=&amp;esrc=s&amp;source=web&amp;cd=2&amp;cad=rja&amp;uact=8&amp;ved=0CCwQFjAB&amp;url=http%3A%2F%2Fwww.wyeuskfoundation.org%2Fissues%2Fdownloads%2FMcGinnity%2520et%2520al.%25202009(Stocking).pdf&amp;ei=KU_8U7v5CY6O7QbZuYH4CA&amp;usg=AFQjCNG8rWGsUMLBFvxzGkJyDSVakfc1yg&amp;sig2=gWCt_D9VlX0aPosYD3fxDA  </t>
    </r>
  </si>
  <si>
    <r>
      <t xml:space="preserve">Natural England (2012) </t>
    </r>
    <r>
      <rPr>
        <i/>
        <sz val="12"/>
        <color indexed="8"/>
        <rFont val="Arial"/>
        <family val="2"/>
      </rPr>
      <t>Marine ecosystem services</t>
    </r>
    <r>
      <rPr>
        <sz val="12"/>
        <color indexed="8"/>
        <rFont val="Arial"/>
        <family val="2"/>
      </rPr>
      <t>, NECR088 2012, Downloaded from: http://publications.naturalengland.org.uk/file/300602</t>
    </r>
  </si>
  <si>
    <r>
      <t xml:space="preserve">Orr, H.G., Wilby, R.L., Hedger, M.M. and Brown, I. (2008) </t>
    </r>
    <r>
      <rPr>
        <i/>
        <sz val="12"/>
        <color indexed="8"/>
        <rFont val="Arial"/>
        <family val="2"/>
      </rPr>
      <t>Climate Change in the Uplands: A UK Perspective on Safeguarding Regulatory Ecosystem Services</t>
    </r>
    <r>
      <rPr>
        <sz val="12"/>
        <color indexed="8"/>
        <rFont val="Arial"/>
        <family val="2"/>
      </rPr>
      <t>.  Climate Research, 37:77–98.</t>
    </r>
  </si>
  <si>
    <r>
      <t xml:space="preserve">UK National Ecosystem Assessment (2011). </t>
    </r>
    <r>
      <rPr>
        <i/>
        <sz val="12"/>
        <color indexed="8"/>
        <rFont val="Arial"/>
        <family val="2"/>
      </rPr>
      <t>The UK National Ecosystem Assessment: Synthesis of the Key Findings</t>
    </r>
    <r>
      <rPr>
        <sz val="12"/>
        <color indexed="8"/>
        <rFont val="Arial"/>
        <family val="2"/>
      </rPr>
      <t>.  UNEP-WCMC, Cambridge.</t>
    </r>
  </si>
  <si>
    <r>
      <t>GHK Consulting, Christie. Dr M, ADAS, IEEP, Rick Minter and the Research Box (2011)</t>
    </r>
    <r>
      <rPr>
        <i/>
        <sz val="12"/>
        <color indexed="8"/>
        <rFont val="Arial"/>
        <family val="2"/>
      </rPr>
      <t xml:space="preserve"> Benefits of Sites of Special Scientific Interest</t>
    </r>
  </si>
  <si>
    <r>
      <t xml:space="preserve">Bonn, A., Holden, J., Parnell, M., Worrall, F., Chapman, P.J., Evans, C.D., Termansen, M, Beharry-Borg, N, Acreman, MC, Rowe, E, Emmett, B &amp; Tsuchiya, A (2010) </t>
    </r>
    <r>
      <rPr>
        <i/>
        <sz val="12"/>
        <color indexed="8"/>
        <rFont val="Arial"/>
        <family val="2"/>
      </rPr>
      <t>Ecosystem Services of Peat – Phase 1.</t>
    </r>
    <r>
      <rPr>
        <sz val="12"/>
        <color indexed="8"/>
        <rFont val="Arial"/>
        <family val="2"/>
      </rPr>
      <t xml:space="preserve"> Defra Project Code SP0572. http://randd.defra.gov.uk/Document.aspx?Document=SP0572_9018_FRP.pdf</t>
    </r>
  </si>
  <si>
    <r>
      <t xml:space="preserve">Holden et al. (2007) </t>
    </r>
    <r>
      <rPr>
        <i/>
        <sz val="12"/>
        <color indexed="8"/>
        <rFont val="Arial"/>
        <family val="2"/>
      </rPr>
      <t>Environmental Change in Moorland Landscapes.</t>
    </r>
    <r>
      <rPr>
        <sz val="12"/>
        <color indexed="8"/>
        <rFont val="Arial"/>
        <family val="2"/>
      </rPr>
      <t xml:space="preserve">  Earth-Science Reviews, 82: 75–100. </t>
    </r>
  </si>
  <si>
    <r>
      <t xml:space="preserve">International Seed Federation(2014), </t>
    </r>
    <r>
      <rPr>
        <i/>
        <sz val="12"/>
        <color indexed="8"/>
        <rFont val="Arial"/>
        <family val="2"/>
      </rPr>
      <t xml:space="preserve">Plant Breeding: What is ‘Plant Genetic Resource, </t>
    </r>
    <r>
      <rPr>
        <sz val="12"/>
        <color indexed="8"/>
        <rFont val="Arial"/>
        <family val="2"/>
      </rPr>
      <t xml:space="preserve">Downloaded from: http://www.worldseed.org/isf/plant_breeding.html  </t>
    </r>
  </si>
  <si>
    <r>
      <t xml:space="preserve">The Forestry Commission (Unknown publication date), </t>
    </r>
    <r>
      <rPr>
        <i/>
        <sz val="12"/>
        <color indexed="8"/>
        <rFont val="Arial"/>
        <family val="2"/>
      </rPr>
      <t>Regional Briefings - Trees and Water in the East of England</t>
    </r>
    <r>
      <rPr>
        <sz val="12"/>
        <color indexed="8"/>
        <rFont val="Arial"/>
        <family val="2"/>
      </rPr>
      <t xml:space="preserve">, Downloaded from: http://www.forestry.gov.uk/pdf/fce-trees-and-water.pdf/$FILE/fce-trees-and-water.pdf Downloaded 19/09/2014 </t>
    </r>
  </si>
  <si>
    <r>
      <t>Young. K. A (2013)</t>
    </r>
    <r>
      <rPr>
        <i/>
        <sz val="12"/>
        <color indexed="8"/>
        <rFont val="Arial"/>
        <family val="2"/>
      </rPr>
      <t xml:space="preserve"> The Balancing Act of Captive Breeding Programmes: Salmon Stocking And Angler Catch Statistics</t>
    </r>
    <r>
      <rPr>
        <sz val="12"/>
        <color indexed="8"/>
        <rFont val="Arial"/>
        <family val="2"/>
      </rPr>
      <t xml:space="preserve">, Journal of Fisheries Management and Ecology, 20:434-444 Downloaded from: https://www.google.co.uk/url?sa=t&amp;rct=j&amp;q=&amp;esrc=s&amp;source=web&amp;cd=1&amp;cad=rja&amp;uact=8&amp;ved=0CCEQFjAA&amp;url=http%3A%2F%2Fwww.wyeuskfoundation.org%2Fnews%2Fdownloads%2FYoung_2013_FME_stocking_and_angler_catch.pdf&amp;ei=KU_8U7v5CY6O7QbZuYH4CA&amp;usg=AFQjCNEX_tu5PlX9FKmmBPMrbyDcDXihBg&amp;sig2=bIpBs8XXzT8Wgk8qoq3f5Q </t>
    </r>
  </si>
  <si>
    <t>Natural setting – Landscape and seascape (Sense of place, distinctive natural character)</t>
  </si>
  <si>
    <t>Accessible green and blue space (Physical or visual access)</t>
  </si>
  <si>
    <t>Recreation and tourism (Visits to tourism destinations (museums, visitor centres, etc.)</t>
  </si>
  <si>
    <t>Appreciation of nature and wildlife (E.g. Bird watching, cetacean watching)</t>
  </si>
  <si>
    <t>Historic and cultural heritage (Links to significant historical events)</t>
  </si>
  <si>
    <t>Historic and cultural heritage (Links to language, fiction, poetry, painting, music)</t>
  </si>
  <si>
    <t>Spiritual and religious values (Personal connections with the environment)</t>
  </si>
  <si>
    <t>Educational and scientific opportunities (Use of the environment for learning, training and scientific research)</t>
  </si>
  <si>
    <r>
      <t xml:space="preserve">Assume that Atlantic Salmon provide a </t>
    </r>
    <r>
      <rPr>
        <b/>
        <sz val="12"/>
        <color indexed="8"/>
        <rFont val="Arial"/>
        <family val="2"/>
      </rPr>
      <t>small</t>
    </r>
    <r>
      <rPr>
        <sz val="12"/>
        <color indexed="8"/>
        <rFont val="Arial"/>
        <family val="2"/>
      </rPr>
      <t xml:space="preserve"> scale contribution to this service.   (Low)</t>
    </r>
  </si>
  <si>
    <t>Large</t>
  </si>
  <si>
    <t>Small</t>
  </si>
  <si>
    <t>Moderate</t>
  </si>
  <si>
    <r>
      <t xml:space="preserve">Plant biomass production through photosynthesis provides this service, with the scale of the service depending on the level of productivity.  </t>
    </r>
    <r>
      <rPr>
        <b/>
        <sz val="12"/>
        <rFont val="Arial"/>
        <family val="2"/>
      </rPr>
      <t xml:space="preserve">http://edudel.nic.in/pahal/biology_260309/biology_ch_3_dt_030409.pdf </t>
    </r>
  </si>
  <si>
    <t>Habitats (The scale of contribution is marked BOLD and the confidence  is noted within brackets and is allocated accordingly: High= conclusive evidence found; Moderate:=Some evidence found but inconclusive and Low=Professional opinion )</t>
  </si>
  <si>
    <t>Species The scale of contribution is marked BOLD and the confidence  is noted within brackets and is allocated accordingly: High= conclusive evidence found; Moderate:=Some evidence found but inconclusive and Low=Professional opinion )</t>
  </si>
  <si>
    <t>Bar-tailed godwit</t>
  </si>
  <si>
    <t>Black-tailed godwit</t>
  </si>
  <si>
    <t>Common redshank</t>
  </si>
  <si>
    <t>Common shelduck</t>
  </si>
  <si>
    <t>Common tern</t>
  </si>
  <si>
    <t>Dunlin</t>
  </si>
  <si>
    <t>Eurasian teal</t>
  </si>
  <si>
    <t>Grey plover</t>
  </si>
  <si>
    <t>Little tern</t>
  </si>
  <si>
    <t>Northern pintail</t>
  </si>
  <si>
    <t>Red knot</t>
  </si>
  <si>
    <t>Sandwich tern</t>
  </si>
  <si>
    <t>Arctic tern</t>
  </si>
  <si>
    <t>Roseate tern</t>
  </si>
  <si>
    <t>Merlin</t>
  </si>
  <si>
    <t>Northern gannet</t>
  </si>
  <si>
    <t>European storm-petrel</t>
  </si>
  <si>
    <t>Razorbill</t>
  </si>
  <si>
    <t>Black (common) scoter</t>
  </si>
  <si>
    <t>Eurasian wigeon</t>
  </si>
  <si>
    <t>Northern shoveler</t>
  </si>
  <si>
    <t>Gadwall</t>
  </si>
  <si>
    <t>Greater white-fronted goose</t>
  </si>
  <si>
    <t>Red-throated diver</t>
  </si>
  <si>
    <t>CONTENTS</t>
  </si>
  <si>
    <t>Number of Services Provided</t>
  </si>
  <si>
    <t>Version 3. June 2015</t>
  </si>
  <si>
    <t>No species contribute to this service (Low confidence)</t>
  </si>
  <si>
    <r>
      <t xml:space="preserve">Atlantic Salmon provides a </t>
    </r>
    <r>
      <rPr>
        <b/>
        <sz val="12"/>
        <color indexed="8"/>
        <rFont val="Arial"/>
        <family val="2"/>
      </rPr>
      <t>medium</t>
    </r>
    <r>
      <rPr>
        <sz val="12"/>
        <color indexed="8"/>
        <rFont val="Arial"/>
        <family val="2"/>
      </rPr>
      <t xml:space="preserve"> scale contribution. (Low confidence)
All other species do not make a contribution. (Low confidence)
</t>
    </r>
  </si>
  <si>
    <t>Assume that no species contributes to this service. (Low confidence)</t>
  </si>
  <si>
    <t>No species contribute to this service. (Low confidence)</t>
  </si>
  <si>
    <t>No feature contributes to this service  (Low confidence)</t>
  </si>
  <si>
    <t>No species contributes to this service (Low confidence)</t>
  </si>
  <si>
    <r>
      <t xml:space="preserve">All habitats are assumed to provide a </t>
    </r>
    <r>
      <rPr>
        <b/>
        <sz val="12"/>
        <color indexed="8"/>
        <rFont val="Arial"/>
        <family val="2"/>
      </rPr>
      <t xml:space="preserve">medium </t>
    </r>
    <r>
      <rPr>
        <sz val="12"/>
        <color indexed="8"/>
        <rFont val="Arial"/>
        <family val="2"/>
      </rPr>
      <t>scale contribution to this service except those which are very limited in extent or which are dominated by abiotic elements (e.g. caves) and which are assumed to provide a small contribution (Moderate confidence)</t>
    </r>
  </si>
  <si>
    <t>Negligible</t>
  </si>
  <si>
    <r>
      <t xml:space="preserve">All higher and lower plant species provide a </t>
    </r>
    <r>
      <rPr>
        <b/>
        <sz val="12"/>
        <color indexed="8"/>
        <rFont val="Arial"/>
        <family val="2"/>
      </rPr>
      <t>small</t>
    </r>
    <r>
      <rPr>
        <sz val="12"/>
        <color indexed="8"/>
        <rFont val="Arial"/>
        <family val="2"/>
      </rPr>
      <t xml:space="preserve"> scale contribution to this service but where the population is small this is considered to be </t>
    </r>
    <r>
      <rPr>
        <b/>
        <sz val="12"/>
        <color indexed="8"/>
        <rFont val="Arial"/>
        <family val="2"/>
      </rPr>
      <t>negligible</t>
    </r>
    <r>
      <rPr>
        <sz val="12"/>
        <color indexed="8"/>
        <rFont val="Arial"/>
        <family val="2"/>
      </rPr>
      <t>. (Low confidence)</t>
    </r>
  </si>
  <si>
    <r>
      <t xml:space="preserve">The following habitats provide a </t>
    </r>
    <r>
      <rPr>
        <b/>
        <sz val="12"/>
        <color indexed="8"/>
        <rFont val="Arial"/>
        <family val="2"/>
      </rPr>
      <t xml:space="preserve">large </t>
    </r>
    <r>
      <rPr>
        <sz val="12"/>
        <color indexed="8"/>
        <rFont val="Arial"/>
        <family val="2"/>
      </rPr>
      <t xml:space="preserve">scale contribution:
• Bogs and mires (High confidence)
• Grasslands (Moderate confidence)
• Heaths (Moderate confidence)
• Wetlands and fens (Moderate confidence)
The following habitats provide a </t>
    </r>
    <r>
      <rPr>
        <b/>
        <sz val="12"/>
        <color indexed="8"/>
        <rFont val="Arial"/>
        <family val="2"/>
      </rPr>
      <t xml:space="preserve">medium </t>
    </r>
    <r>
      <rPr>
        <sz val="12"/>
        <color indexed="8"/>
        <rFont val="Arial"/>
        <family val="2"/>
      </rPr>
      <t>scale contribution:
• Coastal sand dunes (Moderate confidence)
• Salt meadows/marsh (Moderate confidence)
• Forests and woodlands (High confidence)
Assume all other habitats features provide s</t>
    </r>
    <r>
      <rPr>
        <b/>
        <sz val="12"/>
        <color indexed="8"/>
        <rFont val="Arial"/>
        <family val="2"/>
      </rPr>
      <t xml:space="preserve">mall </t>
    </r>
    <r>
      <rPr>
        <sz val="12"/>
        <color indexed="8"/>
        <rFont val="Arial"/>
        <family val="2"/>
      </rPr>
      <t xml:space="preserve">scale contribution (Low confidence) with the exception of the following which does not provide this service:
• Rocky habitats &amp; caves (Low confidence)
</t>
    </r>
  </si>
  <si>
    <r>
      <rPr>
        <b/>
        <sz val="12"/>
        <color indexed="8"/>
        <rFont val="Arial"/>
        <family val="2"/>
      </rPr>
      <t>UK NEA Synthesis Paper, (2011), pp78</t>
    </r>
    <r>
      <rPr>
        <sz val="12"/>
        <color indexed="8"/>
        <rFont val="Arial"/>
        <family val="2"/>
      </rPr>
      <t xml:space="preserve"> In actively growing bogs of good habitat status, peat formation is approximately 0.8 mm/yr, which is equivalent to a carbon accumulation rate of 0.5 tonnes carbon/hectare/year (t C/ha/yr). However, the average is probably closer to 0.1 t C/ha/yr given that many peatlands are not of good status. 
</t>
    </r>
    <r>
      <rPr>
        <b/>
        <sz val="12"/>
        <color indexed="8"/>
        <rFont val="Arial"/>
        <family val="2"/>
      </rPr>
      <t>UK NEA Ch. 8: Woodlands (pp.263) Table 8.10 Types of ecosystem service provided by woodlands</t>
    </r>
    <r>
      <rPr>
        <sz val="12"/>
        <color indexed="8"/>
        <rFont val="Arial"/>
        <family val="2"/>
      </rPr>
      <t xml:space="preserve">. Forests facilitate soil formation and other biogeochemical processes essential to life. Fisher &amp; Binkley (2000)
</t>
    </r>
    <r>
      <rPr>
        <b/>
        <sz val="12"/>
        <color indexed="8"/>
        <rFont val="Arial"/>
        <family val="2"/>
      </rPr>
      <t>(pp270)</t>
    </r>
    <r>
      <rPr>
        <sz val="12"/>
        <color indexed="8"/>
        <rFont val="Arial"/>
        <family val="2"/>
      </rPr>
      <t xml:space="preserve">The report states that woodland contributes to some delivery but not significant delivery of soil renewal [this is actioned by below-ground fauna and flora (including mycorrhizal relationships) which promote essential biogeochemical processes that, in turn, lead to the renewal of soil, plant nutrients and fertility.]
</t>
    </r>
    <r>
      <rPr>
        <b/>
        <sz val="12"/>
        <color indexed="8"/>
        <rFont val="Arial"/>
        <family val="2"/>
      </rPr>
      <t xml:space="preserve">UK NEA Ch. 11 Coastal Margins (424-5) </t>
    </r>
    <r>
      <rPr>
        <sz val="12"/>
        <color indexed="8"/>
        <rFont val="Arial"/>
        <family val="2"/>
      </rPr>
      <t xml:space="preserve"> Although successional development from bare sand to full vegetation cover and soil development is a natural process, its rate is slowed by disturbance (both natural and man-made), but hastened by artificial stabilisation, reduced sediment supply, eutrophication and climate change.
Furthermore, dune soils develop faster in the wetter regions of the UK, but warmer temperatures due to climate change may speed up soil development in other areas too (Sevink 1991; Jones et al. 2008), leading to successional change.
</t>
    </r>
    <r>
      <rPr>
        <b/>
        <sz val="12"/>
        <color indexed="8"/>
        <rFont val="Arial"/>
        <family val="2"/>
      </rPr>
      <t>(436)</t>
    </r>
    <r>
      <rPr>
        <sz val="12"/>
        <color indexed="8"/>
        <rFont val="Arial"/>
        <family val="2"/>
      </rPr>
      <t xml:space="preserve"> This is provided by those habitats where soil development, and, therefore, the accumulation of soil organic matter, is rapid. However, since these are often dynamic environments, localised destruction of established soils also occurs. Where more fertile soils occur on Sand Dunes, Saltmarsh and Machair, they can support low intensity agriculture; today, this type of farming is often maintained by agri-environment schemes.
</t>
    </r>
  </si>
  <si>
    <t>All species provide a contribution to this service but the scale is assumed to be negligible. (Low confidence)</t>
  </si>
  <si>
    <r>
      <t xml:space="preserve">All habitats are assumed to provide a </t>
    </r>
    <r>
      <rPr>
        <b/>
        <sz val="12"/>
        <color indexed="8"/>
        <rFont val="Arial"/>
        <family val="2"/>
      </rPr>
      <t xml:space="preserve">medium </t>
    </r>
    <r>
      <rPr>
        <sz val="12"/>
        <color indexed="8"/>
        <rFont val="Arial"/>
        <family val="2"/>
      </rPr>
      <t>scale contribution to this service except those which are very limited in extent or which are dominated by abiotic elements (e.g. caves) and which are assumed to provide a small contribution (Low confidence)</t>
    </r>
  </si>
  <si>
    <r>
      <t xml:space="preserve">http://www.unep.org/maweb/documents/document.281.aspx.pdf : This service refers to the presence and cycling of the main macro-nutrients used by organic life: nitrogen, sulfur, phosphorus, and
carbon which is present in all ecosystems.  Human activities such as pollution, soil disturbance and the application of fertilisation have a significant effect on these nutrient cycles, giving a low confidence in the scale of service delivery.                                                                                                                       </t>
    </r>
    <r>
      <rPr>
        <b/>
        <sz val="12"/>
        <rFont val="Arial"/>
        <family val="2"/>
      </rPr>
      <t>UK NEA, Ch. 9: Freshwaters, Open Waters and Floodplains (pp.300)</t>
    </r>
    <r>
      <rPr>
        <sz val="12"/>
        <rFont val="Arial"/>
        <family val="2"/>
      </rPr>
      <t xml:space="preserve"> Freshwaters are among the UK’s most productive and naturally diverse ecosystems....Microorganisms, such as bacteria and fungi, are also abundant, and in aggregate drive production, decomposition and nutrient regulation</t>
    </r>
  </si>
  <si>
    <r>
      <rPr>
        <b/>
        <sz val="12"/>
        <color indexed="8"/>
        <rFont val="Arial"/>
        <family val="2"/>
      </rPr>
      <t>UK NEA CH. 9 Freshwater (pp. 307)</t>
    </r>
    <r>
      <rPr>
        <sz val="12"/>
        <color indexed="8"/>
        <rFont val="Arial"/>
        <family val="2"/>
      </rPr>
      <t xml:space="preserve"> The majority of the UK’s permanent, Openwater bodies support fish, whether coarse species, such as carp, bream, roach and pike, which prefer slow-flowing or still lowland waters, or game fish, such as trout, grayling and salmon, which prefer fast-flowing waters. Floodplains and Wetlands also provide fish habitats, especially nurseries for coarse species, such as pike, eel and carp. Consequently, the fishing industry is reliant upon these habitats for fish recruitment, although these fish may not be harvested commercially within the habitats themselves (provisioning and regulatory services). Again, much of the harvesting or catch-and-release of these fish is related more to the leisure and recreation industries (cultural services) than to provisioning services.</t>
    </r>
  </si>
  <si>
    <r>
      <t xml:space="preserve">The following habitats provide a </t>
    </r>
    <r>
      <rPr>
        <b/>
        <sz val="12"/>
        <color indexed="8"/>
        <rFont val="Arial"/>
        <family val="2"/>
      </rPr>
      <t>medium</t>
    </r>
    <r>
      <rPr>
        <sz val="12"/>
        <color indexed="8"/>
        <rFont val="Arial"/>
        <family val="2"/>
      </rPr>
      <t xml:space="preserve"> scale contribution:
• Rivers (High confidence)
• Lakes (High confidence)
The following habitats provide a </t>
    </r>
    <r>
      <rPr>
        <b/>
        <sz val="12"/>
        <color indexed="8"/>
        <rFont val="Arial"/>
        <family val="2"/>
      </rPr>
      <t xml:space="preserve">small </t>
    </r>
    <r>
      <rPr>
        <sz val="12"/>
        <color indexed="8"/>
        <rFont val="Arial"/>
        <family val="2"/>
      </rPr>
      <t xml:space="preserve">scale contribution:
• Estuaries, lagoons, inlets and intertidal areas. (High confidence)
• Wetlands and fens (High confidence)
                                                                                                                                                                                                                               Assume all other habitats do not contribute to this this service.  (Low confidence)
</t>
    </r>
  </si>
  <si>
    <r>
      <t xml:space="preserve">The following habitats provide a </t>
    </r>
    <r>
      <rPr>
        <b/>
        <sz val="12"/>
        <color indexed="8"/>
        <rFont val="Arial"/>
        <family val="2"/>
      </rPr>
      <t>medium</t>
    </r>
    <r>
      <rPr>
        <sz val="12"/>
        <color indexed="8"/>
        <rFont val="Arial"/>
        <family val="2"/>
      </rPr>
      <t xml:space="preserve"> scale contribution:
• Forests and woodlands (High confidence)
• Heaths (High confidence)
• Bogs and mires (High confidence)
• Grassland (High confidence)
The following habitats provide a </t>
    </r>
    <r>
      <rPr>
        <b/>
        <sz val="12"/>
        <color indexed="8"/>
        <rFont val="Arial"/>
        <family val="2"/>
      </rPr>
      <t>small</t>
    </r>
    <r>
      <rPr>
        <sz val="12"/>
        <color indexed="8"/>
        <rFont val="Arial"/>
        <family val="2"/>
      </rPr>
      <t xml:space="preserve"> scale contribution:
• Wetlands and fens (Low confidence)
• Vegetated coastal areas (Low confidence)
• Salt meadows /marsh (Low confidence)
Assume all other habitats do not contribute to this this service.  (Low confidence)</t>
    </r>
  </si>
  <si>
    <r>
      <t xml:space="preserve">This category excludes fish and shellfish and venison which are included in previous categories. The main types of wild collected food include fruit and berries (e.g. crab apples, bilberries), fungi, glasswort etc                                                                          
</t>
    </r>
    <r>
      <rPr>
        <b/>
        <sz val="12"/>
        <color indexed="8"/>
        <rFont val="Arial"/>
        <family val="2"/>
      </rPr>
      <t>UK NEA Ch. 8 Woodland (pp.262)</t>
    </r>
    <r>
      <rPr>
        <sz val="12"/>
        <color indexed="8"/>
        <rFont val="Arial"/>
        <family val="2"/>
      </rPr>
      <t xml:space="preserve"> Forests and trees have also been the source of non-wood products such as food (fruit, fungi), meat (domestic stock grazing, wild game), animal bedding (litter and bracken), foliage, medicines and cosmetics.</t>
    </r>
    <r>
      <rPr>
        <sz val="12"/>
        <color indexed="8"/>
        <rFont val="Arial"/>
        <family val="2"/>
      </rPr>
      <t xml:space="preserve">
</t>
    </r>
    <r>
      <rPr>
        <sz val="12"/>
        <color indexed="8"/>
        <rFont val="Arial"/>
        <family val="2"/>
      </rPr>
      <t xml:space="preserve">
</t>
    </r>
    <r>
      <rPr>
        <b/>
        <sz val="12"/>
        <color indexed="8"/>
        <rFont val="Arial"/>
        <family val="2"/>
      </rPr>
      <t/>
    </r>
  </si>
  <si>
    <r>
      <t>The following habitats provide a</t>
    </r>
    <r>
      <rPr>
        <b/>
        <sz val="12"/>
        <color indexed="8"/>
        <rFont val="Arial"/>
        <family val="2"/>
      </rPr>
      <t xml:space="preserve"> small</t>
    </r>
    <r>
      <rPr>
        <sz val="12"/>
        <color indexed="8"/>
        <rFont val="Arial"/>
        <family val="2"/>
      </rPr>
      <t xml:space="preserve"> scale contribution to this service:
• Forests and woodlands (High confidence)
• Heaths (Low confidence)
• Grasslands (High confidence)
Assume all other habitats do not contribute to this this service. (Low confidence)
</t>
    </r>
  </si>
  <si>
    <t>Wild collected food (other)</t>
  </si>
  <si>
    <t>Expert assumption - Arisings produced as part of conservation management have the potential to be used as biofuel e.g. scrub, reed and sedge.</t>
  </si>
  <si>
    <r>
      <t>The following habitats provide</t>
    </r>
    <r>
      <rPr>
        <b/>
        <sz val="12"/>
        <color indexed="8"/>
        <rFont val="Arial"/>
        <family val="2"/>
      </rPr>
      <t xml:space="preserve"> small </t>
    </r>
    <r>
      <rPr>
        <sz val="12"/>
        <color indexed="8"/>
        <rFont val="Arial"/>
        <family val="2"/>
      </rPr>
      <t xml:space="preserve">scale contribution:
• Bogs and mires (Low confidence)
• Wetlands and fens (Low confidence)
• Heaths (Low confidence)
                                                                   Assume all other habitats do not contribute to this this service. (Low confidence)
</t>
    </r>
  </si>
  <si>
    <r>
      <t>The following habitats provide</t>
    </r>
    <r>
      <rPr>
        <b/>
        <sz val="12"/>
        <color indexed="8"/>
        <rFont val="Arial"/>
        <family val="2"/>
      </rPr>
      <t xml:space="preserve"> medium</t>
    </r>
    <r>
      <rPr>
        <sz val="12"/>
        <color indexed="8"/>
        <rFont val="Arial"/>
        <family val="2"/>
      </rPr>
      <t xml:space="preserve"> contribution
• Forests and woodland (Low confidence)
• Coastal sand dunes - due to removal of conifers (High confidence)
                                                                       Assume all other habitats do not contribute to this this service.  (Low confidence)
</t>
    </r>
  </si>
  <si>
    <r>
      <t xml:space="preserve">Expert assumption - All habitats for which sheep grazing is a common management option have been included, with the scale of service delivery based on the extent to which sheep are typically used as grazing animals for the different habitats.  GHK (2011) provides an example of wool production as an ecosystem service from Ashdown Forest in England.                                                                                                                                                              </t>
    </r>
    <r>
      <rPr>
        <b/>
        <sz val="12"/>
        <rFont val="Arial"/>
        <family val="2"/>
      </rPr>
      <t>UK NEA Ch. 11 Coastal Margins (pp.430</t>
    </r>
    <r>
      <rPr>
        <sz val="12"/>
        <rFont val="Arial"/>
        <family val="2"/>
      </rPr>
      <t xml:space="preserve">) Goods relating to provisioning services in the Coastal Margins are relatively minor; the most important are meat and wool from Saltmarsh, and timber from afforested Sand Dunes (through removal of conifers), while seaweed-gathering from the beach, used as fertiliser, and fodder crops are both locally important on Machair.                                                                                                                                     </t>
    </r>
  </si>
  <si>
    <r>
      <t xml:space="preserve">The following habitats provide a </t>
    </r>
    <r>
      <rPr>
        <b/>
        <sz val="12"/>
        <color indexed="8"/>
        <rFont val="Arial"/>
        <family val="2"/>
      </rPr>
      <t>medium</t>
    </r>
    <r>
      <rPr>
        <sz val="12"/>
        <color indexed="8"/>
        <rFont val="Arial"/>
        <family val="2"/>
      </rPr>
      <t xml:space="preserve"> scale  contribution:
• Heaths (Low confidence)
• Grassland (Low confidence)
• Vegetated coastal areas (Low confidence)
• Salt meadows/marsh (High confidence)
                                                                                                      The following habitats provide a small scale contribution:                                                                                                                                                                                                                • Forests and woodland (Low confidence)
                                                                       Assume all other habitats do not contribute to this service. (Low confidence)
</t>
    </r>
  </si>
  <si>
    <r>
      <t xml:space="preserve">It is assumed that all commercially grazed habitats contribute to this service. </t>
    </r>
    <r>
      <rPr>
        <b/>
        <sz val="12"/>
        <rFont val="Arial"/>
        <family val="2"/>
      </rPr>
      <t xml:space="preserve">                                                                                                                                   UK NEA, Ch.6 (pp177) Table 6.12 </t>
    </r>
    <r>
      <rPr>
        <sz val="12"/>
        <rFont val="Arial"/>
        <family val="2"/>
      </rPr>
      <t xml:space="preserve">The final services and goods provided by Semi-natural Grasslands. Shows that grasslands play a minor role in the provision of food through providing food to animals and fibre to possibly enhanced quality of meat and milk.                                                                </t>
    </r>
    <r>
      <rPr>
        <b/>
        <sz val="12"/>
        <rFont val="Arial"/>
        <family val="2"/>
      </rPr>
      <t>GHK (2011)</t>
    </r>
    <r>
      <rPr>
        <sz val="12"/>
        <rFont val="Arial"/>
        <family val="2"/>
      </rPr>
      <t xml:space="preserve"> http://users.aber.ac.uk/mec/Publications/Reports/Benefits%20of%20SSSIs%20final%20revised%20report%20june%202011.pdf (p60) states that a large proportion of SSSIs are farmed in some way but that the impact of SSSI designation on provisioning services may be negative in many cases as SSSI management is likely to reduce agricultural output, though there can also be increases in the quality of produce e.g. in niche markets. Venison can be derived from woodlands.                      </t>
    </r>
    <r>
      <rPr>
        <b/>
        <sz val="12"/>
        <rFont val="Arial"/>
        <family val="2"/>
      </rPr>
      <t xml:space="preserve">UK NEA Ch. 11 Coastal Margins (pp.430) </t>
    </r>
    <r>
      <rPr>
        <sz val="12"/>
        <rFont val="Arial"/>
        <family val="2"/>
      </rPr>
      <t>Goods relating to provisioning services in the Coastal Margins are relatively minor; the most important are meat and wool from Saltmarsh, and timber from afforested Sand Dunes (through removal of conifers), while seaweed-gathering from the beach, used as fertiliser, and fodder crops are both locally important on Machair.</t>
    </r>
  </si>
  <si>
    <r>
      <t xml:space="preserve">The following habitats provide a </t>
    </r>
    <r>
      <rPr>
        <b/>
        <sz val="12"/>
        <rFont val="Arial"/>
        <family val="2"/>
      </rPr>
      <t xml:space="preserve">medium </t>
    </r>
    <r>
      <rPr>
        <sz val="12"/>
        <rFont val="Arial"/>
        <family val="2"/>
      </rPr>
      <t xml:space="preserve">scale contribution:
• Heaths (Low confidence)
• Grassland (Low confidence)
• Vegetated coastal areas (Low confidence)
• Salt meadows/marsh (High confidence)
• Wetlands and fens (Low confidence)
                                                                                                      The following habitats provide a small scale contribution:                                                                                                                                                                                                                • Forests and woodland (Low confidence)
• Bogs and mires (Low confidence)
                                                                                                                                                                                                   Assume all other habitats do not make a contribution. </t>
    </r>
  </si>
  <si>
    <r>
      <t>Assume that the following habitats provide</t>
    </r>
    <r>
      <rPr>
        <b/>
        <sz val="12"/>
        <color indexed="8"/>
        <rFont val="Arial"/>
        <family val="2"/>
      </rPr>
      <t xml:space="preserve"> small</t>
    </r>
    <r>
      <rPr>
        <sz val="12"/>
        <color indexed="8"/>
        <rFont val="Arial"/>
        <family val="2"/>
      </rPr>
      <t xml:space="preserve"> scale contribution:
• Forests and woodland (High confidence)
</t>
    </r>
    <r>
      <rPr>
        <sz val="12"/>
        <color indexed="8"/>
        <rFont val="Arial"/>
        <family val="2"/>
      </rPr>
      <t xml:space="preserve">• Coastal sand dunes (due to removal of conifers) (High confidence)
Assume all other habitats do not contribute to this this service.  (Low confidence)
</t>
    </r>
  </si>
  <si>
    <t>Timber (e.g. for construction)</t>
  </si>
  <si>
    <t>No species contribute to this service.  (Low confidence)</t>
  </si>
  <si>
    <r>
      <t>Assume that the following habitats provide</t>
    </r>
    <r>
      <rPr>
        <b/>
        <sz val="12"/>
        <color indexed="8"/>
        <rFont val="Arial"/>
        <family val="2"/>
      </rPr>
      <t xml:space="preserve"> medium </t>
    </r>
    <r>
      <rPr>
        <sz val="12"/>
        <color indexed="8"/>
        <rFont val="Arial"/>
        <family val="2"/>
      </rPr>
      <t xml:space="preserve">scale contribution:
• Rivers  (Low confidence)
• Estuaries (Low confidence)
Assume all other habitats do not contribute to this this service.  (Low confidence)
</t>
    </r>
  </si>
  <si>
    <t xml:space="preserve">Expert assumption. </t>
  </si>
  <si>
    <t>Animal and plant genetic material for breeding</t>
  </si>
  <si>
    <t xml:space="preserve">This has been restricted to those habitats which contain species which relate to commercial production i.e. timber, grazing pasture, shellfisheries, marine fisheries etc.                                   Assume the following habitats have potential to provide a small scale contribution:
• Grassland  (Low confidence)                                                                                                                                                                                                                                                                                                                                                                                                                                                                                                                                                                                                                                                                                                                                                                                                                                                                                                                                                                                                                                                                        
• Forests and woodlands (Low confidence)
• Estuaries, lagoons, inlets and intertidal areas and submerged sandbanks (Low confidence)
• Reefs (Low confidence)
                                                                  Assume all other habitats make no contribution to this this service. (Low confidence)
</t>
  </si>
  <si>
    <r>
      <t xml:space="preserve">                                                   </t>
    </r>
    <r>
      <rPr>
        <b/>
        <sz val="12"/>
        <color indexed="8"/>
        <rFont val="Arial"/>
        <family val="2"/>
      </rPr>
      <t xml:space="preserve">                                                                                                                                  UK NEA Ch. 6 Semi Natural Grasslands (pp182) T</t>
    </r>
    <r>
      <rPr>
        <sz val="12"/>
        <color indexed="8"/>
        <rFont val="Arial"/>
        <family val="2"/>
      </rPr>
      <t xml:space="preserve">he plants sown to improve grasslands for agricultural production are derived from some of the species of traditional pastures and meadows. From an early date, native grassland species were subjected to selective breeding, which led to a trade in improved cultivars.                                                                                                     </t>
    </r>
    <r>
      <rPr>
        <b/>
        <sz val="12"/>
        <color indexed="8"/>
        <rFont val="Arial"/>
        <family val="2"/>
      </rPr>
      <t>UK NEA Ch. 12 Marine (pp470)</t>
    </r>
    <r>
      <rPr>
        <sz val="12"/>
        <color indexed="8"/>
        <rFont val="Arial"/>
        <family val="2"/>
      </rPr>
      <t xml:space="preserve"> Marine habitats and their diversity of organisms provide a wide range of ecosystem goods, services and benefits of significant value to the UK’s society (Figure 12.4). These benefits include: food such as fish and shellfish, the reduction of climate stress by regulating carbon and other biogases; genetic resources for aquaculture; biogases; genetic resources for aquaculture; industrial inputs for blue biotechnology such as biocatalysts, natural medicines; fertiliser (seaweed); coastal protection; waste breakdown and detoxification
</t>
    </r>
  </si>
  <si>
    <r>
      <t xml:space="preserve">This has been restricted to those species which relate to commercial production or are economically  valuable. (Low confidence)
                                                     Evidence that wild salmon has potential to provide a </t>
    </r>
    <r>
      <rPr>
        <b/>
        <sz val="12"/>
        <color indexed="8"/>
        <rFont val="Arial"/>
        <family val="2"/>
      </rPr>
      <t>small</t>
    </r>
    <r>
      <rPr>
        <sz val="12"/>
        <color indexed="8"/>
        <rFont val="Arial"/>
        <family val="2"/>
      </rPr>
      <t xml:space="preserve"> scale contribution. (Low confidence)</t>
    </r>
  </si>
  <si>
    <t>Climate regulation (local) – moderating climate through landform and vegetation</t>
  </si>
  <si>
    <r>
      <rPr>
        <b/>
        <sz val="12"/>
        <color indexed="8"/>
        <rFont val="Arial"/>
        <family val="2"/>
      </rPr>
      <t>UK NEA Ch. 8 Woodlands (pp.275)</t>
    </r>
    <r>
      <rPr>
        <sz val="12"/>
        <color indexed="8"/>
        <rFont val="Arial"/>
        <family val="2"/>
      </rPr>
      <t xml:space="preserve"> Trees must be felled in order to make fibre available for use in timber products, construction, paper-making, or fuel. However, this felling removes the carbon store in the aboveground parts of the tree, and may lead to increased rates of soil carbon loss as a result of changes in the microclimate and soil.                                                                                                                               </t>
    </r>
    <r>
      <rPr>
        <b/>
        <sz val="12"/>
        <color indexed="8"/>
        <rFont val="Arial"/>
        <family val="2"/>
      </rPr>
      <t>UK NEA Ch. 11 Coastal Margins (pp.430)</t>
    </r>
    <r>
      <rPr>
        <sz val="12"/>
        <color indexed="8"/>
        <rFont val="Arial"/>
        <family val="2"/>
      </rPr>
      <t xml:space="preserve"> Goods relating to provisioning services in the Coastal Margins are relatively minor; the most important are meat and wool from Saltmarsh, and timber from afforested Sand Dunes, while seaweed-gathering from the beach, used as fertiliser, and fodder crops are both locally important on Machair.</t>
    </r>
  </si>
  <si>
    <r>
      <rPr>
        <b/>
        <sz val="12"/>
        <rFont val="Arial"/>
        <family val="2"/>
      </rPr>
      <t>UK NEA Ch. 8 Woodlands (pp.275)</t>
    </r>
    <r>
      <rPr>
        <sz val="12"/>
        <rFont val="Arial"/>
        <family val="2"/>
      </rPr>
      <t xml:space="preserve"> Trees must be felled in order to make fibre available for use in timber products, construction, paper-making, or fuel. However, this felling removes the carbon store in the aboveground parts of the tree, and may lead to increased rates of soil carbon loss as a result of changes in the microclimate and soil.                                                                                     </t>
    </r>
    <r>
      <rPr>
        <b/>
        <sz val="12"/>
        <rFont val="Arial"/>
        <family val="2"/>
      </rPr>
      <t>UK NEA Ch. 11 Coastal Margins (pp.430</t>
    </r>
    <r>
      <rPr>
        <sz val="12"/>
        <rFont val="Arial"/>
        <family val="2"/>
      </rPr>
      <t xml:space="preserve">) Goods relating to provisioning services in the Coastal Margins are relatively minor; the most important are meat and wool from Saltmarsh, and timber from afforested Sand Dunes (through removal of conifers)...
</t>
    </r>
  </si>
  <si>
    <r>
      <t>The following habitats provide a</t>
    </r>
    <r>
      <rPr>
        <b/>
        <sz val="12"/>
        <color indexed="8"/>
        <rFont val="Arial"/>
        <family val="2"/>
      </rPr>
      <t xml:space="preserve"> large</t>
    </r>
    <r>
      <rPr>
        <sz val="12"/>
        <color indexed="8"/>
        <rFont val="Arial"/>
        <family val="2"/>
      </rPr>
      <t xml:space="preserve"> scale contribution:
• Lakes (Moderate confidence)
• Rivers (Moderate confidence)
• Wetlands and fens (High confidence)
• Bogs and mires (High confidence)                         • Estuaries, lagoons, inlets and intertidal areas (Low confidence)                                                            • Forests and woodlands (High confidence)   
The following habitats provide a medium scale contribution;
• Coastal sand dunes (Low confidence)
Assume that the following habitats provide a small scale contribution: 
• Vegetated coastal areas (Low confidence)
• Salt meadows/ marsh (Low confidence)
• Grasslands (Low confidence)
• Grasslands (contaminated) (Low confidence)
• Heaths (Low confidence)
Assume all other habitats do not contribute to this service (Low)
</t>
    </r>
  </si>
  <si>
    <t>Invertebrate</t>
  </si>
  <si>
    <t xml:space="preserve">N2K plant species are unlikely to make a contribution at any meaningful scale. </t>
  </si>
  <si>
    <t>Climate regulation (global) – Carbon sequestration in vegetation and soils - continued</t>
  </si>
  <si>
    <r>
      <rPr>
        <b/>
        <sz val="12"/>
        <color indexed="8"/>
        <rFont val="Arial"/>
        <family val="2"/>
      </rPr>
      <t>NEA Ch. 8.  Woodlands, Table 8.10, (pp243)</t>
    </r>
    <r>
      <rPr>
        <sz val="12"/>
        <color indexed="8"/>
        <rFont val="Arial"/>
        <family val="2"/>
      </rPr>
      <t xml:space="preserve"> Carbon sequestration is one of the most important regulating services provided by woodlands. The total carbon (C) stock in UK forests (including soils) is around 800 megatonnes (Mt) of carbon (2,900 Mt of carbon dioxide (CO2) equivalent), and is estimated to be a further 80 Mt C in timber and wood products. The strength of the UK forest carbon sink increased from 1990 to 2004, but may now start to decline due to a falloff in planting rates in the last 20 years and harvesting of mature trees
</t>
    </r>
    <r>
      <rPr>
        <b/>
        <sz val="12"/>
        <color indexed="8"/>
        <rFont val="Arial"/>
        <family val="2"/>
      </rPr>
      <t xml:space="preserve">Wolfson Carbon Capture Laboratory, Bangor University (2014) </t>
    </r>
    <r>
      <rPr>
        <sz val="12"/>
        <color indexed="8"/>
        <rFont val="Arial"/>
        <family val="2"/>
      </rPr>
      <t xml:space="preserve">Wetlands generally occur on areas of land that are waterlogged due to high rainfall and/or poor drainage. They cover a substantial area (almost 10%) of the British Isles. They are essentially "unbalanced ecosystems", where the rate of plant growth exceeds the rate of decomposition. Plants assimilate (take up) carbon dioxide from the atmosphere, but hold onto that carbon after they have died. They do so because decomposition is extremely slow in peaty wetlands. The result is an accumulation of the partially decayed plant material that we call "peat". The process of accumulating plant carbon is often described as "carbon sequestration" and has resulted in our peatlands becoming a major global carbon sink). 
</t>
    </r>
    <r>
      <rPr>
        <b/>
        <sz val="12"/>
        <color indexed="8"/>
        <rFont val="Arial"/>
        <family val="2"/>
      </rPr>
      <t>NEA CH. 9 Freshwaters: Open waters, Wetlands and Floodplains, Table A9.4.1 Ecosystem service delivery by key lowland wetland types (pp357):</t>
    </r>
    <r>
      <rPr>
        <sz val="12"/>
        <color indexed="8"/>
        <rFont val="Arial"/>
        <family val="2"/>
      </rPr>
      <t xml:space="preserve"> Shows that there is significant confidence in natural floodplains, fens, lowland raised bogs and headwater wetlands being highly important to providing climate regulation.
</t>
    </r>
    <r>
      <rPr>
        <b/>
        <sz val="12"/>
        <color indexed="8"/>
        <rFont val="Arial"/>
        <family val="2"/>
      </rPr>
      <t>NEA CH.5, Mountains, Moorlands and Heath (pp.127)</t>
    </r>
    <r>
      <rPr>
        <sz val="12"/>
        <color indexed="8"/>
        <rFont val="Arial"/>
        <family val="2"/>
      </rPr>
      <t xml:space="preserve"> In an active, peat-forming state, MMH soils represent net sinks of carbon dioxide (Gorham 1991) and, in the case of waterlogged soils, sources of methane (Huttunen et al. 2003). Changes in climate, notably in rainfall and temperature, are likely to influence the net flux of both gases and hence affect the capacity of ecosystems to store carbon. Therefore, MMH represent both a threat to the global carbon cycle and an opportunity in terms of climate change mitigation policies that encourage adaptive land management to safeguard carbon stores and, to a lesser degree, further carbon sequestration. 
</t>
    </r>
    <r>
      <rPr>
        <b/>
        <sz val="12"/>
        <color indexed="8"/>
        <rFont val="Arial"/>
        <family val="2"/>
      </rPr>
      <t/>
    </r>
  </si>
  <si>
    <r>
      <rPr>
        <b/>
        <sz val="12"/>
        <color indexed="8"/>
        <rFont val="Arial"/>
        <family val="2"/>
      </rPr>
      <t>NEA Ch:11, Coastal Margins (PP435-436)</t>
    </r>
    <r>
      <rPr>
        <sz val="12"/>
        <color indexed="8"/>
        <rFont val="Arial"/>
        <family val="2"/>
      </rPr>
      <t xml:space="preserve"> A degree of climate regulation is provided by those habitats where rapid soil development or sediment accumulation occurs (primarily Sand Dune, uncultivated Machair and Saltmarsh). Rates of carbon (C) sequestration are high in both dry dune (0.58 ±0.26 tonnes per hectare per year [t C/ha/yr]) and wet slack (0.73 ±0.22 t C/ha/yr) habitats as they are early successional systems. Rates in uncultivated Machair may be similar to older dune grasslands, at the lower end of the range for dunes. Rates of carbon sequestration within UK Saltmarshes are even higher, storing 0.64–2.19 t C/ha/yr. In accreting systems, Saltmarshes have the potential for long term storage of carbon. These three habitats may also emit greenhouse gases to an unknown extent. In Saltmarsh, methane emissions are thought to be negligible due to sulphate inhibition of methanogenesis, but nitrous oxide emissions may be important. In Coastal Lagoons, Mitchell et al. (2007) demonstrated the role of salinity stratification on the trapping of sediments at the muddy tidal limits of Pagham Harbour, Sussex. The net effect on climate regulation is likely to be beneficial; however, the contribution to climate regulation is probably small at the UK scale due to the low total area of these habitats. 
</t>
    </r>
    <r>
      <rPr>
        <b/>
        <sz val="12"/>
        <color indexed="8"/>
        <rFont val="Arial"/>
        <family val="2"/>
      </rPr>
      <t>NEA Ch. 6 Semi-natural Grasslands Table 6.12 (pp177)</t>
    </r>
    <r>
      <rPr>
        <sz val="12"/>
        <color indexed="8"/>
        <rFont val="Arial"/>
        <family val="2"/>
      </rPr>
      <t xml:space="preserve"> UK grasslands (Semi-natural Grasslands and Improved Grasslands were not differentiated) sequester large amounts of carbon at a rate of 242 ± 1,990 kg/ha/yr, which is higher than that of more slowly growing forests (106± 40 kg/ha/yr) and contrasts with a net loss from arable land (-137 ± 103 kg/ha/yr).</t>
    </r>
  </si>
  <si>
    <t>Amphibian</t>
  </si>
  <si>
    <t>Mitigation of flood propagation (e.g. water storage in soils, rough soils and vegetation reducing overland flows) continued</t>
  </si>
  <si>
    <t xml:space="preserve">There is limited evidence on the following habitats:
• Vegetated coastal areas
There is some contradiction within the literature about the contribution of some habitats based on their location.
Limited evidence on whether:
• Wetlands and fens
• Heaths
• Rivers
Found in upland areas (see evidence on MMH) act to attenuate or exacerbate flood propagation and flooding downstream.
</t>
  </si>
  <si>
    <t xml:space="preserve">N2K plant species are unlikely to make a contribution at any meaningful scale.                         
</t>
  </si>
  <si>
    <t xml:space="preserve">
</t>
  </si>
  <si>
    <r>
      <t xml:space="preserve">This refers to inland, freshwater flooding, rather than coastal flooding.                                                                    The following habitats provide a </t>
    </r>
    <r>
      <rPr>
        <b/>
        <sz val="12"/>
        <color indexed="8"/>
        <rFont val="Arial"/>
        <family val="2"/>
      </rPr>
      <t xml:space="preserve">medium </t>
    </r>
    <r>
      <rPr>
        <sz val="12"/>
        <color indexed="8"/>
        <rFont val="Arial"/>
        <family val="2"/>
      </rPr>
      <t xml:space="preserve">scale contribution to this service:                                                 • Woodlands and forests (High confidence)
• Rivers (High confidence)                                                                                                                                                              • Wetlands and fens (Moderate confidence)
• Bogs and mires (High confidence)
• Grassland (High confidence)
• Lakes (Moderate confidence)
• Heath (Moderate confidence)
Assume all other habitats do not contribute to this service. (Low confidence)
</t>
    </r>
  </si>
  <si>
    <r>
      <rPr>
        <b/>
        <sz val="12"/>
        <color indexed="8"/>
        <rFont val="Arial"/>
        <family val="2"/>
      </rPr>
      <t>NEA CH.5, Mountains Moorlands And Heaths (pp.147)</t>
    </r>
    <r>
      <rPr>
        <sz val="12"/>
        <color indexed="8"/>
        <rFont val="Arial"/>
        <family val="2"/>
      </rPr>
      <t xml:space="preserve"> There is a need to develop a much wider evidence base to understand the influences land management practices have on the provision of water quantity and quality. This includes furthering our understanding of the relationships between vegetation composition, drainage of upland areas and flood risk further downstream. For example, there are currently great uncertainties regarding the effects of blanket bog restoration on stabilising water runoff under conditions of weather extremes. Such knowledge needs to be both mechanistic and spatially explicit as relationships are likely to be highly variable. 
</t>
    </r>
    <r>
      <rPr>
        <b/>
        <sz val="12"/>
        <color indexed="8"/>
        <rFont val="Arial"/>
        <family val="2"/>
      </rPr>
      <t>(pp.115)</t>
    </r>
    <r>
      <rPr>
        <sz val="12"/>
        <color indexed="8"/>
        <rFont val="Arial"/>
        <family val="2"/>
      </rPr>
      <t xml:space="preserve"> Mountains are known to play a key role in the Earth’s water cycle, providing feedbacks to regional climate and modulation of the run-off regime, and there is an increasing awareness that MMH in the uplands provide a wide range of regulating services including water purification, carbon storage and carbon sequestration, as well as potential for some flood regulation.
</t>
    </r>
    <r>
      <rPr>
        <b/>
        <sz val="12"/>
        <color indexed="8"/>
        <rFont val="Arial"/>
        <family val="2"/>
      </rPr>
      <t>(pp.126)</t>
    </r>
    <r>
      <rPr>
        <sz val="12"/>
        <color indexed="8"/>
        <rFont val="Arial"/>
        <family val="2"/>
      </rPr>
      <t xml:space="preserve"> Upland blanket bogs and dwarf shrub heaths are not good regulators of water supply during dry periods as the hydraulic conductivity of the peat mass is very low, thus limiting the maintenance of base flows (Holden &amp; Burt 2003b). In these habitats, stream flow is closely linked to rainfall because water runs off rapidly and soil storage is limited. Therefore, artificial storage, in the form of reservoirs, is important for the continuous supply of drinking water. In catchments with snow lie on higher mountains, run-off may be closely linked to thaw events (Baggaley et al. 2009). iii) Provision of clean (dilute) waters
</t>
    </r>
    <r>
      <rPr>
        <b/>
        <sz val="12"/>
        <color indexed="8"/>
        <rFont val="Arial"/>
        <family val="2"/>
      </rPr>
      <t>(pp128)</t>
    </r>
    <r>
      <rPr>
        <sz val="12"/>
        <color indexed="8"/>
        <rFont val="Arial"/>
        <family val="2"/>
      </rPr>
      <t xml:space="preserve"> There is currently limited evidence on whether the UK’s MMH habitats act to attenuate or exacerbate flooding. The water table in healthy peatlands is maintained at, or near, the surface so that available water storage is minimal. Consequently, catchments with a high proportion of blanket bog often exhibit a rapid runoff response, with flashy hydrographs so that stream flow rises quickly during rainstorms and returns rapidly to low-flow conditions (Evans et al. 1999; Lane et al. 2004; Holden et al. 2007). Where bog runoff is routed through fen areas, there is some evidence that peak flows may be reduced (Bragg2002).</t>
    </r>
  </si>
  <si>
    <r>
      <rPr>
        <b/>
        <sz val="12"/>
        <color indexed="8"/>
        <rFont val="Arial"/>
        <family val="2"/>
      </rPr>
      <t xml:space="preserve">(pp.301) </t>
    </r>
    <r>
      <rPr>
        <sz val="12"/>
        <color indexed="8"/>
        <rFont val="Arial"/>
        <family val="2"/>
      </rPr>
      <t xml:space="preserve"> Table 9.1 Ecosystem services provided by the Freshwater Broad Habitat. Shows that rivers have the potential to provide water storage but Permanently saturated habitats with no storage may generate or augment floods.
</t>
    </r>
    <r>
      <rPr>
        <b/>
        <sz val="12"/>
        <color indexed="8"/>
        <rFont val="Arial"/>
        <family val="2"/>
      </rPr>
      <t>(pp. 310)</t>
    </r>
    <r>
      <rPr>
        <sz val="12"/>
        <color indexed="8"/>
        <rFont val="Arial"/>
        <family val="2"/>
      </rPr>
      <t xml:space="preserve"> Surface roughness can also be a factor in runoff generation in upland catchments; overland flow is slower through vegetation than bare soils.                                                                         </t>
    </r>
    <r>
      <rPr>
        <b/>
        <sz val="12"/>
        <color indexed="8"/>
        <rFont val="Arial"/>
        <family val="2"/>
      </rPr>
      <t>Holden et al. (2007) pp.85</t>
    </r>
    <r>
      <rPr>
        <sz val="12"/>
        <color indexed="8"/>
        <rFont val="Arial"/>
        <family val="2"/>
      </rPr>
      <t xml:space="preserve"> Moorland drainage has been associated with degradation. Both increases and decreases in flood peaks have been observed. This is because while water table lowering buffers (slightly) the impacts of a rainfall event by providing extra soil storage capacity for rainwater and reducing saturation-excess overland flow in the early stages of a storm, higher flow velocities in the ditches themselves speed up the delivery of water from the land into streams, resulting in a complex hydrological response.                                                                                           
</t>
    </r>
    <r>
      <rPr>
        <b/>
        <sz val="12"/>
        <color indexed="8"/>
        <rFont val="Arial"/>
        <family val="2"/>
      </rPr>
      <t/>
    </r>
  </si>
  <si>
    <r>
      <rPr>
        <b/>
        <sz val="12"/>
        <color indexed="8"/>
        <rFont val="Arial"/>
        <family val="2"/>
      </rPr>
      <t xml:space="preserve">NEA Ch. 8.  Woodlands, Table 8.10, (pp266) </t>
    </r>
    <r>
      <rPr>
        <sz val="12"/>
        <color indexed="8"/>
        <rFont val="Arial"/>
        <family val="2"/>
      </rPr>
      <t xml:space="preserve">Woodlands moderate rainfall events and river and stream hydrographs, delaying and reducing flood events. The effects can be either positive or negative, depending on the context, and are localised. In general, benefits from increased cover are likely in the upland and upland fringes, and may not require very large changes to the land cover of whole catchments. There is likely to be some benefit from increasing tree cover in floodplains.  </t>
    </r>
    <r>
      <rPr>
        <b/>
        <sz val="12"/>
        <color indexed="8"/>
        <rFont val="Arial"/>
        <family val="2"/>
      </rPr>
      <t xml:space="preserve">                                                                                                                                                     The Forestry Commission, pp2. </t>
    </r>
    <r>
      <rPr>
        <sz val="12"/>
        <color indexed="8"/>
        <rFont val="Arial"/>
        <family val="2"/>
      </rPr>
      <t xml:space="preserve"> Woodland higher up the catchment could also have a role in reducing peaks and troughs in flow rates (by reducing infiltration and acting as ‘buffering’ water storage                                             </t>
    </r>
    <r>
      <rPr>
        <b/>
        <sz val="12"/>
        <color indexed="8"/>
        <rFont val="Arial"/>
        <family val="2"/>
      </rPr>
      <t xml:space="preserve">                                                                                                                   UK NEA CH. 9 Freshwaters: Open waters, Wetlands and Floodplains (pp.309)  T</t>
    </r>
    <r>
      <rPr>
        <sz val="12"/>
        <color indexed="8"/>
        <rFont val="Arial"/>
        <family val="2"/>
      </rPr>
      <t xml:space="preserve">he presence of Wetland vegetation, and particularly wet woodland, can significantly increase the hydraulic roughness of a Floodplain when compared to alternative land uses (Baker et al. 2009). This has the effect of holding up water levels locally during extreme events, slowing the movement of the flood peak downstream, and reducing the height of the peak. Surface roughness can also be a factor in runoff generation in upland catchments; overland flow is slower through vegetation than bare soils (Holden et al. 2008).                                                  </t>
    </r>
    <r>
      <rPr>
        <b/>
        <sz val="12"/>
        <color indexed="8"/>
        <rFont val="Arial"/>
        <family val="2"/>
      </rPr>
      <t xml:space="preserve">                                                                    UK NEA CH.6 Semi-natural Grasslands (pp.187)                                                                                               </t>
    </r>
    <r>
      <rPr>
        <sz val="12"/>
        <color indexed="8"/>
        <rFont val="Arial"/>
        <family val="2"/>
      </rPr>
      <t xml:space="preserve">In contrast to Improved Grassland and Arable and Horticultural land, Semi-natural Grassland in general: c) allows greater water infiltration rates and enhanced storage, preventing flooding and resulting in less atmospheric (e.g. ammonia and ozone) and water (e.g. nitrogen, phosphorus) pollution (Section 6.3.6; Section 6.3.7).              </t>
    </r>
    <r>
      <rPr>
        <b/>
        <sz val="12"/>
        <color indexed="8"/>
        <rFont val="Arial"/>
        <family val="2"/>
      </rPr>
      <t xml:space="preserve">                                                                                                                           </t>
    </r>
    <r>
      <rPr>
        <sz val="12"/>
        <color indexed="8"/>
        <rFont val="Arial"/>
        <family val="2"/>
      </rPr>
      <t xml:space="preserve">                                                                        
</t>
    </r>
  </si>
  <si>
    <r>
      <rPr>
        <b/>
        <sz val="12"/>
        <color indexed="8"/>
        <rFont val="Arial"/>
        <family val="2"/>
      </rPr>
      <t>The Forestry Commission, pp2.</t>
    </r>
    <r>
      <rPr>
        <sz val="12"/>
        <color indexed="8"/>
        <rFont val="Arial"/>
        <family val="2"/>
      </rPr>
      <t xml:space="preserve"> There is growing demand for more sustainable approaches to mitigate against storms, flood erosion events. One option that requires more research is the potential for woodland to help alleviate damaging floods, particularly though the planting or restoration of floodplain and riparian woodland in association with the development of more natural river flows. It has been shown that these types of woodland can retain more water on the floodplain, principally due to the trees, ground vegetation and fallen dead wood forming a significant physical barrier to flood flows. Woodland higher up the catchment could also have a role in reducing peaks and troughs in flow rates (by reducing infiltration and acting as ‘buffering’ water storage                                                                                                                                                      </t>
    </r>
    <r>
      <rPr>
        <b/>
        <sz val="12"/>
        <color indexed="8"/>
        <rFont val="Arial"/>
        <family val="2"/>
      </rPr>
      <t xml:space="preserve">UK NEA CH. 9 Freshwaters: Open waters, Wetlands and Floodplains (pp.309)  </t>
    </r>
    <r>
      <rPr>
        <sz val="12"/>
        <color indexed="8"/>
        <rFont val="Arial"/>
        <family val="2"/>
      </rPr>
      <t xml:space="preserve">Open waters are both agents of flood risk and also dissipate floodwaters. Both outcomes have been a key feature of their management. The frequency and magnitude of floods from Open waters are influenced by human uses of land in their wider catchments including urbanisation, increased drainage and other conversions that alter hydraulic retention, such as embankments that separate rivers from their floodplains.
</t>
    </r>
    <r>
      <rPr>
        <b/>
        <sz val="12"/>
        <color indexed="8"/>
        <rFont val="Arial"/>
        <family val="2"/>
      </rPr>
      <t xml:space="preserve">(pp165) </t>
    </r>
    <r>
      <rPr>
        <sz val="12"/>
        <color indexed="8"/>
        <rFont val="Arial"/>
        <family val="2"/>
      </rPr>
      <t xml:space="preserve">Grasslands can closely interact with Freshwater systems; in particular, water meadows were traditionally managed so that they stored seasonal floodwaters, retaining silt that fertilised the grassland for farming. These and other types of wet grassland, such as purple moor-grass and rush pastures, have an important role to play in the flow of water from the land to waterways, for example, by slowing drainage.
</t>
    </r>
    <r>
      <rPr>
        <b/>
        <sz val="12"/>
        <color indexed="8"/>
        <rFont val="Arial"/>
        <family val="2"/>
      </rPr>
      <t xml:space="preserve">Table A9.4.1, 357 </t>
    </r>
    <r>
      <rPr>
        <sz val="12"/>
        <color indexed="8"/>
        <rFont val="Arial"/>
        <family val="2"/>
      </rPr>
      <t xml:space="preserve">Fresh water, open water and wetlands Natural /Managed floodplains, Reedbeds and Grazing marsh often embanked to prevent flooding, promotes flooding downstream. 
</t>
    </r>
    <r>
      <rPr>
        <sz val="12"/>
        <color indexed="8"/>
        <rFont val="Arial"/>
        <family val="2"/>
      </rPr>
      <t xml:space="preserve">
</t>
    </r>
  </si>
  <si>
    <r>
      <t xml:space="preserve">The following habitats make a </t>
    </r>
    <r>
      <rPr>
        <b/>
        <sz val="12"/>
        <color indexed="8"/>
        <rFont val="Arial"/>
        <family val="2"/>
      </rPr>
      <t>medium</t>
    </r>
    <r>
      <rPr>
        <sz val="12"/>
        <color indexed="8"/>
        <rFont val="Arial"/>
        <family val="2"/>
      </rPr>
      <t xml:space="preserve"> scale contribution:
• Forests and woodlands - except those in uplands or on steep slopes/ravines  (Moderate confidence)
• Estuaries, lagoons, inlets and intertidal areas (Moderate confidence)
• Wetlands and fens (High confidence)
• Grasslands - in lowlands (Moderate confidence)
• Bogs and mires (Moderate confidence) 
• Rivers (High confidence)
• Lakes (High confidence)
Assume all other habitats do not contribute to this service. (Low)
</t>
    </r>
  </si>
  <si>
    <r>
      <rPr>
        <b/>
        <sz val="12"/>
        <color indexed="8"/>
        <rFont val="Arial"/>
        <family val="2"/>
      </rPr>
      <t xml:space="preserve">NEA Ch. 8.  Woodlands, Table 8.10, (pp.263) </t>
    </r>
    <r>
      <rPr>
        <sz val="12"/>
        <color indexed="8"/>
        <rFont val="Arial"/>
        <family val="2"/>
      </rPr>
      <t xml:space="preserve">Net pollution absorption by trees was considered to reduce the number of deaths brought forward by air pollution by 5–7 per year, and to reduce hospital admissions by about 4–6 per year. With a discounted value of life and cost of hospital admission, this suggests a benefit of £0.9 million per year for Britain (Powe &amp; Willis 2004). This is small compared to some other non-market benefits, but in urban areas, the relative benefit of small woods will be comparatively high in this respect.  </t>
    </r>
    <r>
      <rPr>
        <b/>
        <sz val="12"/>
        <color indexed="8"/>
        <rFont val="Arial"/>
        <family val="2"/>
      </rPr>
      <t xml:space="preserve">                                                                         NEA CH.5, Mountains Moorlands And Heaths (pp.106)</t>
    </r>
    <r>
      <rPr>
        <sz val="12"/>
        <color indexed="8"/>
        <rFont val="Arial"/>
        <family val="2"/>
      </rPr>
      <t xml:space="preserve"> The soils and biota of intact MMH ecosystems can retain a significant proportion of airborne pollutants, thereby reducing pollution runoff into freshwater habitats and the drinking water supply. 
</t>
    </r>
    <r>
      <rPr>
        <b/>
        <sz val="12"/>
        <color indexed="8"/>
        <rFont val="Arial"/>
        <family val="2"/>
      </rPr>
      <t xml:space="preserve">(pp.147) </t>
    </r>
    <r>
      <rPr>
        <sz val="12"/>
        <color indexed="8"/>
        <rFont val="Arial"/>
        <family val="2"/>
      </rPr>
      <t xml:space="preserve">From hydrological and geomorphological perspectives, we have an insufficient understanding of the current importance of nitrogen deposition for the processing of carbon within MMH habitats. Improved knowledge in this area is fundamental to developing more accurate predictions of how MMH carbon budgets will respond to future changes in air pollution and climate. 
</t>
    </r>
    <r>
      <rPr>
        <b/>
        <sz val="12"/>
        <color indexed="8"/>
        <rFont val="Arial"/>
        <family val="2"/>
      </rPr>
      <t>UK NEA CH. 11 Coastal Margins (pp436)</t>
    </r>
    <r>
      <rPr>
        <sz val="12"/>
        <color indexed="8"/>
        <rFont val="Arial"/>
        <family val="2"/>
      </rPr>
      <t xml:space="preserve"> Taller vegetation types scavenge more particulates and aerosols from the atmosphere than short vegetation, partly due to their greater leaf area index (Petroff et al. 2008); on a local scale, this act to regulate and improve air quality. The Coastal Margin habitats (sand dunes etc) are oligotrophic (nutrient poor) and are generally a sink for ammonia.
</t>
    </r>
  </si>
  <si>
    <r>
      <t xml:space="preserve">The following broad habitats make a </t>
    </r>
    <r>
      <rPr>
        <b/>
        <sz val="12"/>
        <color indexed="8"/>
        <rFont val="Arial"/>
        <family val="2"/>
      </rPr>
      <t>medium</t>
    </r>
    <r>
      <rPr>
        <sz val="12"/>
        <color indexed="8"/>
        <rFont val="Arial"/>
        <family val="2"/>
      </rPr>
      <t xml:space="preserve"> scale contribution:
• Forests and woodlands (High confidence)
The following habitats make a </t>
    </r>
    <r>
      <rPr>
        <b/>
        <sz val="12"/>
        <color indexed="8"/>
        <rFont val="Arial"/>
        <family val="2"/>
      </rPr>
      <t xml:space="preserve">small </t>
    </r>
    <r>
      <rPr>
        <sz val="12"/>
        <color indexed="8"/>
        <rFont val="Arial"/>
        <family val="2"/>
      </rPr>
      <t xml:space="preserve">scale contribution:
• Grassland  (Low confidence)          
• Heaths (High confidence)
• Vegetated coastal areas (Low confidence)
• Bogs and mires (Low confidence )
• Wetlands and fens (Low confidence)
• Rivers (Low confidnece)
• Salt meadows/ marsh (High confidence)
• Coastal sand dunes (High confidence)
Assume all other habitats do not contribute to this service. (Low)
</t>
    </r>
  </si>
  <si>
    <t>Regulation of water quality (e.g. water purification) continued</t>
  </si>
  <si>
    <r>
      <t xml:space="preserve">Assume that the following habitats provide </t>
    </r>
    <r>
      <rPr>
        <b/>
        <sz val="12"/>
        <rFont val="Arial"/>
        <family val="2"/>
      </rPr>
      <t>medium</t>
    </r>
    <r>
      <rPr>
        <sz val="12"/>
        <rFont val="Arial"/>
        <family val="2"/>
      </rPr>
      <t xml:space="preserve">  contribution:
 - Rivers (Low confidence) 
 - Lakes (Low confidence) 
 - Blanket bogs and wet heaths (High confidence) 
                                                                                            Assume all other habitats do not contribute to this this service. (Low confidence)
</t>
    </r>
  </si>
  <si>
    <r>
      <t xml:space="preserve">Assume that the following habitats provide </t>
    </r>
    <r>
      <rPr>
        <b/>
        <sz val="12"/>
        <color indexed="8"/>
        <rFont val="Arial"/>
        <family val="2"/>
      </rPr>
      <t>medium</t>
    </r>
    <r>
      <rPr>
        <sz val="12"/>
        <color indexed="8"/>
        <rFont val="Arial"/>
        <family val="2"/>
      </rPr>
      <t xml:space="preserve"> scale contribution:
 - Rivers (Low confidence)
Assume all other habitats do not contribute to this this service.  (Low confidence)
</t>
    </r>
  </si>
  <si>
    <r>
      <t xml:space="preserve">The following broad habitats make a </t>
    </r>
    <r>
      <rPr>
        <b/>
        <sz val="12"/>
        <color indexed="8"/>
        <rFont val="Arial"/>
        <family val="2"/>
      </rPr>
      <t>medium</t>
    </r>
    <r>
      <rPr>
        <sz val="12"/>
        <color indexed="8"/>
        <rFont val="Arial"/>
        <family val="2"/>
      </rPr>
      <t xml:space="preserve">  scale contribution:
• Rivers (High confidence)
• Wetlands and fens (High confidence)
• Lakes (High confidence)
• Salt meadows/marsh (High confidence)
• Heaths (High confidence)
• Estuaries, lagoons, inlets and intertidal areas (High confidence)
• Bogs and mires (High confidence)
• Forests and woodlands  (High confidence)
• Grassland (Moderate confidence)
• Coastal sand dunes (High confidence)
• Vegetated coastal areas (High confidence)
Assume all other habitats do not contribute to this service. (Low confidence)
</t>
    </r>
  </si>
  <si>
    <t xml:space="preserve">N2K species are unlikely to make a contribution at any meaningful scale. </t>
  </si>
  <si>
    <r>
      <rPr>
        <b/>
        <sz val="12"/>
        <rFont val="Arial"/>
        <family val="2"/>
      </rPr>
      <t>UK NEA Ch. 11 Coastal Margins (pp.413)</t>
    </r>
    <r>
      <rPr>
        <sz val="12"/>
        <rFont val="Arial"/>
        <family val="2"/>
      </rPr>
      <t xml:space="preserve"> Coastal Margin habitats have high biodiversity and support a wide range of specialist and rare species.... This diversity is partly dependent on natural dynamics forming a mosaic of habitats of different ages. This biological diversity contributes to the coast’s cultural services and directly supports some regulating services; for example, Saltmarsh provides nursery grounds for many fish species including commercially important species such as sea bass (Dicentrarchus labrax) and herring (Clupea harengus).
(pp.431) Table 11.3 Goods and benefits provided by final ecosystem services from Coastal Margin habitats. Shows that Sand Dunes, Machair and Saltmarsh are higly important to the provision of fish whereas sea cliffs and coastal lagoons are of some importance of each good/benefit.
</t>
    </r>
    <r>
      <rPr>
        <b/>
        <sz val="12"/>
        <rFont val="Arial"/>
        <family val="2"/>
      </rPr>
      <t>UK NEA Ch. 12 Marine (pp. 463)</t>
    </r>
    <r>
      <rPr>
        <sz val="12"/>
        <rFont val="Arial"/>
        <family val="2"/>
      </rPr>
      <t xml:space="preserve"> The diversity of organisms in Marine habitats provides a range of ecosystem services and benefits of significant value to UK society. The benefits include food (fish, shellfish);
</t>
    </r>
    <r>
      <rPr>
        <b/>
        <sz val="12"/>
        <rFont val="Arial"/>
        <family val="2"/>
      </rPr>
      <t>(pp.484)</t>
    </r>
    <r>
      <rPr>
        <sz val="12"/>
        <rFont val="Arial"/>
        <family val="2"/>
      </rPr>
      <t xml:space="preserve"> Nutrient cycling encourages productivity, including fisheries productivity, by making the necessary nutrients available to all levels of food chains and webs. </t>
    </r>
  </si>
  <si>
    <r>
      <t xml:space="preserve">Assume the following habitats provide a </t>
    </r>
    <r>
      <rPr>
        <b/>
        <sz val="12"/>
        <color indexed="8"/>
        <rFont val="Arial"/>
        <family val="2"/>
      </rPr>
      <t>medium</t>
    </r>
    <r>
      <rPr>
        <sz val="12"/>
        <color indexed="8"/>
        <rFont val="Arial"/>
        <family val="2"/>
      </rPr>
      <t xml:space="preserve"> scale contribution: 
• Estuaries, lagoons, inlets and intertidal areas and submerged sandbanks (High confidence)
• Sub-tidal features (High confidence)
• Vegetated coastal areas (High confidence)
• Salt meadows/marsh (High confidence)
• Rivers (Moderate confidence)
The following habitats provide a </t>
    </r>
    <r>
      <rPr>
        <b/>
        <sz val="12"/>
        <color indexed="8"/>
        <rFont val="Arial"/>
        <family val="2"/>
      </rPr>
      <t>small</t>
    </r>
    <r>
      <rPr>
        <sz val="12"/>
        <color indexed="8"/>
        <rFont val="Arial"/>
        <family val="2"/>
      </rPr>
      <t xml:space="preserve"> scale contribution:
• Rocky habitats and caves (in coastal and marine areas) (High confidence)
Assume all other habitats do not make a contribution. (Low confidence)
</t>
    </r>
  </si>
  <si>
    <r>
      <rPr>
        <b/>
        <sz val="12"/>
        <color indexed="8"/>
        <rFont val="Arial"/>
        <family val="2"/>
      </rPr>
      <t xml:space="preserve">UK NEA Ch. 11 Coastal Habitats (pp. 431) Table 11.3 </t>
    </r>
    <r>
      <rPr>
        <sz val="12"/>
        <color indexed="8"/>
        <rFont val="Arial"/>
        <family val="2"/>
      </rPr>
      <t>Goods and benefits provided by final ecosystem services from Coastal Margin habitats shows that Sand Dunes,  Machair and shingle have some importance to the provisioning and regulation of water quantity.  Sand dunes and veg coastal areas are a critical barrier in protecting fresh water from contamination by saltwater, thereby supporting provision of water for irrigation.</t>
    </r>
    <r>
      <rPr>
        <b/>
        <sz val="12"/>
        <color indexed="8"/>
        <rFont val="Arial"/>
        <family val="2"/>
      </rPr>
      <t xml:space="preserve">                                                                                 (pp. 436) </t>
    </r>
    <r>
      <rPr>
        <sz val="12"/>
        <color indexed="8"/>
        <rFont val="Arial"/>
        <family val="2"/>
      </rPr>
      <t xml:space="preserve">This occurs through the purification of groundwater by Sand Dunes, Machair and Shingle, and the purification of surface waters by Saltmarsh and Coastal Lagoons. Sand Dunes are used for water purification in the Netherlands (van Dijk 1989), and similar natural filtration processes almost certainly remove nutrients from groundwater in the UK, thus reducing diffuse pollution to the marine environment; however, this is not well studied.   </t>
    </r>
    <r>
      <rPr>
        <b/>
        <sz val="12"/>
        <color indexed="8"/>
        <rFont val="Arial"/>
        <family val="2"/>
      </rPr>
      <t xml:space="preserve">                                                                               NEA Ch:12, </t>
    </r>
    <r>
      <rPr>
        <sz val="12"/>
        <color indexed="8"/>
        <rFont val="Arial"/>
        <family val="2"/>
      </rPr>
      <t xml:space="preserve">Marine Wetlands, particularly around estuaries, can be very effective at absorbing nutrients and further reducing the load on the sea. This capacity is under threat from construction for flood and coastal protection and, though mostly in the past, through land reclamation. Some of this capacity is being redeveloped as part of managed realignment schemes improving natural flood defences, but it requires careful management to deliver the service.    </t>
    </r>
    <r>
      <rPr>
        <b/>
        <sz val="12"/>
        <color indexed="8"/>
        <rFont val="Arial"/>
        <family val="2"/>
      </rPr>
      <t xml:space="preserve">                                       NEA Ch. 9 Freshwaters: Open waters, Wetlands and Floodplains, (pp.296)</t>
    </r>
    <r>
      <rPr>
        <sz val="12"/>
        <color indexed="8"/>
        <rFont val="Arial"/>
        <family val="2"/>
      </rPr>
      <t xml:space="preserve"> Rivers, lakes, ponds, groundwater’s and wetlands provide major services. They can regulate flooding, erosion, sedimentation, local climates and water quality, while facilitating the dilution and disposal of pollutants. 
</t>
    </r>
    <r>
      <rPr>
        <b/>
        <sz val="12"/>
        <color indexed="8"/>
        <rFont val="Arial"/>
        <family val="2"/>
      </rPr>
      <t>(pp.300)</t>
    </r>
    <r>
      <rPr>
        <sz val="12"/>
        <color indexed="8"/>
        <rFont val="Arial"/>
        <family val="2"/>
      </rPr>
      <t xml:space="preserve"> Freshwater systems also remove and dilute pollutants, store floodwaters and capture carbon. Throughout Freshwater catchments, there is considerable variation in the different ecosystem services provided, but critical among them are clean waters, flood protection and climate change mitigation.
</t>
    </r>
    <r>
      <rPr>
        <b/>
        <sz val="12"/>
        <color indexed="8"/>
        <rFont val="Arial"/>
        <family val="2"/>
      </rPr>
      <t xml:space="preserve">NEA Ch. 8.  Woodlands, Table 8.10, (pp.266) </t>
    </r>
    <r>
      <rPr>
        <sz val="12"/>
        <color indexed="8"/>
        <rFont val="Arial"/>
        <family val="2"/>
      </rPr>
      <t>The presence of trees can also contribute to water quality by maintaining cool temperatures for fish, intercepting pollution from point sources and capturing diffuse pollution.</t>
    </r>
    <r>
      <rPr>
        <sz val="12"/>
        <color indexed="8"/>
        <rFont val="Arial"/>
        <family val="2"/>
      </rPr>
      <t xml:space="preserve">                                                                                    
</t>
    </r>
    <r>
      <rPr>
        <b/>
        <sz val="12"/>
        <color indexed="8"/>
        <rFont val="Arial"/>
        <family val="2"/>
      </rPr>
      <t/>
    </r>
  </si>
  <si>
    <r>
      <rPr>
        <b/>
        <sz val="12"/>
        <color indexed="8"/>
        <rFont val="Arial"/>
        <family val="2"/>
      </rPr>
      <t>NEA CH.5, Mountains Moorlands and Heaths (pp.106)</t>
    </r>
    <r>
      <rPr>
        <sz val="12"/>
        <color indexed="8"/>
        <rFont val="Arial"/>
        <family val="2"/>
      </rPr>
      <t xml:space="preserve"> About 70% of the UK’s drinking water is sourced from MMH, and these habitats buffer water quality against the effects of atmospheric, diffuse and point source pollutants. Established but incomplete evidence. The soils and biota of intact MMH ecosystems can retain a significant proportion of airborne pollutants, thereby reducing pollution runoff into freshwater habitats and the drinking water supply.  
</t>
    </r>
    <r>
      <rPr>
        <b/>
        <sz val="12"/>
        <color indexed="8"/>
        <rFont val="Arial"/>
        <family val="2"/>
      </rPr>
      <t>(pp126)</t>
    </r>
    <r>
      <rPr>
        <sz val="12"/>
        <color indexed="8"/>
        <rFont val="Arial"/>
        <family val="2"/>
      </rPr>
      <t xml:space="preserve"> An important part of the freshwater provision service is the relatively dilute nature of upland waters due to limited human impacts, relatively low weathering rates, extensive peat cover and widespread overland flow. These clean waters dilute downstream pollutants, reducing water treatment costs, and increasing water quality. However, the increase in dissolved organic carbon (DOC) concentrations in water from upland catchments (see below) provides a treatment challenge for water companies.  
</t>
    </r>
    <r>
      <rPr>
        <b/>
        <sz val="12"/>
        <color indexed="8"/>
        <rFont val="Arial"/>
        <family val="2"/>
      </rPr>
      <t>NEA Ch. 6 Semi-natural Grasslands (pp183)</t>
    </r>
    <r>
      <rPr>
        <sz val="12"/>
        <color indexed="8"/>
        <rFont val="Arial"/>
        <family val="2"/>
      </rPr>
      <t xml:space="preserve"> Information about the impact of Semi-natural Grassland on water quantity and quality is generally in relation to alternative land uses.  Measures of stream water quality in upland and lowland Britain across gradients from low-intensity grassland to arable and intensive livestock pastures show higher concentrations of polluting nutrients derived from agriculture.                                
The high quality water that drains from upland environments sustains healthy aquatic ecosystems and provides drinking water to the majority of UK water customers.</t>
    </r>
  </si>
  <si>
    <t>Subtidal habitats</t>
  </si>
  <si>
    <t>Mitigation of impacts of (coastal) storms, flood erosion events etc</t>
  </si>
  <si>
    <r>
      <rPr>
        <b/>
        <sz val="12"/>
        <color indexed="8"/>
        <rFont val="Arial"/>
        <family val="2"/>
      </rPr>
      <t>UK NEA Ch.12, Marine (pp. 479)</t>
    </r>
    <r>
      <rPr>
        <sz val="12"/>
        <color indexed="8"/>
        <rFont val="Arial"/>
        <family val="2"/>
      </rPr>
      <t xml:space="preserve"> Living marine flora and fauna can play a valuable role in the defence of coastal regions by dampening environmental disturbances (Beaumont et al. 2007, 2008; Chapter 11). A diverse range of species bind and stabilise sediments and create natural sea defences, for example biogenic reefs, seagrass beds, mudflats and saltmarshes. The presence of these organisms in the front line of sea defence can dissipate energy and, therefore, dampen and prevent the impact of tidal surges, waves, storms and floods (Brampton 1992; Möller et al 1999; Widdows &amp; Brinsley 2002). This is a critical service, particularly as the risk of flooding, both in terms of severity and frequency, has been accentuated in recent years by the onset of climate change.                                                                                                                                              Many types of flora can contribute to the reduction in wave energy in UK coastal zones. Seagrasses (Fonseca &amp; Cahalan 1992) and halophytic (salt tolerant) reeds (Coops et al. 1996) play a minor role in the UK due to their small spatial scale; the major contribution to disturbance prevention is from saltmarshes (Paramor &amp; Hughes 2004). With respect to alleviating flood risk to coastal communities, estuarine and coastal wetlands not only attenuate wave energy, but also play a role in reducing erosion of the coastline. Mudflats dissipate tidal and wave energy to a level low enough to permit net sediment deposition and this allows colonisation by saltmarsh or reedbed vegetation on the upper intertidal zone (Nottage &amp; Robertson 2005).                                                                                                                                       </t>
    </r>
    <r>
      <rPr>
        <sz val="12"/>
        <color indexed="8"/>
        <rFont val="Arial"/>
        <family val="2"/>
      </rPr>
      <t xml:space="preserve">
</t>
    </r>
  </si>
  <si>
    <r>
      <rPr>
        <b/>
        <sz val="12"/>
        <color indexed="8"/>
        <rFont val="Arial"/>
        <family val="2"/>
      </rPr>
      <t>NEA CH.11 Coastal Margin (pp434-435)</t>
    </r>
    <r>
      <rPr>
        <sz val="12"/>
        <color indexed="8"/>
        <rFont val="Arial"/>
      </rPr>
      <t xml:space="preserve"> Coastal defence is provided by all the Coastal Margin habitats to a greater or lesser extent. In Saltmarsh, vegetation attenuates wave energy: pioneer Saltmarsh has been shown to reduce incident wave energy by 82%, compared with 29% over bare tidal flats. However, under storm conditions, it is likely that water depth thresholds exist that may lower the efficiency with which vegetated surfaces reduce wave energy. In contrast to Saltmarsh, Sand Dunes and Shingle provide direct protection, often replacing the need for artificial sea defence structures providing the dune or shingle system is wide enough, or the primary dune ridge is large enough. Sand and shingle beaches are dissipaters of energy, absorbing, rather than reflecting, wave attack. Shingle provides important natural defence structures, such as those at Chesil Beach, Hurst Spit and Pevensey in England, and at Spey Bay in Scotland. Many of these features are now maintained by artificial nourishment, re-shaping or recycling to retain shingle in front of human assets. Sand Dunes provide a recognised sea defence function around the UK, particularly for residential areas, and for high quality farmland in north-west and eastern England and in north Wales.
All the coastal margin sub-habitats play a role in coastal defence, with saltmarshes and sand dunes providing the major contribution to disturbance prevention (Paramor and Hughes 2004, Everard et al., 2010). Saltmarshes attenuate and dissipate wave and tidal energy and thereby substantially reduce the cost of flood defence measures (Morris et al. 2004, Brampton 1992, Möller 1996), while sand dunes provide direct protection, often replacing the need for artificial sea defence structures providing the dune system is wide enough, or the primary dune ridge is large enough.                                                                                             </t>
    </r>
  </si>
  <si>
    <r>
      <t xml:space="preserve">This service relates to coastal erosion control and  flood defence.  Evidence that the following habitats make a </t>
    </r>
    <r>
      <rPr>
        <b/>
        <sz val="12"/>
        <color indexed="8"/>
        <rFont val="Arial"/>
        <family val="2"/>
      </rPr>
      <t xml:space="preserve">large </t>
    </r>
    <r>
      <rPr>
        <sz val="12"/>
        <color indexed="8"/>
        <rFont val="Arial"/>
        <family val="2"/>
      </rPr>
      <t xml:space="preserve">scale contribution:                                   • Coastal sand dunes (High confidence)
• Estuaries, lagoons, inlets and intertidal areas (High confidence)
• Sub-tidal habitats e.g. reefs (High confidence)
• Vegetated coastal areas (High confidence)
• Salt meadows /marsh (High confidence)
• Rocky habitats and caves (Low confidence)
Assume all other habitats do not contribute to this service.  (Low confidence)
</t>
    </r>
  </si>
  <si>
    <t>Hazard regulation (coastal erosion and flooding control)</t>
  </si>
  <si>
    <r>
      <rPr>
        <b/>
        <sz val="12"/>
        <color indexed="8"/>
        <rFont val="Arial"/>
        <family val="2"/>
      </rPr>
      <t xml:space="preserve">UK NEA Ch. 7 Enclosed Farmland (pp218) </t>
    </r>
    <r>
      <rPr>
        <sz val="12"/>
        <color indexed="8"/>
        <rFont val="Arial"/>
        <family val="2"/>
      </rPr>
      <t xml:space="preserve">Many of the UK’s field crops (e.g. oilseed rape, field beans, linseed), top fruits (e.g. apples, pears, plums), soft fruits (e.g. strawberries, raspberries, blackcurrants) and vegetables (e.g. tomatoes and peas) are dependent, at least in part, on insect pollination.  Pollinator-dependent crops covered 20% of the UK’s cropped area in 2007 (England: 23%; Northern Ireland: 5%; Scotland: 8%; Wales: unknown), and this area has increased by 41% since 1989 (Defra 2009a; Basic Horticultural Statistics 1999, 2008). Pollinators also support uncropped biodiversity by mediating seed and fruit set of many plants which feed invertebrates, birds and mammals.                                                                                                                                  </t>
    </r>
    <r>
      <rPr>
        <b/>
        <sz val="12"/>
        <color indexed="8"/>
        <rFont val="Arial"/>
        <family val="2"/>
      </rPr>
      <t xml:space="preserve">DEFRA 2011 (pp.58) </t>
    </r>
    <r>
      <rPr>
        <sz val="12"/>
        <color indexed="8"/>
        <rFont val="Arial"/>
        <family val="2"/>
      </rPr>
      <t xml:space="preserve">SSSIs help to enhance the diversity of pollinators and their food plants in the countryside, with benefits for yields of insect pollinated crops. There was little evidence of the significance of pollination among the case study sites, though this was considered to be a potentially important service at flower rich meadows such as Stone Field and Malltreath Marsh. 
</t>
    </r>
    <r>
      <rPr>
        <b/>
        <sz val="12"/>
        <color indexed="8"/>
        <rFont val="Arial"/>
        <family val="2"/>
      </rPr>
      <t xml:space="preserve">
UK NEA, Ch 6: Semi-natural Grasslands (pp163)</t>
    </r>
    <r>
      <rPr>
        <sz val="12"/>
        <color indexed="8"/>
        <rFont val="Arial"/>
        <family val="2"/>
      </rPr>
      <t xml:space="preserve"> Grasslands have high invertebrate abundance and diversity, and may provide pollination and pest control services by the spread of insects to agricultural areas.  However, declines in bumblebees since the 1960s are linked to declines in key Semi-natural Grassland plants.
</t>
    </r>
    <r>
      <rPr>
        <b/>
        <sz val="12"/>
        <color indexed="8"/>
        <rFont val="Arial"/>
        <family val="2"/>
      </rPr>
      <t>(pp 182)</t>
    </r>
    <r>
      <rPr>
        <sz val="12"/>
        <color indexed="8"/>
        <rFont val="Arial"/>
        <family val="2"/>
      </rPr>
      <t xml:space="preserve"> Because they support more species and a greater abundance of animals than Improved Grassland or Arable and Horticultural land and are often positioned within farmed areas, Semi-natural Grasslands have the potential to provide services for farming, in particular, pollination and pest control. It is suggested that both services should be delivered by the spread from Semi-natural Grassland to farmed land of species which pollinate crops or which attack pests—so-called ‘spillover’. Globally, there is some evidence of spillover of pollinators and in mainland Europe the abundance and species-richness of bees, butterflies or hoverflies in arable fields has been shown to be related to the distance of the fields from Semi-natural Grasslands
</t>
    </r>
    <r>
      <rPr>
        <sz val="12"/>
        <color indexed="8"/>
        <rFont val="Arial"/>
        <family val="2"/>
      </rPr>
      <t xml:space="preserve">
</t>
    </r>
  </si>
  <si>
    <t>Pollination and provision of habitats for pollinating species continued</t>
  </si>
  <si>
    <r>
      <rPr>
        <b/>
        <sz val="12"/>
        <color indexed="8"/>
        <rFont val="Arial"/>
        <family val="2"/>
      </rPr>
      <t>UK NEA Ch: 8 (pp.263) Woodlands</t>
    </r>
    <r>
      <rPr>
        <sz val="12"/>
        <color indexed="8"/>
        <rFont val="Arial"/>
        <family val="2"/>
      </rPr>
      <t xml:space="preserve">.  Forests and woodlands are likely to provide habitat for diverse wild pollinator communities of importance to trees, crops and other plants. 
</t>
    </r>
    <r>
      <rPr>
        <b/>
        <sz val="12"/>
        <color indexed="8"/>
        <rFont val="Arial"/>
        <family val="2"/>
      </rPr>
      <t>UK NEA, Ch. 9: Freshwaters, Open Waters and Floodplains, (pp.303) Figure 9.2</t>
    </r>
    <r>
      <rPr>
        <sz val="12"/>
        <color indexed="8"/>
        <rFont val="Arial"/>
        <family val="2"/>
      </rPr>
      <t xml:space="preserve"> Schematic diagram of the relationship between the physical conditions, ecosystem services and benefits of Wetlands shows that fresh water habitats can support wildlife pollination, in addition 
Table A9.3.1 (pp393) shows that petlands, raised bogs and fens do provide some support to regulation services including pollination. 
</t>
    </r>
    <r>
      <rPr>
        <b/>
        <sz val="12"/>
        <color indexed="8"/>
        <rFont val="Arial"/>
        <family val="2"/>
      </rPr>
      <t xml:space="preserve">
UK NEA Ch. 11 Coastal Margins (pp.413)</t>
    </r>
    <r>
      <rPr>
        <sz val="12"/>
        <color indexed="8"/>
        <rFont val="Arial"/>
        <family val="2"/>
      </rPr>
      <t xml:space="preserve"> Sand Dunes, Machair, Saltmarsh, Shingle and Sea Cliffs support a wide range of natural pollinators, which, together with ground predators and parasitoids, may provide services of pollination and pest control to adjacent arable fields. This may be of considerable local importance but, at the UK scale, the extent of this service is likely to be small.
</t>
    </r>
    <r>
      <rPr>
        <b/>
        <sz val="12"/>
        <color indexed="8"/>
        <rFont val="Arial"/>
        <family val="2"/>
      </rPr>
      <t>UK NEA Ch. 20</t>
    </r>
    <r>
      <rPr>
        <sz val="12"/>
        <color indexed="8"/>
        <rFont val="Arial"/>
        <family val="2"/>
      </rPr>
      <t xml:space="preserve"> Status and Changes in the UK’s Ecosystems and their Services to Society: Wales (pp. 1029) Figure 20.38 shows that in Wales all habitat types excluding Freshwaters, Open Waters and Floodplains and Marine contribute to this service</t>
    </r>
  </si>
  <si>
    <r>
      <t>The following habitats provide a</t>
    </r>
    <r>
      <rPr>
        <b/>
        <sz val="12"/>
        <color indexed="8"/>
        <rFont val="Arial"/>
        <family val="2"/>
      </rPr>
      <t xml:space="preserve"> medium </t>
    </r>
    <r>
      <rPr>
        <sz val="12"/>
        <color indexed="8"/>
        <rFont val="Arial"/>
        <family val="2"/>
      </rPr>
      <t xml:space="preserve">scale contribution:
• Forests and woodlands (High confidence)
• Heaths (High confidence)
• Bogs and mires (and in lowland areas) (High confidence)
• Grassland (High confidence)
</t>
    </r>
    <r>
      <rPr>
        <sz val="12"/>
        <color indexed="8"/>
        <rFont val="Arial"/>
        <family val="2"/>
      </rPr>
      <t xml:space="preserve">• Wetlands and fens (Low confidence)
• Vegetated coastal areas (Low confidence)
</t>
    </r>
    <r>
      <rPr>
        <sz val="12"/>
        <color indexed="8"/>
        <rFont val="Arial"/>
        <family val="2"/>
      </rPr>
      <t xml:space="preserve">• Salt meadows /marsh (Low confidence)
Assume all other habitats do not contribute to this this service.  (Variable confidence)
</t>
    </r>
  </si>
  <si>
    <r>
      <rPr>
        <b/>
        <sz val="12"/>
        <color indexed="8"/>
        <rFont val="Arial"/>
        <family val="2"/>
      </rPr>
      <t>UK NEA Ch. 9 Freshwater (pp311-312)</t>
    </r>
    <r>
      <rPr>
        <sz val="12"/>
        <color indexed="8"/>
        <rFont val="Arial"/>
        <family val="2"/>
      </rPr>
      <t xml:space="preserve"> Open waters are used extensively for the disposal and dilution of wastes and pollutants. As with water supply, the financial (not to mention energy, chemical and land take) costs of providing the same service through other methods would be very high. Equally, the costs incurred in treating this material before disposal are a measure of how much value is placed on good quality Freshwater ecosystems: annual water treatment costs across the UK are estimated at around £1.2 billion.
The ability of Freshwater ecosystems to trap, breakdown, process and transform pollutants, especially those derived from diffuse agricultural pollution, means they perform the services of waste breakdown, detoxification and purification to a significant degree (Maltby 2009a) and with an associated high societal value that is often overlooked. Key processes occurring in Wetlands that enable delivery of this service include bacterially driven denitrification, nitrification and mineralisation, plant uptake and the trapping or filtering of particulates (Kadlec &amp; Knight 1996). Wetland systems, particularly reedbeds, have combinations of highly oxic and anoxic sites within their soils due to stratification in the sediment or soil profile and/or the release of oxygen from plant roots; these conditions are conducive to the breakdown and transformation of many pollutants including organic and inorganic compounds derived from agriculture and denitrification (a major mechanism for ‘cleaning’ ground waters of their nitrogen content). It should be noted, however, that overloading a Wetland’s natural capacity to cope with chemical transformations may cause ecological changes resulting in the loss of biodiversity. Consequently, constructed Wetlands are often created to deal with pollutants rather than trying to use natural ecosystems</t>
    </r>
  </si>
  <si>
    <r>
      <rPr>
        <b/>
        <sz val="12"/>
        <color indexed="8"/>
        <rFont val="Arial"/>
        <family val="2"/>
      </rPr>
      <t>Natural England (2012) pp.86</t>
    </r>
    <r>
      <rPr>
        <sz val="12"/>
        <color indexed="8"/>
        <rFont val="Arial"/>
        <family val="2"/>
      </rPr>
      <t xml:space="preserve">
Fauna residing in sediments, including mud, can influence the concentration and distribution of pollution, by pelletizing sediment as faeces or stabilising sediment through mucus excretion, animals within the sediment can increase or decrease the likelihood of sediment bound pollutants being reused and transported elsewhere. Vertical mixing of sediments by macrofauna (animals larger than 300μm) which move through or move sediment as they feed can influence the likelihood of pollutants being buried.
</t>
    </r>
    <r>
      <rPr>
        <sz val="12"/>
        <color indexed="8"/>
        <rFont val="Arial"/>
        <family val="2"/>
      </rPr>
      <t xml:space="preserve">
</t>
    </r>
  </si>
  <si>
    <t xml:space="preserve">The relatively small populations of N2K species means contribution to this service will be negligible.  </t>
  </si>
  <si>
    <r>
      <t xml:space="preserve">Evidence that the following habitats make a </t>
    </r>
    <r>
      <rPr>
        <b/>
        <sz val="12"/>
        <color indexed="8"/>
        <rFont val="Arial"/>
        <family val="2"/>
      </rPr>
      <t>medium</t>
    </r>
    <r>
      <rPr>
        <sz val="12"/>
        <color indexed="8"/>
        <rFont val="Arial"/>
        <family val="2"/>
      </rPr>
      <t xml:space="preserve"> scale contribution:
• Estuaries, lagoons, inlets and intertidal areas (High confidence)                                                              • Subtidal habitats (High confidence) 
• Salt meadows/marsh (High confidence) 
• Wetlands and fens (High confidence) 
• Bogs and mires (High confidence)                                                  
• Rivers  (High confidence)                                                                                                                                                                                                                                                                                                                                                                                                                                                                                   Assume all other habitats do not contribute to this service.(Low)
</t>
    </r>
  </si>
  <si>
    <t xml:space="preserve">Distinctive landscapes, heavily used for recreation e.g. dog walking, fishing, boating, bird watching. </t>
  </si>
  <si>
    <t xml:space="preserve">Part of coastal landscape, used for bird watching, recreational bait digging, boat moorings. </t>
  </si>
  <si>
    <t>Boating use</t>
  </si>
  <si>
    <t>Part of coastal landscape which attracts tourists; boating and recreational fishing use.</t>
  </si>
  <si>
    <t>Contributes to diverse landscape</t>
  </si>
  <si>
    <t>Distinctive landscapes; walking, off-road biking, bird watching</t>
  </si>
  <si>
    <t>Distinctive often exceptional landscapes; attracts visitors in certain areas but others may be inaccessible; walking, bird watching</t>
  </si>
  <si>
    <t xml:space="preserve">Old mines, historical interest, interest to botanists. Sensitive habitat, can be dangerous. </t>
  </si>
  <si>
    <t xml:space="preserve">Contributes to iconic upland landscapes of Wales, popular with walkers, mountaineers </t>
  </si>
  <si>
    <t>Appealing open space, with flowers and butterflies, sometimes near towns, sometimes on nature reserves with interpretation</t>
  </si>
  <si>
    <t>Interest to divers</t>
  </si>
  <si>
    <t>Comments</t>
  </si>
  <si>
    <t>Part of iconic, semi-natural major river systems in Wales, used extensively for walking, cycling, canoing, fishing etc.  Parts easily accessible from towns.</t>
  </si>
  <si>
    <t>Contributes to iconic Welsh coastal landscape, sometimes accessible from tourist beaches</t>
  </si>
  <si>
    <t>Part of beach/shoreline often popular with tourists</t>
  </si>
  <si>
    <t>Part of coastline landscape</t>
  </si>
  <si>
    <t xml:space="preserve">Key element of iconic coastal landscapes of Wales, used by walkers (Wales Coast Path). Show of flowers, bird interest. </t>
  </si>
  <si>
    <t xml:space="preserve">Distinctive natural character, often nature reserves with interpretation. </t>
  </si>
  <si>
    <t xml:space="preserve">Key attraction to anglers. </t>
  </si>
  <si>
    <t xml:space="preserve">Iconic species. Supports dolphin watching enterprises. </t>
  </si>
  <si>
    <t xml:space="preserve">Minor interest to anglers. </t>
  </si>
  <si>
    <t xml:space="preserve">Iconic large marine mammal of interest to general public. </t>
  </si>
  <si>
    <t xml:space="preserve">Interest to botanists. </t>
  </si>
  <si>
    <t xml:space="preserve">Specialist interest only. </t>
  </si>
  <si>
    <t xml:space="preserve">Interesting to public, some bat cams available. </t>
  </si>
  <si>
    <t>Interesting to public.</t>
  </si>
  <si>
    <t>Attractive butterfly often on accessible sites</t>
  </si>
  <si>
    <t xml:space="preserve">Iconic mammal species, but not easily viewed. </t>
  </si>
  <si>
    <t xml:space="preserve">Distinctive natural character, remote and wild; contributes to iconic upland landscapes of Wales; used by hikers </t>
  </si>
  <si>
    <t>Distinctive natural character, often on nature reserves with interpretation; educational use.</t>
  </si>
  <si>
    <t>Distinctive natural landscapes, often on nature reserves with interpretation. Some have impressive displays of flowers and wild ponies. Often adjacent to holiday beaches. Educational use</t>
  </si>
  <si>
    <t>Distinctive natural landscapes, often on nature reserves with interpretation. Enjoyed by beach goers in vast numbers. Educational use.</t>
  </si>
  <si>
    <t xml:space="preserve">Distinctive natural landscapes, often on nature reserves with interpretation. Enjoyed by beach goers in vast numbers.  Educational use. </t>
  </si>
  <si>
    <t xml:space="preserve">Distinctive, unusual landscape, sometimes on nature reserves with interpretation. Bird watching, and walking opportunities. Educational use. </t>
  </si>
  <si>
    <t>Contributes to iconic upland and coastal landscapes of Wales, popular with walkers. Display of flowers.</t>
  </si>
  <si>
    <t>Contributes to iconic upland landscapes of Wales, popular with walkers. Display of flowers.</t>
  </si>
  <si>
    <t xml:space="preserve">Distinctive part of coastal landscape. Good for bird watching and show of flowers in summer. Educational use. </t>
  </si>
  <si>
    <t xml:space="preserve">Appealing to children. Close to towns, educational value. Licence required. </t>
  </si>
  <si>
    <t>Common name</t>
  </si>
  <si>
    <t>Interest for birdwatchers and public.</t>
  </si>
  <si>
    <t>Iconic bird, interest for birdwatchers and public</t>
  </si>
  <si>
    <t>Interest for birdwatchers.</t>
  </si>
  <si>
    <t>Iconic bird in Wales. Interest for birdwatchers and public.</t>
  </si>
  <si>
    <t>Red breasted merganser</t>
  </si>
  <si>
    <t xml:space="preserve">The Anglesey Fens along with a site on the Llyn Peninsula have undergone major restoration in recent years under a LIFE+ programme to maximise conservation potential.  As well as improving wildlife habitats, the project had a focus on the people who live and work in the area, and sought to increase educational involvement and increased the number of visitors. </t>
  </si>
  <si>
    <t xml:space="preserve">Bosherston Lakes in south-west Wales were created by damming a limestone river valley. The lakes are fed in part by a series of calcium-rich springs and are isolated from the sea by a small sand dune ridge. The lakes are important for their vegetation,. The site is especially important for its population of Greater horseshoe bat. Greater and lesser horseshoe bats. Bosherston Lakes is tourist destination, run by the National Trust. However, access around bat sites is restricted. </t>
  </si>
  <si>
    <t xml:space="preserve">This SAC is located in the coniferous Gwydyr Forest plantation near Betws y Coed in north-west Wales. It comprises many scattered areas of mine workings and waste heaps, which have been left behind as a legacy of the lead, zinc and iron mining industry which peaked in the late 1800s in this area. The waste is a hostile, toxic environment to most plants, but is characterised by plants tolerant of the metal rich rocks and spoil. Remains of the mine workings are of historic intresest. Restricted access. Hazards on site. </t>
  </si>
  <si>
    <t>The SAC is made up of five SSSIs dominated by heaths and wetlands. Stands of wet heath, fen, marshy grassland and dry heath form mosaics in which numerous rare plants thrive. The site is a stronghold for floating water plantain, a species confined to north and west Europe. Access is reasonable.</t>
  </si>
  <si>
    <t xml:space="preserve">Aberbargoed Grasslands lies on a southwest facing hillside in the Rhymney Valley. The site is a SAC for its population of the marsh fritillary butterfly and supporting habitat.  </t>
  </si>
  <si>
    <t xml:space="preserve">Estuaries, lagoons, and intertidal areas </t>
  </si>
  <si>
    <t>SAC/SPA</t>
  </si>
  <si>
    <t xml:space="preserve">SAC  </t>
  </si>
  <si>
    <t>SAC</t>
  </si>
  <si>
    <t>SPA</t>
  </si>
  <si>
    <t>Hill fort.</t>
  </si>
  <si>
    <t xml:space="preserve">The SAC is comprised of important areas of unimproved purple moor-grass meadows (including small areas of dry neutral grassland and heath).The traditional low-intensity management at this site has conserved the international wetland communities present. In addition, the site supports an important population of marsh fritillary butterfly.  </t>
  </si>
  <si>
    <t xml:space="preserve">Rhos Llawr Cwrt, midway between Cardigan and Aberystwyth, contains a large area of sedge rich grassland, some peatland and bog, a small area of oak woodland and agriculturally improved grassland.  </t>
  </si>
  <si>
    <t>Not a very large site and access is limited.</t>
  </si>
  <si>
    <t xml:space="preserve">Bala Lake is a significant recreational resource and popular tourist area. Access along the river subject to riparian rights. The river is used for canoing and fishing. </t>
  </si>
  <si>
    <t xml:space="preserve">The source of the River Dee lies within the Snowdonia National Park and its catchment contains a wide spectrum of landscapes from high mountains around Bala, steep-sided wooded valleys, near Llangollen, to the rich agricultural plains of Cheshire and north Shropshire, ending in the vast mudflats of the Dee estuary. The site supports extensive areas of flowering water plants and the rare floating water-plantain. There are several important species of fish. The site is also used by otters. </t>
  </si>
  <si>
    <t>The River Usk rises on the northern slopes of the Black Mountain of mid-Wales, in the westernmost part of the Brecon Beacons National Park.</t>
  </si>
  <si>
    <t>Recreational walking and water access is good, balanced with angling and other interests.</t>
  </si>
  <si>
    <t xml:space="preserve">The River Wye is the fifth-longest river in the UK, stretching some 215 kilometres from source to sea. For much of its length the river forms part of the border between England and Wales.  </t>
  </si>
  <si>
    <t xml:space="preserve">Heavily used for recreation - walking, canoing, angling. </t>
  </si>
  <si>
    <t xml:space="preserve">The estuary of the longest river in Britain, it fringes most of industrial south Wales. It is internationally renowned for migrating wildfowl.  Some areas more highly developed than others. </t>
  </si>
  <si>
    <t>It affords access from large urban populations in Wales and England.</t>
  </si>
  <si>
    <t xml:space="preserve">This site includes two major sections of coast in addition to Ramsey and several smaller islands. These sections of cliff-land carry fine examples of a wide range of typical maritime vegetation, ranging from rock-crevice communities on the most exposed cliff faces to maritime grassland, heath and scrub in the hinterland. They have numerous rare plants and invertebrates, and a high density of nesting chough and peregrine falcon. </t>
  </si>
  <si>
    <t xml:space="preserve">Spectacular coastal landscapes. Popular tourism destination with good coastal access, including the Wales Coast Path. </t>
  </si>
  <si>
    <t xml:space="preserve">This internationally important site is formed from three large areas of oak woodland on the upland fringe of the Sugar Loaf Common in the hills above Abergavenny, Monmouthshire. Areas of oak woodland as large of this are now rare in Wales. </t>
  </si>
  <si>
    <t xml:space="preserve">Abergavenny; attractive natural landscape,. Some access. </t>
  </si>
  <si>
    <t xml:space="preserve">This site has been selected because of its population of lesser horseshoe bats, which is of European importance. The site consists of six separate sites, all situated within the north-eastern part of Montgomeryshire. Two of the sites contain buildings that house maternity roosts, whilst the other four are disused mines containing hibernation roosts. </t>
  </si>
  <si>
    <t>Sensitivity of sites limit access potential.</t>
  </si>
  <si>
    <t xml:space="preserve">The site has been primarily selected to conserve lesser horseshoe bats. The site is made up of several lesser horseshoe bat roosts, upland habitats, woodlands and cave systems located around the valley of the River Usk near to Abergavenny.  </t>
  </si>
  <si>
    <t xml:space="preserve">The Wye Valley and Forest of Dean Bats SAC straddles the Wales-England border and is made up of several sites. The sites in Wales include various buildings and a cave site which is used by lesser and greater horseshoe bats for breeding and hibernating. </t>
  </si>
  <si>
    <t>Restricted access due to sensitivity of bat sites.</t>
  </si>
  <si>
    <t xml:space="preserve">The Wye Valley Woodlands SAC is a large woodland site that straddles the Wales–England border. </t>
  </si>
  <si>
    <t>Mainly privately owned with limited access.</t>
  </si>
  <si>
    <t xml:space="preserve">Comprises 3 distinct areas of dunes at Aberffraw, Newborough and Morfa Dinlle with a range of dune vegetation. This dynamic landscape of dunes has blown inland providing a challenging environment of dry dune and wet slacks. </t>
  </si>
  <si>
    <t xml:space="preserve">The area in Pembrokeshire consists of 11 areas of wet, rough land which are known locally as ‘moors’. Of special interest for areas of marshy grassland and neutral grassland, and for populations of the rare marsh fritillary butterfly.  </t>
  </si>
  <si>
    <t>Access is restricted.</t>
  </si>
  <si>
    <t xml:space="preserve">Includes the impressive Menai Srait crossed by historic bridges. The site is near to urban and tourism centres such as Bangor and Beaumaris. The coastline is used by walkers and tourists, and boating, fishing, and diving are popular activities. A number of small businesses provide boat trips. Educational use due to proximity of Bangor University. </t>
  </si>
  <si>
    <t xml:space="preserve">Menai Strait and Conwy Bay between mainland Wales and Anglesey.  The intertidal mudflats and sandflats of the Menai Strait and Conwy Bay on the north Wales coast include Traeth Lafan, the shores of the Menai Strait, and the Foryd estuary.  The SAC also contains reefs. </t>
  </si>
  <si>
    <t xml:space="preserve">Distinctive, natural landscape. Includes a number of very popular beaches and access to Ynys Llanddwyn, renowned in Welsh folklore.  Adjacent NRW forest is popular for cycling and walking.  Interpretation and tourist facilities. </t>
  </si>
  <si>
    <t xml:space="preserve">Carmarthen Bay is a wide, shallow bay west of the Gower Peninsula. The site is of international importance because of its wintering population of Common Scoter. </t>
  </si>
  <si>
    <t xml:space="preserve">It is accessible from popular coastal resorts such as Tenby and major conurbations such as Swansea. </t>
  </si>
  <si>
    <t xml:space="preserve">A massive upland site, Berwyn is one of the most important uplands in Wales for breeding birds. </t>
  </si>
  <si>
    <t>Within reasonable distance from the popular tourist town of Llangollen.  It is accessible for medium to longer distance walking.</t>
  </si>
  <si>
    <t xml:space="preserve">Accessible from the large town of Llanelli. </t>
  </si>
  <si>
    <t>Castlemartin Range is a very busy military training estate. However, when no live firing is taking place, access is available from the car parks at Stack Rocks and St Govan’s along 6km of the Pembrokeshire Coast Pathl to some spectacular cliff top scenery. Nestled below the cliff at St Govan’s is a unique 13th Century Chapel.</t>
  </si>
  <si>
    <t xml:space="preserve">Located on the south coast of Pembrokeshire, this is 20 km of rocky coast with sea cliffs of Carboniferous Limestone hosting an internationally important population of chough. </t>
  </si>
  <si>
    <t>The high crag of Craig Yr Aderyn (Bird's Rock) rises from sea level to over 250m,  on the south side of the Dysynni valley. The SPA comprises rocky crags, acid grassland, and heath and is of European importance as a breeding and roosting site for chough, which are present throughout the year.</t>
  </si>
  <si>
    <t>Striking feature within attractive valley landscape.  The area includes the historic ruins of Castell y Bere.</t>
  </si>
  <si>
    <t xml:space="preserve">The Dyfi Estuary is located on the west coast of Wales on the boundary between Ceredigion, Gwynedd and Powys. The site is of international importance as a traditional wintering area for Greenland White-fronted Goose. The SPA comprises the estuary, with adjoining saltmarsh, marshy grassland and improved grassland. </t>
  </si>
  <si>
    <t>Elenydd-Mallaen is located in the uplands of central Wales. This large site includes uplands cloaked in heath and blanket mire, and is intersected by valleys containing woodlands and grasslands.</t>
  </si>
  <si>
    <t xml:space="preserve">Most of the area is in private ownership but is accessible via rights of way and tracts of open access land. </t>
  </si>
  <si>
    <t xml:space="preserve">Located at the tip of the Lleyn Peninsula in north-west Wales.
The site supports a population of chough throughout the year, and is notable for manx shearwaters which nest in burrows across the island. </t>
  </si>
  <si>
    <t xml:space="preserve">Ynys Enlli/Bardsey Island is a remote, evocative location and a major historical place of pilgrimage and spiritual association.
Spectacular and varied island landscape, remote and tranquil location. Rocky cliffs topped with heather form the coastline. Tucked behind is a Historic farmed landscape of small pastures divided by ‘cloddiau’, the earthbank field boundaries characteristic of the area.  Bardsey is owned by the Bardsey Island Trust which offers day trips and  holiday lets on the island. Popular destination of private yatchs and motor boats. </t>
  </si>
  <si>
    <t xml:space="preserve">This site in north Anglesey is one of the best examples of the spectacular, Welsh rocky coastline landscape, this and bird life make it a major attraction for birdwatchers and general members of the public.  The site has an RSPB visitor centre (Elin's Tower), cafe and visitor access to the lighthouse installation. </t>
  </si>
  <si>
    <t>This coastal site in north Anglesey is a stronghold for chough which nests is sea caves and feeds on invertebrates in the short turf of heaths and grassland. Many other birds breed on these cliffs including guillemots, razorbills, puffin, peregrine and ravens.</t>
  </si>
  <si>
    <t xml:space="preserve">Grassholm is a small island which lies about 18 km west of the mainland coast of Pembrokeshire in south-west Wales. It is a rather low, flat-topped basalt island with limited terrestrial vegetation owing to the effects of large numbers of breeding seabirds, particularly Gannet, together with the influence of salt spray and wind exposure. </t>
  </si>
  <si>
    <t>It is not permitted to land on Grassholm Island, but various boat operators around Pembrokeshire will take visitors close to the shore where the spectacle is quite stunning.</t>
  </si>
  <si>
    <t>Liverpool Bay is one of the most important sea areas around the UK for populations of wintering seabirds, particularly common scoter and red throated diver, which arrive in the autumn from their breeding sites in Northern Europe and sub-Arctic areas. It extends from north east Anglesey to northern Lancashire.</t>
  </si>
  <si>
    <t xml:space="preserve">Adjacent to the north Wales coastal resorts and towns including Colwyn Bay, Rhyl and Prestatyn. The coastal area is used extensively for walking, boating, fishing and more commercial tourist uses. There are a number of key beaches.  </t>
  </si>
  <si>
    <t>Wild and remote upland landscape. Reasonable access for hill walking.</t>
  </si>
  <si>
    <t xml:space="preserve">Located on the southern coast of the Lleyn Peninsula in North Wales, the SPA is a 10 km stretch of seacliffs from the western end of Porth Neigwl in the east to Penrhyn Du and the Tudwal islands in the west. Cliff-top habitats including unimproved pasture, maritime grassland, semi-improved grassland, arable farmland, and coastal and maritime heath are incorporated into the SPA because they provide vital foraging habitat for the resident population of nesting chough. </t>
  </si>
  <si>
    <t xml:space="preserve">Impressive coastal landscapes. The area is in a popular holiday and surfing destination. Used by walkers, canoeists.  </t>
  </si>
  <si>
    <t xml:space="preserve">This site includes two major sections of coast in addition to Ramsey and several smaller islands. This site is of international importance for its breeding population of chough. These sections of cliff-land carry fine examples of a wide range of typical maritime vegetation in which the chough feed, ranging from rock-crevice communities on the most exposed cliff faces to maritime grassland, heath and scrub in the hinterland. </t>
  </si>
  <si>
    <t>Impressive coastal landscapes. The island is owned and managed by the RSPB. Boat trips are available from St David's.</t>
  </si>
  <si>
    <t xml:space="preserve">Provides essential food and resting places for a wide range of wintering and migratory waterfowl. </t>
  </si>
  <si>
    <t>The Severn Estuary has the second largest tidal range in the world. This creates unique estuarine conditions which produce a never-ending cycle of exposure and inundation of its banks of sand, mud, rocks and vegetation.  It is close to the major conurbations of Cardiff and Newport.</t>
  </si>
  <si>
    <t xml:space="preserve">The islands of Skomer and Skokholm are located off the extreme south-west tip of Pembrokeshire in south-west Wales. The islands and the surrounding sea support internationally important numbers of breeding seabirds. Well over half the world’s population of Manx shearwaters breed in this area. </t>
  </si>
  <si>
    <t>They are managed by the Wildlife Trust of South and West Wales and are accessible for visitors.</t>
  </si>
  <si>
    <t xml:space="preserve">The Dee Estuary lies on the boundary between England and Wales on the north-west coast of Britain. It is a large, funnel-shaped, sheltered estuary that supports extensive areas of intertidal sand-flats, mud-flats and saltmarsh.  </t>
  </si>
  <si>
    <t>Significant recreation and tourism activity at Gronant and Talacre.</t>
  </si>
  <si>
    <t xml:space="preserve">The intertidal expanse of Traeth Lafan / Lavan Sands is located in Conwy Bay lying between Bangor and Llanfairfechan at the eastern end of the Menai Strait in north west Wales.  The site is of importance for wintering waterbirds. </t>
  </si>
  <si>
    <t xml:space="preserve">Much of the site is managed as a Local Nature Reserve along with adjacent marshland and the North Wales Wildlife Trust maintain a small reserve and an observation hide at The Spinnies, adjacent to the site. Close proximity to the city of Bangor. </t>
  </si>
  <si>
    <t xml:space="preserve">The SPA of Ynys Feurig, Cemlyn Bay and The Skerries is located on the island of Anglesey in north-west Wales. The site is of importance for its breeding terns, which include sandwich, common, arctic and roseate terns. </t>
  </si>
  <si>
    <t xml:space="preserve">Cemlyn Bay is a notable birdwatching site, also popular with walkers and tourists. </t>
  </si>
  <si>
    <t>A small island located just off the eastern tip of the Isle of Anglesey in North Wales. The site is of European importance for its breeding colony of cormorant. The island also supports many other seabirds.</t>
  </si>
  <si>
    <t>Distinctive, attractive natural landscape. Non-landing boat trips are available from Beaumaris.</t>
  </si>
  <si>
    <t xml:space="preserve">A National Nature Reserve with public access. Within a deprived urban area. </t>
  </si>
  <si>
    <t xml:space="preserve">This site includes the whole of Afon Eden as well as stretches of the Afon Mawddach into which the Eden flows in addition to some of the Afon Wen, another tributary of the Mawddach. Areas of raised bog are associated with this site. </t>
  </si>
  <si>
    <t>Natural river system with attractive landscapes.  Riverside public access in places, such as at Coed Y Brenin mountain biking centre.</t>
  </si>
  <si>
    <t xml:space="preserve">This site comprises Llyn Cwellyn in Snowdonia, the Afon Gwyrfai and its tributary the Afon Treweunydd. Llyn Cwellyn has long been recognised for its conservation importance and is an excellent example of a deep, low-nutrient lake, formed during the last Ice Age.  </t>
  </si>
  <si>
    <t>Distinctive natural landscape. Nearby hostel providing visitor accommodation. Lake and river managed by local fishing association. The lake also used for drinking water abstraction.</t>
  </si>
  <si>
    <t>The River Teifi forms the boundary between the counties of Ceredigion and Carmarthenshire in south-west Wales for most of its length.</t>
  </si>
  <si>
    <t>Natural river system. It has strong historical associations and renowned for its coracle fishing.</t>
  </si>
  <si>
    <t xml:space="preserve">The River Tywi is one of the two longest rivers flowing entirely within Wales, with a total length of 121 km . </t>
  </si>
  <si>
    <t>It is noted for its sea trout and salmon fishing. Recreational access is good. Strong historical and literary associations.</t>
  </si>
  <si>
    <t>Access to river banks in places along the banks. Need to balance recreation and fishing interests.</t>
  </si>
  <si>
    <t xml:space="preserve">This SAC supports a large stand of semi-natural broadleaved woodland arising along the steep gorge of the river Alyn and the Alyn’s tributaries Nant Gain and Aber Eilun. It is one of the largest continuous areas of mixed woodland on base-rich soils associated with rocky slopes in Wales. </t>
  </si>
  <si>
    <t>Attractive wooded landscapes.  It includes the popular visitor attraction Loggerheads Country Park.</t>
  </si>
  <si>
    <t>Situated on the North coast of Anglesey, about three miles West of Cemaes, Bae Cemlyn includes a large lagoon, separated from the sea by a  naturally-created shingle ridge. It is also managed for its nesting tern population.</t>
  </si>
  <si>
    <t xml:space="preserve">Nature reserve  owned by the National Trust and  leased by North Wales Wildlife Trust.  Spectacular, unusual landscape. Displays of flowers and impressive tern colony. Popular with bird watchers, walkers and tourists. </t>
  </si>
  <si>
    <t>An isolated and sparsely populated area of moorland located in the north-east of Wales. Distinctive natural landscape, high levels of tranquility.  Mainly privately owned  but many areas are subject to open access or access agreements.</t>
  </si>
  <si>
    <t xml:space="preserve">The Berwyn range is a remote area of moorland located in the north-east of Wales. </t>
  </si>
  <si>
    <t xml:space="preserve">Blackmill Woodlands is of special interest for its large area of sessile oak woodland, typical of western Britain. The site comprises two woodland blocks on opposite slopes of the Afon Ogwr valley, 6 km north of Bridgend. </t>
  </si>
  <si>
    <t>Limited access.</t>
  </si>
  <si>
    <t>Location and characteristics</t>
  </si>
  <si>
    <t xml:space="preserve">Blaen Cynon contains an extensive complex of damp pastures and heaths supporting a large population of the rare marsh fritillary butterfly.  </t>
  </si>
  <si>
    <t>Close to indistrialised and urbanised centres of population.  Some access.</t>
  </si>
  <si>
    <t>Some access.</t>
  </si>
  <si>
    <t xml:space="preserve">The SAC is located to the south of the town of Brecon. The site is of particular interest for the arctic-alpine plants and plant communities growing on the sandstone rocks and ledges on its mostly north and east facing cliffs. </t>
  </si>
  <si>
    <t xml:space="preserve">Situated within the very popular Brecon Beacons National Park. Distinctive upland scenery.  Pen y Fan is the highest peak in South Wales.  Good access. </t>
  </si>
  <si>
    <t xml:space="preserve">Cadair Idris in southern Snowdonia is at the southernmost limit for a number of alpine species and vegetation types in Britain. The site encompasses the mountain and lower slopes, with a variety of habitats of European importance. </t>
  </si>
  <si>
    <t>Remarkable wild upland landscape. Close to Dolgellau, with good access from surrounding area. Popular with walkers.</t>
  </si>
  <si>
    <t xml:space="preserve">Caeau Mynydd Mawr is located to the east of Cross Hands in Carmarthenshire. This site is of European importance for its population of the marsh fritillary butterfly. These butterflies are found here on marshy grasslands characterised by purple moorgrass and meadow thistle. The marshy grasslands are the main habitat of this site but there are also areas of wet heath, and other types of grassland. </t>
  </si>
  <si>
    <t xml:space="preserve"> Limited and restricted access.</t>
  </si>
  <si>
    <t xml:space="preserve">The SAC comprises an area of semi-natural broadleaved woodland dominated by beech. Cardiff Beech Woods is considered to be one of the best areas in the United Kingdom for beech forest.  </t>
  </si>
  <si>
    <t>Attractive semi-natural woodland landscape.  Close to urban conurbation. Limited access.</t>
  </si>
  <si>
    <t xml:space="preserve">The  SAC is a large site encompassing the estuaries of the Rivers Loughor, Tâf, Tywi and the Gwendraeth. The Carmarthen Bay and Estuaries SAC includes the largest expanse of saltmarsh in Wales. </t>
  </si>
  <si>
    <t xml:space="preserve"> Adjacent to large urban conurbations and a popular day visit and tourism area.</t>
  </si>
  <si>
    <t xml:space="preserve">The SAC is largely comprised of sand dune and associated habitat. The site encompasses the largest spit and sand dune system in West Wales, lying on the west side of Carmarthen Bay.  </t>
  </si>
  <si>
    <t>Adjacent to large urban conurbation and a popular tourism area.</t>
  </si>
  <si>
    <t xml:space="preserve">Cernydd Carmel is situated immediately south of the village of Carmel in south Carmarthenshire. Of particular interest is Pant-y-llyn turlough, an unusual seasonal lake with no natural inlet or outflow streams.  </t>
  </si>
  <si>
    <t>Limited and restricted access.</t>
  </si>
  <si>
    <t xml:space="preserve">The SAC occupies a large section of the coast of the Llŷn Peninsula, overlooking the Irish Sea. The site has been designated for the internationally important vegetated sea cliffs and also supports some of the best remaining examples of coastal and maritime heaths and grasslands on the Llŷn. </t>
  </si>
  <si>
    <t xml:space="preserve">Impressive coastal landscapes.  It is easliy accessed along the Wales Coastal Path from tourist destinations at Abersoch and Aberdaron. </t>
  </si>
  <si>
    <t xml:space="preserve">Coed Cwm Einion has developed on steep valley sides along a section of the Afon Einion in Ceredigion. The SAC is  a prime example of a mixed woodland on base-rich soils associated with rocky slopes. </t>
  </si>
  <si>
    <t>Attractive woodland landscape. Small site with limited access.</t>
  </si>
  <si>
    <t xml:space="preserve">Attractive woodland landscape. </t>
  </si>
  <si>
    <t xml:space="preserve">This SAC in north Wales is selected to represent a type of mixed woodland on base-rich soils associated with rocky slopes. The woods have developed along steep valley-sides and ravines. </t>
  </si>
  <si>
    <t xml:space="preserve"> Access is restricted and limited.</t>
  </si>
  <si>
    <t xml:space="preserve">The SAC is made up of several separate blocks of woodland. The site is primarily selected as a large example of mixed woodland on base-rich soils associated with rocky slopes. The canopy is mainly made up of ash and sycamore. </t>
  </si>
  <si>
    <t>Very attractive woodland landscapes. Close to towns and villages in the Llandudno  area. Access via public rights of way alongside or through a number of the woods.</t>
  </si>
  <si>
    <t xml:space="preserve">The woodland at Coed Rheidol is mainly made up of sessile oak trees with some birch trees amongst them. The Afon Rheidol flows swiftly with a steep gradient through the site and there is a range of rare mosses, liverworts and lichens. </t>
  </si>
  <si>
    <t>Attractive woodland landscapes. The Vale of Rheidol Railway provides heritage transport access.</t>
  </si>
  <si>
    <t xml:space="preserve">Stunning valley landscapes. Including a National Nature Reserve, it affords good walking access along well managed paths. Good interpretation. Very popular with local visitors and tourists. </t>
  </si>
  <si>
    <t xml:space="preserve">Coedydd Aber supports a mosaic of native broadleaved woodland types of international importance on the sides of a  river valley which runs from the open mountain of the Carneddau down to the Menai Strait. </t>
  </si>
  <si>
    <t xml:space="preserve">Most of the SAC consists of oak woodlands, but there is a great variety of other habitats, including bog and floodplain woodlands, ravines and gorges, complex mosaics of wooded and open areas and even buildings. The range of conditions supports many different species including greater and lesser horseshoe bats which forage throughout the area, often roosting in buildings and caves, and a number of rare species of lichens and mosses. </t>
  </si>
  <si>
    <t>Dramatic natural ancient woodland landscapes. Good access to managed reserves from Meirionnydd coast.</t>
  </si>
  <si>
    <t>Attractive woodland landscape. The site affords restricted or limited access.</t>
  </si>
  <si>
    <t xml:space="preserve">This site forms part of a remarkable group of acid sessile oak woodlands situated on hill slopes around the headwaters of the river Trannon in Powys. </t>
  </si>
  <si>
    <t xml:space="preserve">The site is an extensive area of woodland along a series of deeply incised valleys and ravines, situated to the north of Pontneddfechan in south Wales. The European interests are the western sessile oak woodland and ash woodland. The whole site is biologically rich, with many woodland plant communities represented as well as a rich variety of ferns, lichens, mosses and liverworts. </t>
  </si>
  <si>
    <t>imited access.</t>
  </si>
  <si>
    <t>The SAC is comprised of a series of ancient woodlands in central Powys. Most of the woodland is western acidic oak woodland, but there are also examples of ash woodland on base-rich soils associated with rocky slopes, as well as areas of dry heath. Because of differing historical management, varying topography and underlying geology, a wide range of structural woodland types occurs. .</t>
  </si>
  <si>
    <t>Attractive woodland landscapes. Good access with visitor centre in the Elan Valley.</t>
  </si>
  <si>
    <t xml:space="preserve">Cors Caron fills the valley of the upper Teifi river between Tregaron and Pontrhydfendigaid. It contains three raised bogs. </t>
  </si>
  <si>
    <t xml:space="preserve">Has good managed access along old railway bed and boardwalks. Renowned for red kite observation, with nearby feeding station. Tregaron a popular rural tourism destination. </t>
  </si>
  <si>
    <t xml:space="preserve">The peatland complex of Cors Fochno (Borth bog) lies on the southern flank of the Afon Dyfi, within the estuarine floodplain. It comprises one of the largest raised bogs in UK, and the most extensive tract of primary (un-cut) bog , in lowland Britain. </t>
  </si>
  <si>
    <t>Distinctive natural landscape. Access is limited, but visitor provision and interpretation at nearby Ynyslas.</t>
  </si>
  <si>
    <t xml:space="preserve">The SAC is made up of four separate wetlands situated on the transition between Snowdonia and the Llŷn Peninsula. These Sphagnum (bog moss) dominated mires are often characterised by an unstable `quaking` surface. Corsydd Eifionydd also includes a series of unimproved damp pastures which helps support the most significant population of marsh fritillary butterfly left in north Wales. </t>
  </si>
  <si>
    <t>Restricted access.</t>
  </si>
  <si>
    <t xml:space="preserve">The SAC consists of a chain of four lime-rich fens running across the centre of the Lleyn Peninsula in wide valleys carved by glacial meltwaters. Due to the underlying geology and glacial drift, the springs and groundwater seepage zones irrigating the sites are lime-rich and induce distinctive lime-rich fens and flushes that are very rare in Wales and the UK. There are diverse wetland habitats including alkaline and calcareous fen, fen meadow, marshy grassland, mature wet woodland and swamp. </t>
  </si>
  <si>
    <t xml:space="preserve">Crymlyn Bog is the most extensive lowland fen in Wales and is surrounded by a dense industrial landscape. </t>
  </si>
  <si>
    <t>The bog lies on the eastern edge of Swansea.</t>
  </si>
  <si>
    <t xml:space="preserve">Cwm Cadlan is a mosaic of wet grassland fields in a small valley to the north west of Merthyr Tydfil. Lime-rich waters cascade through the reserve and sustain the unique marshy grassland habitat, as well as the great variety of specialised plants and animals that live there. </t>
  </si>
  <si>
    <t>Not an extensive site so recreation and access potential limited.</t>
  </si>
  <si>
    <t xml:space="preserve">Cwm Clydach in south Wales is of European importance for its stands of beech woodland on both calcareous and acid soils. The woodland occurs mainly on steep valley sides, comprising a canopy of large mature trees with abundant dead wood. Rare whitebeam trees grow on limestone outcrops within and outside the woodland.  </t>
  </si>
  <si>
    <t>Attractive woodland landscape. Restricted access.</t>
  </si>
  <si>
    <t xml:space="preserve">It is adjacent to the holiday resort of Talacre and is close to urban conurbations. </t>
  </si>
  <si>
    <t xml:space="preserve">The Dee Estuary lies on the border between England and Wales. It is a large, funnel-shaped, sheltered estuary which supports extensive areas of intertidal sand and mudflats and saltmarsh. The site is of major importance for birds , especaially wintering wildfowl. </t>
  </si>
  <si>
    <t xml:space="preserve">This SAC is made up of several sites in north-east Wales on coastal slopes overlooking the Dee estuary. Waterbodies created by the extraction of clay, sand and coal, as well as for agricultural purposes, provide breeding habitat for one of the largest populations of great crested newt in Great Britain. Some ponds have also been created for nature conservation purposes. </t>
  </si>
  <si>
    <t xml:space="preserve">Managed access to some sites. </t>
  </si>
  <si>
    <t>Most is in private ownership with limited access.</t>
  </si>
  <si>
    <t xml:space="preserve">The site includes a large area of species-rich fen meadow in association with some rush pasture. There is also an important area of alluvial ash and alder woodland, with transitions to drier woodland dominated by ash and oak. </t>
  </si>
  <si>
    <t xml:space="preserve">Dunraven Bay SAC is a limestone headland, situated on a southwest-facing stretch of coast. The few plants of shore dock growing here on damp parts of the cliff are the only remnant of the species’ former Bristol Channel range. </t>
  </si>
  <si>
    <t xml:space="preserve">Elenydd forms the east-west watershed of mid-Wales.  </t>
  </si>
  <si>
    <t>The coastline is eroding and the area has limited access.</t>
  </si>
  <si>
    <t>Remote upland landscapes. Its relative remoteness limits access to some extent.</t>
  </si>
  <si>
    <t xml:space="preserve">Eryri is especially important for arctic alpine plants. </t>
  </si>
  <si>
    <t>The reserve, which straddles the English/Welsh border near Whitchurch, is of international importance for its wetland habitats.</t>
  </si>
  <si>
    <t>Includes a National Nature Reserve. Access is good and organised events are provided.</t>
  </si>
  <si>
    <t xml:space="preserve">This site in the southwest corner of Anglesey, includes the estuaries of the Afon Cefni, Afon Braint and the Afon Ffraw and lies adjacent to the sand dunes of Newborough and Aberffraw. It has extensive areas of ungrazed saltmarsh, with a good range of typical saltmarsh plants including sea aster and sea lavender. </t>
  </si>
  <si>
    <t>Attractive coastal landscapes. Access is limited in places.</t>
  </si>
  <si>
    <t xml:space="preserve">This small site, by the roadside north of Newborough village, is made up of a series of pools in shallow sand quarry pits which support an internationally important breeding population of great crested newt. </t>
  </si>
  <si>
    <t xml:space="preserve">This is one of four sites selected to represent fen-meadows in South and central Wales, one of the major UK strongholds for this habitat type. There is an extensive area of fen-meadow, typified by purple moor-grass and meadow thistle. </t>
  </si>
  <si>
    <t>Relatively close to urban conurbation. Limited access.</t>
  </si>
  <si>
    <t xml:space="preserve">Site is set within a woodland country park near Caernarfon.  </t>
  </si>
  <si>
    <t>Set within an attractive woodland country park near Caernarfon.  Suitable for events and activities.</t>
  </si>
  <si>
    <t xml:space="preserve">The steep sided limestone valleys of South Gower provide ideal conditions for the ash woodlands to thrive. The woods have a great diversity of trees and shrubs.  </t>
  </si>
  <si>
    <t>Attractive woodland landscape. Close to urban conurbations and popular holiday destinations.</t>
  </si>
  <si>
    <t xml:space="preserve">The breeding population of Great Crested Newts for which this site is protected was, at the time of notification, the largest population in mid-Wales and one of the most important areas in Europe for this species. The site is made up of two water bodies Granllyn Pool and The Moat that act as breeding sites for the great crested newts. </t>
  </si>
  <si>
    <t>Close to residential settlement.</t>
  </si>
  <si>
    <t xml:space="preserve">The Great Orme is a prominent limestone headland on the north coast of Wales, next to the town of Llandudno. </t>
  </si>
  <si>
    <t>Spectacular coastal landscapes. It is a popular holiday destination with excellent access by foot, car, cable car and tramway. Part managed as a country park with visitor centre and interpretation, and adjacent tourist facilities. Well used for recreation - walking, cycling etc. Has several historic features, including  copper mines and church.</t>
  </si>
  <si>
    <t>Along the river Ystwyth a combination of processes has led to the development of a mosaic of habitats on some of the river gravels, known as shingle heath, and a series of heathland areas occur along the river. These types of heathland communities are highly distinctive and very unusual in southern Britain, and the section of the river Ystwyth known as Grogwynion SAC is the largest known area of such communities in England and Wales._x000D_</t>
  </si>
  <si>
    <t xml:space="preserve">
Limited access.</t>
  </si>
  <si>
    <t xml:space="preserve">This site comprises a wetland surrounding the headwaters of the Eastern Cleddau. The main habitats found here are mixtures of marshy grassland, wet heath, blanket bog, fen and swamp. The wet heaths and marshy grasslands contain the most extensive habitat network for the marsh fritillary butterfly in Pembrokeshire.  </t>
  </si>
  <si>
    <t xml:space="preserve">There is a mosaic of calcareous grasslands, purple moor-grass meadows, bracken and dry heath with heavy metal tolerant vegetation developed on old metal mine spoil. </t>
  </si>
  <si>
    <t xml:space="preserve">This area of Wales once had the most important lead and zinc ore fields in the whole of Wales and people have mined the area since Roman times. Close to urban settlements. </t>
  </si>
  <si>
    <t xml:space="preserve">This site lies near to Wrexham in north-east Wales and is of special interest for its population of the great crested newt.  Breeding sites are provided in part by a mining subsidence pool, and natural water-filled hollows on clay, whilst other ponds have been created as part of nature conservation management. </t>
  </si>
  <si>
    <t>Close to urban conurbation, with some access and interpretation.</t>
  </si>
  <si>
    <t xml:space="preserve">Kenfig lies on the Glamorgan coast, just a short distance from Porthcawl. Kenfig Pool, the largest freshwater lake in south Wales, lies at the heart a sand dune nature reserve and is particularly valuable as a stopping off point for migrating birds. </t>
  </si>
  <si>
    <t>Good access from urban hinterland.</t>
  </si>
  <si>
    <t xml:space="preserve">The site boasts a great variety of habitats and species in a relatively small area. The extensive cliff ranges of south west Wales - with their calcium-rich make up and south facing slopes, support several species-rich plant communities. </t>
  </si>
  <si>
    <t>Close to urban centres of population along M4 corridor. Access limited in places and erosion pressures require management.</t>
  </si>
  <si>
    <t xml:space="preserve">Llangorse Lake is the largest natural lake in South Wales.  </t>
  </si>
  <si>
    <t xml:space="preserve">The SAC is situated in the Vale of Clwyd on the floodplain of the Afon Clywedog. It is made up of two blocks of floodplain woodland and small areas of marshy grassland and swamp. Llwyn’s primary ecological interest is its woodland communities. </t>
  </si>
  <si>
    <t>It has limited and restricted access.</t>
  </si>
  <si>
    <t xml:space="preserve">This is one of a small group of lakes known as Valley lakes which are near the northern end of a busy military airfield. It is an example of a naturally nutrient-rich lake with pondweeds dominating the vegetation.  </t>
  </si>
  <si>
    <t>Access is limited and restricted.</t>
  </si>
  <si>
    <t>This is a large upland site that stretches between Ysbyty Ifan and Penmachno in the north down to Rhydymain in the south, and from Trawsfynydd in the west to just east of Llyn Celyn. The main habitats of interest are blanket bog and dry heath, but there is also wet heath, lakes and woodland.</t>
  </si>
  <si>
    <t>Reasonable access from Bala and Blaenau Ffestiniog.</t>
  </si>
  <si>
    <t xml:space="preserve">This site supports the largest and most extensive population of floating water-plantain in lowland Britain. </t>
  </si>
  <si>
    <t>It is a popular recreational route for canal boats and other recreational craft, as well as walkers.</t>
  </si>
  <si>
    <t xml:space="preserve">Morfa Harlech sand dune system is of European importance for its embryonic shifting dunes and dune slacks supporting creeping willow.  Morfa Dyffryn is a highly mobile dune system, of European importance for its shifting white dunes. </t>
  </si>
  <si>
    <t>Popular holiday and leisure beaches with managed access via boardwalks.</t>
  </si>
  <si>
    <t xml:space="preserve">Remains of the mine workings are of historic intresest. Restricted access. Hazards on site. </t>
  </si>
  <si>
    <t xml:space="preserve">Designated for the slender green feather moss which occurs in at least five different small locations on the Epynt uplands between Builth Wells and Brecon. It thrives on the Epynt where there are spring-fed flushes of just the right natural water chemistry conditions to provide suitable habitat for this rare plant. </t>
  </si>
  <si>
    <t>Access is limited.</t>
  </si>
  <si>
    <t xml:space="preserve">This SAC has been chosen as a prime example of sessile oak woodland, with fragments of floodplain woodlands in the valley bottoms. It was the first breeding site for barbastelle bats to be found in West Wales. This type of oak woodland is typically dominated by sessile oak, with holly in the shrub layer and hard fern. </t>
  </si>
  <si>
    <t>Attractive natural woodland landscape. Access is restricted.</t>
  </si>
  <si>
    <t>Access is reasonable.</t>
  </si>
  <si>
    <t xml:space="preserve">Bosherston Lakes is tourist destination, run by the National Trust. However, access around bat sites is restricted. </t>
  </si>
  <si>
    <t xml:space="preserve">Major marine site. </t>
  </si>
  <si>
    <t>Large SAC to the north of Cardigan Bay and including the western end of the Llyn peninsula.</t>
  </si>
  <si>
    <t>Need to balance recreation with marine conservation.</t>
  </si>
  <si>
    <t xml:space="preserve">The Rhinogydd are a range of mountains located east of Harlech.  </t>
  </si>
  <si>
    <t>Distinctive, remote upland landscapes. Access from the coast is good, with waymarked footpaths and stunning  views.</t>
  </si>
  <si>
    <t xml:space="preserve">Rhos Goch lies in a flat mid Wales valley, between the Rivers Wye and Arrow, close to the English border a few miles north north-east of the town of Hay-on-Wye. The site is a mosaic of wetland habitats, and includes one of the southernmost active raised bogs in the UK.  </t>
  </si>
  <si>
    <t>Natura 2000 Ecosystem Services Inventory</t>
  </si>
  <si>
    <t xml:space="preserve">The resorts of Borth and Aberdyfi and  a visitor centre at Ynyslas are nearby, as well as the Dyfi Osprey project. Extensively used for education purposes. </t>
  </si>
  <si>
    <t>Site is more than 75% upland</t>
  </si>
  <si>
    <r>
      <rPr>
        <b/>
        <sz val="12"/>
        <color indexed="8"/>
        <rFont val="Arial"/>
        <family val="2"/>
      </rPr>
      <t>UK NEA Ch, 10 Freshwater Table 9.1</t>
    </r>
    <r>
      <rPr>
        <sz val="12"/>
        <color indexed="8"/>
        <rFont val="Arial"/>
        <family val="2"/>
      </rPr>
      <t xml:space="preserve"> Ecosystem services provided by the Freshwater Broad Habitat (pp. 301) Open water habitats (rivers, lakes, reedbed and fens) provide a water source for public supply, irrigated crops, power station cooling, industrial processing and fish farming, but high evaporation rates may suppress total water availability.                                                                </t>
    </r>
    <r>
      <rPr>
        <b/>
        <sz val="12"/>
        <color indexed="8"/>
        <rFont val="Arial"/>
        <family val="2"/>
      </rPr>
      <t>NEA Chapter 9: Freshwaters – Openwaters, Wetlands and Floodplains (pp296)</t>
    </r>
    <r>
      <rPr>
        <sz val="12"/>
        <color indexed="8"/>
        <rFont val="Arial"/>
        <family val="2"/>
      </rPr>
      <t xml:space="preserve"> Rivers, lakes, ponds, groundwaters and wetlands provide: consumptive and non‐consumptive uses of water.                                                                                                                                                                 </t>
    </r>
    <r>
      <rPr>
        <b/>
        <sz val="12"/>
        <color indexed="8"/>
        <rFont val="Arial"/>
        <family val="2"/>
      </rPr>
      <t xml:space="preserve">Bonn et al (2010) pp.44: </t>
    </r>
    <r>
      <rPr>
        <sz val="12"/>
        <color indexed="8"/>
        <rFont val="Arial"/>
        <family val="2"/>
      </rPr>
      <t xml:space="preserve">Peatlands, particularly blanket bogs, are significant water supply sources in the UK, notably in Northern England. This ecosystem service is related to high rainfall amount, low evapotranspiration and upland landscape position. Peat occurrence and condition do, however, impact on the quality of raw water supply via dissolved organic carbon (DOC) generation, and on reservoir storage capacity via particulate organic carbon (POC) generation.                        </t>
    </r>
    <r>
      <rPr>
        <b/>
        <sz val="12"/>
        <color indexed="8"/>
        <rFont val="Arial"/>
        <family val="2"/>
      </rPr>
      <t>NEA CH.5, Mountains Moorlands and Heaths (pp.106)</t>
    </r>
    <r>
      <rPr>
        <sz val="12"/>
        <color indexed="8"/>
        <rFont val="Arial"/>
        <family val="2"/>
      </rPr>
      <t xml:space="preserve"> About 70% of the UK’s drinking water is sourced from MMH, and these habitats buffer water quality against the effects of atmospheric, diffuse and point source pollutants. Established but incomplete evidence. The soils and biota of intact MMH ecosystems can retain a significant proportion of airborne pollutants, thereby reducing pollution runoff into freshwater habitats and the drinking water supply. 
The high quality water that drains from upland environments sustains healthy aquatic ecosystems and provides drinking water to the majority of UK water customers. </t>
    </r>
  </si>
  <si>
    <r>
      <rPr>
        <b/>
        <sz val="12"/>
        <color indexed="8"/>
        <rFont val="Arial"/>
        <family val="2"/>
      </rPr>
      <t xml:space="preserve">UK NEA Ch. 14 Regulating Services (pp.543) </t>
    </r>
    <r>
      <rPr>
        <sz val="12"/>
        <color indexed="8"/>
        <rFont val="Arial"/>
        <family val="2"/>
      </rPr>
      <t xml:space="preserve">Table 14.3 The status and trends in climate regulation by UK NEA Broad Habitat.  Shows that woodlands can have a positive (extensive stores and sequestration of carbon in vegetation and soils), provision of shade and shelter (well established, very likely). 
</t>
    </r>
    <r>
      <rPr>
        <b/>
        <sz val="12"/>
        <color indexed="8"/>
        <rFont val="Arial"/>
        <family val="2"/>
      </rPr>
      <t xml:space="preserve">UK NEA Ch.9 Freshwaters (pp300) </t>
    </r>
    <r>
      <rPr>
        <sz val="12"/>
        <color indexed="8"/>
        <rFont val="Arial"/>
        <family val="2"/>
      </rPr>
      <t xml:space="preserve">The cool, damp microclimate of the often wooded Welsh river corridors supports an exceptional diversity of bryophytes (Hatton-Ellis et al. 2009).
</t>
    </r>
    <r>
      <rPr>
        <b/>
        <sz val="12"/>
        <color indexed="8"/>
        <rFont val="Arial"/>
        <family val="2"/>
      </rPr>
      <t>(pp.313)</t>
    </r>
    <r>
      <rPr>
        <sz val="12"/>
        <color indexed="8"/>
        <rFont val="Arial"/>
        <family val="2"/>
      </rPr>
      <t xml:space="preserve"> Enhanced evaporation over a wetland, compared to dry land, would be expected to increase relative humidity and cool the lower atmosphere with feedback consequences for evaporation in surrounding habitats. There is also the possibility that cloud cover will change over a wetland, linked to the modified evaporation and surface energy fluxes, and to modified rainfall. The magnitude of these influences will depend on the size of the wetland, the contrast with the surrounding region and the overlying weather patterns.
</t>
    </r>
  </si>
  <si>
    <t>Waste assimilation continued</t>
  </si>
  <si>
    <r>
      <rPr>
        <b/>
        <sz val="12"/>
        <color indexed="8"/>
        <rFont val="Arial"/>
        <family val="2"/>
      </rPr>
      <t xml:space="preserve">NEA Ch. 12 Marine (pp. 461) </t>
    </r>
    <r>
      <rPr>
        <sz val="12"/>
        <color indexed="8"/>
        <rFont val="Arial"/>
        <family val="2"/>
      </rPr>
      <t xml:space="preserve">The waste processing and purification services provided by Marine habitats generally ensure that food provided by the sea is safe to eat and the water is clean enough to use for recreation.  Local contamination by diffuse pollution (e.g. agricultural fertiliser) still exceeds the capacity of some estuaries, ecosystem to remediate or assimilate it. 
</t>
    </r>
    <r>
      <rPr>
        <b/>
        <sz val="12"/>
        <color indexed="8"/>
        <rFont val="Arial"/>
        <family val="2"/>
      </rPr>
      <t>UK NEA Ch. 11 Coastal Margins (pp.436)</t>
    </r>
    <r>
      <rPr>
        <sz val="12"/>
        <color indexed="8"/>
        <rFont val="Arial"/>
        <family val="2"/>
      </rPr>
      <t xml:space="preserve"> This service is primarily provided by Saltmarsh, where processes in the water column, sediment-trapping by vegetation and high rates of sediment accumulation all contribute to the immobilisation of heavy metals and other pollutants. This storage is not permanent and they can be remobilised as sediment is reworked, and may enter the food chain. In 54 ha of Saltmarsh in the Humber Estuary, 90 tonnes of zinc, 46 tonnes of lead, 16 tonnes of arsenic and 19 tonnes of copper have been recorded (Andrews et al. 2008).
</t>
    </r>
    <r>
      <rPr>
        <b/>
        <sz val="12"/>
        <color indexed="8"/>
        <rFont val="Arial"/>
        <family val="2"/>
      </rPr>
      <t xml:space="preserve">Natural England (2012) pp5. </t>
    </r>
    <r>
      <rPr>
        <sz val="12"/>
        <color indexed="8"/>
        <rFont val="Arial"/>
        <family val="2"/>
      </rPr>
      <t xml:space="preserve">Table 1. Waste assimilation Removal of contaminants from the ecosystem (including through biological processes such as decomposition or bioaccumulation).Table 3. Evidence base for habitats of conservation importance (Expert opinion  / grey literature evidence for the following habitat) (pp.85) Mud habitats in deep water -The beneficial ecosystem processes identified were food web dynamics, species diversification, and waste assimilation, formation of species habitat, biogeochemical cycling, and climate regulation. 
</t>
    </r>
    <r>
      <rPr>
        <b/>
        <sz val="12"/>
        <color indexed="8"/>
        <rFont val="Arial"/>
        <family val="2"/>
      </rPr>
      <t xml:space="preserve">(pp.102) </t>
    </r>
    <r>
      <rPr>
        <sz val="12"/>
        <color indexed="8"/>
        <rFont val="Arial"/>
        <family val="2"/>
      </rPr>
      <t xml:space="preserve">Sheltered muddy gravels-Beneficial ecosystem processes identified were the formation of species habitat, species diversification, food web dynamics, biogeochemical cycling, waste assimilation, and climate regulation.
</t>
    </r>
    <r>
      <rPr>
        <b/>
        <sz val="12"/>
        <color indexed="8"/>
        <rFont val="Arial"/>
        <family val="2"/>
      </rPr>
      <t xml:space="preserve">(pp.105) </t>
    </r>
    <r>
      <rPr>
        <sz val="12"/>
        <color indexed="8"/>
        <rFont val="Arial"/>
        <family val="2"/>
      </rPr>
      <t xml:space="preserve">Sub-tidal sands and gravels-beneficial ecosystem processes were identified as formation of species habitat, species diversification, food web dynamics, biogeochemical cycling, and waste assimilation. 
</t>
    </r>
    <r>
      <rPr>
        <b/>
        <sz val="12"/>
        <color indexed="8"/>
        <rFont val="Arial"/>
        <family val="2"/>
      </rPr>
      <t>(pp57)</t>
    </r>
    <r>
      <rPr>
        <sz val="12"/>
        <color indexed="8"/>
        <rFont val="Arial"/>
        <family val="2"/>
      </rPr>
      <t xml:space="preserve"> Waste absorption and detoxification are important processes, as marine organisms store, bury and transform waste materials through assimilation and chemical transformation.</t>
    </r>
  </si>
  <si>
    <r>
      <rPr>
        <b/>
        <sz val="12"/>
        <color indexed="8"/>
        <rFont val="Arial"/>
        <family val="2"/>
      </rPr>
      <t>UK NEA Ch.9: Freshwater (pp296)</t>
    </r>
    <r>
      <rPr>
        <sz val="12"/>
        <color indexed="8"/>
        <rFont val="Arial"/>
        <family val="2"/>
      </rPr>
      <t xml:space="preserve"> Rivers, lakes, ponds, ground waters and wetlands provide major services, but their benefits are inadequately identified and valued. When managed appropriately, Freshwaters should transport water, matter, energy or organisms within and between terrestrial systems, riparian zones, estuaries and near-coastal waters. They provide: consumptive and non-consumptive uses of water; organisms for food, recreation and conservation; and energy. ... They support dispersal through, and resilience in, adjacent ecosystems (for example, though water or nutrient supply), and act as a medium for key biogeochemical cycles.                                                                                                                                                             
</t>
    </r>
    <r>
      <rPr>
        <b/>
        <sz val="12"/>
        <color indexed="8"/>
        <rFont val="Arial"/>
        <family val="2"/>
      </rPr>
      <t>(pp314)</t>
    </r>
    <r>
      <rPr>
        <sz val="12"/>
        <color indexed="8"/>
        <rFont val="Arial"/>
        <family val="2"/>
      </rPr>
      <t xml:space="preserve"> Freshwater (systems) and wetlands contribute significantly to the all-important water cycle.
</t>
    </r>
    <r>
      <rPr>
        <sz val="12"/>
        <color indexed="8"/>
        <rFont val="Arial"/>
        <family val="2"/>
      </rPr>
      <t xml:space="preserve">
</t>
    </r>
    <r>
      <rPr>
        <b/>
        <sz val="12"/>
        <color indexed="8"/>
        <rFont val="Arial"/>
        <family val="2"/>
      </rPr>
      <t>UK NEA  Ch. 8 Table 8.10 Types of ecosystem service provided by woodlands pp.263</t>
    </r>
    <r>
      <rPr>
        <sz val="12"/>
        <color indexed="8"/>
        <rFont val="Arial"/>
        <family val="2"/>
      </rPr>
      <t xml:space="preserve"> Woodlands support Soil formation, nutrient cycling, water cycling, oxygen production
</t>
    </r>
    <r>
      <rPr>
        <b/>
        <sz val="12"/>
        <color indexed="8"/>
        <rFont val="Arial"/>
        <family val="2"/>
      </rPr>
      <t>NEA Chapter 5: Mountains, Moorlands and Heaths (pp115)</t>
    </r>
    <r>
      <rPr>
        <sz val="12"/>
        <color indexed="8"/>
        <rFont val="Arial"/>
        <family val="2"/>
      </rPr>
      <t xml:space="preserve"> Mountains are known to play a key role in the Earth’s water cycle providing modulation of the run-off regime.
</t>
    </r>
  </si>
  <si>
    <t xml:space="preserve">The following habitats provide a large scale contribution:
• Raised bogs, mires and fens (High confidence)   
• Wetlands and fens (High confidence)                                         
• Rivers (High confidence)
• Heaths (Moderate confidence)
                                                                                                                                                                                                   The following habitats provide a medium scale contribution:
• Lakes (High confidence)                                                • Grassland (Moderate confidence))
• Forests and woodlands (High confidence))
• Estuaries, lagoons, inlets and intertidal areas. (High confidence))
All other habitats provide small scale contribution. (Low confidence))
</t>
  </si>
  <si>
    <t xml:space="preserve">Biofuels </t>
  </si>
  <si>
    <t xml:space="preserve">Timber </t>
  </si>
  <si>
    <t>Drinking water</t>
  </si>
  <si>
    <t>Genetic material</t>
  </si>
  <si>
    <t xml:space="preserve">Alteration of microclimates </t>
  </si>
  <si>
    <t xml:space="preserve">Carbon sequestration      </t>
  </si>
  <si>
    <t xml:space="preserve">Mitigation of flood generation </t>
  </si>
  <si>
    <t xml:space="preserve">Regulation of air quality  </t>
  </si>
  <si>
    <t xml:space="preserve">Regulation of water quality  </t>
  </si>
  <si>
    <t xml:space="preserve">Coastal hazard regulation   </t>
  </si>
  <si>
    <t>Diseas &amp; pest regulation</t>
  </si>
  <si>
    <t xml:space="preserve">Pollination </t>
  </si>
  <si>
    <t xml:space="preserve">Waste assimilation </t>
  </si>
  <si>
    <t xml:space="preserve">Cultural services </t>
  </si>
  <si>
    <t>Detail</t>
  </si>
  <si>
    <t>Cultural services</t>
  </si>
  <si>
    <t xml:space="preserve">The following habitats make a large scale contribution:
• Forests and woodland (High confidence)
• Bogs and mires (High confidence)
• Wetlands and fens (High confidence)                      • Estuaries, lagoons, inlets and intertidal areas (Low confidence)
The following habitats make a medium contribution:
• Salt meadows/marsh (Moderate confidence)
• Rivers (Moderate confidence)
• Heaths (Moderate confidence)
• Grasslands (High confidence)
• Vegetated coastal areas (High confidence)                 • Lakes  (specifically acid peat-stained lakes and ponds) (Low confidence)
The following habitats make a small scale contribution:
• Coastal sand dunes (Moderate confidence)
Assume all other habitats do not contribute to this service (Low confidence)
</t>
  </si>
  <si>
    <t>Mitigation of flood generation</t>
  </si>
  <si>
    <t>Natural freshwater landscape</t>
  </si>
  <si>
    <t>Rare natural freshwater landscape</t>
  </si>
  <si>
    <t>Pollination</t>
  </si>
  <si>
    <t>Control of diseases and pests</t>
  </si>
  <si>
    <t xml:space="preserve">Regulation of water quality </t>
  </si>
  <si>
    <t>Regulation of air quality</t>
  </si>
  <si>
    <t>Woodland</t>
  </si>
  <si>
    <t>Size of site</t>
  </si>
  <si>
    <t>Very large</t>
  </si>
  <si>
    <t>A</t>
  </si>
  <si>
    <t>Marsh Fritillary</t>
  </si>
  <si>
    <t>River</t>
  </si>
  <si>
    <t>Turlough</t>
  </si>
  <si>
    <t>Wetland</t>
  </si>
  <si>
    <t>Estuary</t>
  </si>
  <si>
    <t>Ponds</t>
  </si>
  <si>
    <t>Alluvial forest</t>
  </si>
  <si>
    <t>Shore Dock</t>
  </si>
  <si>
    <t>Newt ponds</t>
  </si>
  <si>
    <t>Bats</t>
  </si>
  <si>
    <t>Mosaic</t>
  </si>
  <si>
    <t>Calamanarian grassland</t>
  </si>
  <si>
    <t>Sand dunes</t>
  </si>
  <si>
    <t>Lake</t>
  </si>
  <si>
    <t>Canal</t>
  </si>
  <si>
    <t>Grassland &amp; Bats</t>
  </si>
  <si>
    <t>Pools &amp; mosaic</t>
  </si>
  <si>
    <t>Lake and bats</t>
  </si>
  <si>
    <t>Upland wetland</t>
  </si>
  <si>
    <t>Birds</t>
  </si>
  <si>
    <t>Type of site based on designated features)</t>
  </si>
  <si>
    <t>Cultural services information</t>
  </si>
  <si>
    <t>Layout of the worksheets</t>
  </si>
  <si>
    <t>The N2K sites and features are listed vertically down the left hand side of each worksheet.</t>
  </si>
  <si>
    <t xml:space="preserve">The ecosystem services are listed horizontally along the top of each worksheet.  </t>
  </si>
  <si>
    <t xml:space="preserve">The following columns are categorised by broad ecosystem service category, as follows: </t>
  </si>
  <si>
    <r>
      <t>·</t>
    </r>
    <r>
      <rPr>
        <sz val="7"/>
        <color theme="1"/>
        <rFont val="Times New Roman"/>
        <family val="1"/>
      </rPr>
      <t xml:space="preserve">         </t>
    </r>
    <r>
      <rPr>
        <sz val="12"/>
        <color theme="1"/>
        <rFont val="Arial"/>
        <family val="2"/>
      </rPr>
      <t>Supporting services</t>
    </r>
  </si>
  <si>
    <r>
      <t>·</t>
    </r>
    <r>
      <rPr>
        <sz val="7"/>
        <color theme="1"/>
        <rFont val="Times New Roman"/>
        <family val="1"/>
      </rPr>
      <t xml:space="preserve">         </t>
    </r>
    <r>
      <rPr>
        <sz val="12"/>
        <color theme="1"/>
        <rFont val="Arial"/>
        <family val="2"/>
      </rPr>
      <t>Provisioning services</t>
    </r>
  </si>
  <si>
    <r>
      <t>·</t>
    </r>
    <r>
      <rPr>
        <sz val="7"/>
        <color theme="1"/>
        <rFont val="Times New Roman"/>
        <family val="1"/>
      </rPr>
      <t xml:space="preserve">         </t>
    </r>
    <r>
      <rPr>
        <sz val="12"/>
        <color theme="1"/>
        <rFont val="Arial"/>
        <family val="2"/>
      </rPr>
      <t>Regulating services</t>
    </r>
  </si>
  <si>
    <r>
      <t>·</t>
    </r>
    <r>
      <rPr>
        <sz val="7"/>
        <color theme="1"/>
        <rFont val="Times New Roman"/>
        <family val="1"/>
      </rPr>
      <t xml:space="preserve">         </t>
    </r>
    <r>
      <rPr>
        <sz val="12"/>
        <color theme="1"/>
        <rFont val="Arial"/>
        <family val="2"/>
      </rPr>
      <t>Cultural services</t>
    </r>
  </si>
  <si>
    <t xml:space="preserve">For each feature or site, the following information is presented in relation to each ecosystem service: </t>
  </si>
  <si>
    <r>
      <t>-</t>
    </r>
    <r>
      <rPr>
        <sz val="7"/>
        <color theme="1"/>
        <rFont val="Times New Roman"/>
        <family val="1"/>
      </rPr>
      <t xml:space="preserve">      </t>
    </r>
    <r>
      <rPr>
        <sz val="12"/>
        <color theme="1"/>
        <rFont val="Arial"/>
        <family val="2"/>
      </rPr>
      <t>Does it contribute to the ecosystem service (Yes (Y)/No (N))</t>
    </r>
  </si>
  <si>
    <r>
      <t>-</t>
    </r>
    <r>
      <rPr>
        <sz val="7"/>
        <color theme="1"/>
        <rFont val="Times New Roman"/>
        <family val="1"/>
      </rPr>
      <t xml:space="preserve">      </t>
    </r>
    <r>
      <rPr>
        <sz val="12"/>
        <color theme="1"/>
        <rFont val="Arial"/>
        <family val="2"/>
      </rPr>
      <t>What scale of contribution does it provide (S: Small, M: Medium, L: Large)</t>
    </r>
  </si>
  <si>
    <r>
      <t>-</t>
    </r>
    <r>
      <rPr>
        <sz val="7"/>
        <color theme="1"/>
        <rFont val="Times New Roman"/>
        <family val="1"/>
      </rPr>
      <t xml:space="preserve">      </t>
    </r>
    <r>
      <rPr>
        <sz val="12"/>
        <color theme="1"/>
        <rFont val="Arial"/>
        <family val="2"/>
      </rPr>
      <t>What level of confidence is there in the evidence to support this assessment (High (H): conclusive evidence found; Medium (M): Some evidence found but inconclusive and Low (L): Professional opinion</t>
    </r>
  </si>
  <si>
    <t>Searching the inventory</t>
  </si>
  <si>
    <t>Using the ‘filter’ function, the inventory can be used to search for:</t>
  </si>
  <si>
    <r>
      <t>·</t>
    </r>
    <r>
      <rPr>
        <sz val="7"/>
        <color theme="1"/>
        <rFont val="Times New Roman"/>
        <family val="1"/>
      </rPr>
      <t xml:space="preserve">         </t>
    </r>
    <r>
      <rPr>
        <sz val="12"/>
        <color theme="1"/>
        <rFont val="Arial"/>
        <family val="2"/>
      </rPr>
      <t>The ecosystem services provided by a specific feature or site</t>
    </r>
  </si>
  <si>
    <r>
      <t>·</t>
    </r>
    <r>
      <rPr>
        <sz val="7"/>
        <color theme="1"/>
        <rFont val="Times New Roman"/>
        <family val="1"/>
      </rPr>
      <t xml:space="preserve">         </t>
    </r>
    <r>
      <rPr>
        <sz val="12"/>
        <color theme="1"/>
        <rFont val="Arial"/>
        <family val="2"/>
      </rPr>
      <t>All features and sites which contribute to a specific ecosystem service</t>
    </r>
  </si>
  <si>
    <r>
      <t>·</t>
    </r>
    <r>
      <rPr>
        <sz val="7"/>
        <color theme="1"/>
        <rFont val="Times New Roman"/>
        <family val="1"/>
      </rPr>
      <t xml:space="preserve">         </t>
    </r>
    <r>
      <rPr>
        <sz val="12"/>
        <color theme="1"/>
        <rFont val="Arial"/>
        <family val="2"/>
      </rPr>
      <t>Additional filters can be used to determine the features/sites that contribute to an ecosystem service at a particular scale, or only those in which there is a high level of confidence in the evidence base.</t>
    </r>
  </si>
  <si>
    <r>
      <t>·</t>
    </r>
    <r>
      <rPr>
        <sz val="7"/>
        <color theme="1"/>
        <rFont val="Times New Roman"/>
        <family val="1"/>
      </rPr>
      <t xml:space="preserve">         </t>
    </r>
    <r>
      <rPr>
        <sz val="12"/>
        <color theme="1"/>
        <rFont val="Arial"/>
        <family val="2"/>
      </rPr>
      <t>By using more than one filter, sites can be interrogated against multiple services to see where there is provision of more than one service.</t>
    </r>
  </si>
  <si>
    <t>Evidence Base</t>
  </si>
  <si>
    <t xml:space="preserve">This worksheet outlines the evidence used to inform assumptions on both habitat and species features.  </t>
  </si>
  <si>
    <t>N2K Features Assessment</t>
  </si>
  <si>
    <t>Provides an assessment of ecosystem services provided by each N2K feature.</t>
  </si>
  <si>
    <t>N2K Sites and Features Assessment</t>
  </si>
  <si>
    <t xml:space="preserve">Relates the N2K Features Assessment to features present on N2K sites </t>
  </si>
  <si>
    <t>Additional Site Information</t>
  </si>
  <si>
    <t xml:space="preserve">Additional site specific information to help build an ecosystems assessment for N2K sites. </t>
  </si>
  <si>
    <t>The columns entitled ‘General Feature Information’ provide key reference information about each feature</t>
  </si>
  <si>
    <t xml:space="preserve">N/A - Subjective assessment method using professional judgement. The overarching assessment takes into account the following sub-categories. </t>
  </si>
  <si>
    <t xml:space="preserve">NRW Landmap evidence base. CCW Seascape assessment. </t>
  </si>
  <si>
    <t xml:space="preserve">The following sources were referred to as part of the subjective assessment, however, a direct line of evidence on feature or site basis was not established. </t>
  </si>
  <si>
    <t>Ordnance Survey Public Rights of Way and Open Access mapping.</t>
  </si>
  <si>
    <t xml:space="preserve">Iconic bird in Wales. Interest for birdwatchers and public.  Red kite feeding stations at Llanddeusant in the Brecon Beacons and Gigrin Farm near Rhayader are examples of business/projects which sucessfully provide wildlife watching opportunities to the public. </t>
  </si>
  <si>
    <t xml:space="preserve">http://www.discovergwynedd.com 
</t>
  </si>
  <si>
    <t xml:space="preserve">Tranquillity maps give a graphic indication of urban and roads development over time, and of dark skies and other features. 
Cadw’s interactive map at http://www.cadw.wales.gov.uk contains information on the location and nature of prehistoric sites; Roman sites; castles, historic houses &amp; palaces; religious sites, historic industrial sites; and other historic sites &amp; buildings. 
</t>
  </si>
  <si>
    <t>DigiDO project  http://www.digido.org.uk/ run by the National Library of Wales. This project provides an opportunity for creative businesses based within the Convergence areas of Wales to exploit and re-use the vast amount of materials available in the National Library.                                                                                                    Cymdeithas Edward Llwyd, http://cymdeithasedwardllwyd.org and Llen Natur http://llennatur.com hold information and links to literature related wildlife and habitat information.</t>
  </si>
  <si>
    <t>Key religious sites are included on the Cadw map referred to above.                                                                                                                                                                    Churches Tourism Network Wales: http://www.ctnw.co.uk                                                                                                     Bardsey Island Trust website. http://www.bardsey.org</t>
  </si>
  <si>
    <t xml:space="preserve">Wales Environment Research Hub at http://www.werh.org </t>
  </si>
  <si>
    <t>Adjacent  to ferry port of Holyhead, includes stunning cliff landscapes.  Recent projects to promote the area's history and wildilife, walking and cycling access. Includes RSPB visitor centre. Over 150,000 visitors visit South Stack each year which enjoy the site and contribute to the local economy.</t>
  </si>
  <si>
    <t xml:space="preserve"> Visit Wales, Visits to Tourist Attractions in Wales information: http://wales.gov.uk/topics/tourism/?lang=en 
- Tripadvisor: http://www.tripadvisor.co.uk/Attractions-g186425-Activities-Wales.html 
- Websites for Wildlife Trusts, National Trust, National Park Authorities and local authorities. 
- Dr Jane Bryan, Dr Calvin Jones, Prof Max Munday, &amp; Mr Neil Roche (2011). The Economic Impact of Walking and Hill Walking in Wales. Welsh Economy Research Unit Cardiff University. -Snowdonia National Park Aurthority: http://www.eryri-npa.gov.uk/Education/snowdonia-national-park/Facts-and-Figures
</t>
  </si>
  <si>
    <t>Located in Wales' best known National Park.  Heavily used by walkers, climbers, mountain bikers etc. Predominantly open access land. Generally access is good, but some seasonal congestion at key points such as Pen y Pass.  Snowdon, within the SAC, is the tallest mountain in Snowdonia, standing at 1,085m above sea. It attracts around 400,000 walkers a year and around 100,000 visitors who reach the summit by train (NPA, 2015). Access to alpine plants is difficult as they are often restricted to crags and ledges away from grazing animals. Strong historical and literary associations.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</si>
</sst>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9"/>
      <color theme="1"/>
      <name val="Verdana"/>
      <family val="2"/>
    </font>
    <font>
      <sz val="11"/>
      <color indexed="8"/>
      <name val="Calibri"/>
      <family val="2"/>
    </font>
    <font>
      <sz val="11"/>
      <color indexed="8"/>
      <name val="Calibri"/>
      <family val="2"/>
    </font>
    <font>
      <sz val="10"/>
      <color indexed="8"/>
      <name val="Arial"/>
      <family val="2"/>
    </font>
    <font>
      <b/>
      <sz val="11"/>
      <color indexed="8"/>
      <name val="Verdana"/>
      <family val="2"/>
    </font>
    <font>
      <sz val="10"/>
      <color indexed="8"/>
      <name val="Arial"/>
      <family val="2"/>
    </font>
    <font>
      <sz val="11"/>
      <color indexed="8"/>
      <name val="Calibri"/>
      <family val="2"/>
    </font>
    <font>
      <sz val="11"/>
      <color indexed="8"/>
      <name val="Verdana"/>
      <family val="2"/>
    </font>
    <font>
      <sz val="12"/>
      <color indexed="8"/>
      <name val="Arial"/>
      <family val="2"/>
    </font>
    <font>
      <b/>
      <sz val="12"/>
      <color indexed="8"/>
      <name val="Arial"/>
      <family val="2"/>
    </font>
    <font>
      <sz val="8"/>
      <name val="Verdana"/>
      <family val="2"/>
    </font>
    <font>
      <sz val="12"/>
      <name val="Arial"/>
      <family val="2"/>
    </font>
    <font>
      <b/>
      <sz val="12"/>
      <name val="Arial"/>
      <family val="2"/>
    </font>
    <font>
      <i/>
      <sz val="12"/>
      <color indexed="8"/>
      <name val="Arial"/>
      <family val="2"/>
    </font>
    <font>
      <u/>
      <sz val="9"/>
      <color theme="10"/>
      <name val="Verdana"/>
      <family val="2"/>
    </font>
    <font>
      <sz val="11"/>
      <color rgb="FF9C6500"/>
      <name val="Calibri"/>
      <family val="2"/>
      <scheme val="minor"/>
    </font>
    <font>
      <sz val="12"/>
      <color theme="1"/>
      <name val="Arial"/>
      <family val="2"/>
    </font>
    <font>
      <b/>
      <sz val="12"/>
      <color theme="1"/>
      <name val="Arial"/>
      <family val="2"/>
    </font>
    <font>
      <sz val="12"/>
      <color indexed="8"/>
      <name val="Arial"/>
      <family val="2"/>
    </font>
    <font>
      <sz val="9"/>
      <color theme="1"/>
      <name val="Arial"/>
      <family val="2"/>
    </font>
    <font>
      <sz val="11"/>
      <color theme="1"/>
      <name val="Arial"/>
      <family val="2"/>
    </font>
    <font>
      <b/>
      <sz val="11"/>
      <color indexed="8"/>
      <name val="Arial"/>
      <family val="2"/>
    </font>
    <font>
      <u/>
      <sz val="11"/>
      <color theme="10"/>
      <name val="Arial"/>
      <family val="2"/>
    </font>
    <font>
      <b/>
      <sz val="16"/>
      <color theme="1" tint="0.499984740745262"/>
      <name val="Arial"/>
      <family val="2"/>
    </font>
    <font>
      <b/>
      <sz val="9"/>
      <color theme="1" tint="0.499984740745262"/>
      <name val="Arial"/>
      <family val="2"/>
    </font>
    <font>
      <b/>
      <sz val="9"/>
      <color theme="1"/>
      <name val="Verdana"/>
      <family val="2"/>
    </font>
    <font>
      <b/>
      <sz val="11"/>
      <color indexed="8"/>
      <name val="Calibri"/>
      <family val="2"/>
    </font>
    <font>
      <b/>
      <sz val="11"/>
      <color theme="1"/>
      <name val="Calibri"/>
      <family val="2"/>
    </font>
    <font>
      <sz val="10"/>
      <color indexed="8"/>
      <name val="Calibri"/>
      <family val="2"/>
    </font>
    <font>
      <sz val="10"/>
      <color theme="1"/>
      <name val="Calibri"/>
      <family val="2"/>
    </font>
    <font>
      <b/>
      <sz val="11"/>
      <color theme="1"/>
      <name val="Verdana"/>
      <family val="2"/>
    </font>
    <font>
      <b/>
      <sz val="9"/>
      <color indexed="8"/>
      <name val="Calibri"/>
      <family val="2"/>
    </font>
    <font>
      <sz val="9"/>
      <color theme="1"/>
      <name val="Calibri"/>
      <family val="2"/>
    </font>
    <font>
      <sz val="9"/>
      <color indexed="8"/>
      <name val="Calibri"/>
      <family val="2"/>
    </font>
    <font>
      <b/>
      <sz val="9"/>
      <color theme="1"/>
      <name val="Calibri"/>
      <family val="2"/>
    </font>
    <font>
      <sz val="12"/>
      <color indexed="8"/>
      <name val="Arial"/>
    </font>
    <font>
      <sz val="11"/>
      <color theme="1"/>
      <name val="Verdana"/>
      <family val="2"/>
    </font>
    <font>
      <b/>
      <sz val="10"/>
      <color indexed="8"/>
      <name val="Calibri"/>
      <family val="2"/>
    </font>
    <font>
      <sz val="10"/>
      <name val="Arial"/>
      <family val="2"/>
    </font>
    <font>
      <sz val="12"/>
      <color theme="1"/>
      <name val="Symbol"/>
      <family val="1"/>
      <charset val="2"/>
    </font>
    <font>
      <sz val="7"/>
      <color theme="1"/>
      <name val="Times New Roman"/>
      <family val="1"/>
    </font>
    <font>
      <b/>
      <sz val="12"/>
      <color rgb="FF3D804F"/>
      <name val="Arial"/>
      <family val="2"/>
    </font>
    <font>
      <sz val="12"/>
      <color theme="1"/>
      <name val="Verdana"/>
      <family val="2"/>
    </font>
    <font>
      <b/>
      <sz val="10"/>
      <color indexed="8"/>
      <name val="Arial"/>
      <family val="2"/>
    </font>
    <font>
      <sz val="10"/>
      <color theme="1"/>
      <name val="Arial"/>
      <family val="2"/>
    </font>
    <font>
      <sz val="11"/>
      <name val="Calibri"/>
      <family val="2"/>
      <scheme val="minor"/>
    </font>
  </fonts>
  <fills count="17">
    <fill>
      <patternFill patternType="none"/>
    </fill>
    <fill>
      <patternFill patternType="gray125"/>
    </fill>
    <fill>
      <patternFill patternType="solid">
        <fgColor indexed="46"/>
        <bgColor indexed="64"/>
      </patternFill>
    </fill>
    <fill>
      <patternFill patternType="solid">
        <fgColor rgb="FFFFEB9C"/>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indexed="42"/>
        <bgColor indexed="64"/>
      </patternFill>
    </fill>
    <fill>
      <patternFill patternType="solid">
        <fgColor rgb="FFCCFFCC"/>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22"/>
      </left>
      <right style="thin">
        <color indexed="22"/>
      </right>
      <top/>
      <bottom style="thin">
        <color indexed="22"/>
      </bottom>
      <diagonal/>
    </border>
    <border>
      <left/>
      <right style="medium">
        <color indexed="64"/>
      </right>
      <top style="thin">
        <color indexed="64"/>
      </top>
      <bottom/>
      <diagonal/>
    </border>
    <border>
      <left/>
      <right/>
      <top style="thin">
        <color indexed="64"/>
      </top>
      <bottom/>
      <diagonal/>
    </border>
    <border>
      <left style="thin">
        <color indexed="22"/>
      </left>
      <right style="thin">
        <color indexed="22"/>
      </right>
      <top/>
      <bottom/>
      <diagonal/>
    </border>
    <border>
      <left style="medium">
        <color indexed="64"/>
      </left>
      <right/>
      <top style="thin">
        <color indexed="64"/>
      </top>
      <bottom/>
      <diagonal/>
    </border>
    <border>
      <left style="thin">
        <color theme="6"/>
      </left>
      <right style="thin">
        <color theme="6"/>
      </right>
      <top style="thin">
        <color theme="6"/>
      </top>
      <bottom style="thin">
        <color theme="6"/>
      </bottom>
      <diagonal/>
    </border>
    <border>
      <left/>
      <right/>
      <top/>
      <bottom style="thin">
        <color indexed="64"/>
      </bottom>
      <diagonal/>
    </border>
    <border>
      <left style="medium">
        <color indexed="64"/>
      </left>
      <right style="medium">
        <color indexed="64"/>
      </right>
      <top style="thin">
        <color indexed="64"/>
      </top>
      <bottom/>
      <diagonal/>
    </border>
    <border>
      <left style="thin">
        <color theme="6"/>
      </left>
      <right style="thin">
        <color theme="6"/>
      </right>
      <top style="thin">
        <color theme="6"/>
      </top>
      <bottom/>
      <diagonal/>
    </border>
  </borders>
  <cellStyleXfs count="9">
    <xf numFmtId="0" fontId="0" fillId="0" borderId="0"/>
    <xf numFmtId="0" fontId="14" fillId="0" borderId="0" applyNumberFormat="0" applyFill="0" applyBorder="0" applyAlignment="0" applyProtection="0"/>
    <xf numFmtId="0" fontId="15" fillId="3" borderId="0" applyNumberFormat="0" applyBorder="0" applyAlignment="0" applyProtection="0"/>
    <xf numFmtId="0" fontId="5" fillId="0" borderId="0"/>
    <xf numFmtId="0" fontId="5" fillId="0" borderId="0"/>
    <xf numFmtId="0" fontId="3" fillId="0" borderId="0"/>
    <xf numFmtId="0" fontId="5" fillId="0" borderId="0"/>
    <xf numFmtId="0" fontId="3" fillId="0" borderId="0"/>
    <xf numFmtId="0" fontId="5" fillId="0" borderId="0"/>
  </cellStyleXfs>
  <cellXfs count="319">
    <xf numFmtId="0" fontId="0" fillId="0" borderId="0" xfId="0"/>
    <xf numFmtId="0" fontId="4" fillId="0" borderId="2" xfId="0" applyFont="1" applyBorder="1"/>
    <xf numFmtId="0" fontId="0" fillId="0" borderId="2" xfId="0" applyBorder="1" applyAlignment="1">
      <alignment wrapText="1"/>
    </xf>
    <xf numFmtId="0" fontId="6" fillId="0" borderId="1" xfId="4" applyFont="1" applyFill="1" applyBorder="1" applyAlignment="1">
      <alignment wrapText="1"/>
    </xf>
    <xf numFmtId="3" fontId="0" fillId="0" borderId="0" xfId="0" applyNumberFormat="1"/>
    <xf numFmtId="0" fontId="0" fillId="0" borderId="2" xfId="0" applyFill="1" applyBorder="1" applyAlignment="1">
      <alignment horizontal="left"/>
    </xf>
    <xf numFmtId="3" fontId="6" fillId="0" borderId="1" xfId="4" applyNumberFormat="1" applyFont="1" applyFill="1" applyBorder="1" applyAlignment="1">
      <alignment wrapText="1"/>
    </xf>
    <xf numFmtId="0" fontId="8" fillId="0" borderId="0" xfId="0" applyFont="1"/>
    <xf numFmtId="0" fontId="8" fillId="0" borderId="0" xfId="0" applyNumberFormat="1" applyFont="1"/>
    <xf numFmtId="0" fontId="16" fillId="0" borderId="0" xfId="0" applyFont="1"/>
    <xf numFmtId="0" fontId="17" fillId="0" borderId="0" xfId="0" applyFont="1"/>
    <xf numFmtId="0" fontId="0" fillId="0" borderId="0" xfId="0"/>
    <xf numFmtId="0" fontId="19" fillId="0" borderId="0" xfId="0" applyFont="1"/>
    <xf numFmtId="0" fontId="20" fillId="0" borderId="0" xfId="0" applyFont="1"/>
    <xf numFmtId="0" fontId="19" fillId="0" borderId="0" xfId="0" applyFont="1" applyAlignment="1">
      <alignment wrapText="1"/>
    </xf>
    <xf numFmtId="0" fontId="8" fillId="0" borderId="20" xfId="0" applyNumberFormat="1" applyFont="1" applyBorder="1" applyAlignment="1">
      <alignment wrapText="1"/>
    </xf>
    <xf numFmtId="0" fontId="8" fillId="0" borderId="21" xfId="0" applyNumberFormat="1" applyFont="1" applyBorder="1" applyAlignment="1">
      <alignment wrapText="1"/>
    </xf>
    <xf numFmtId="0" fontId="0" fillId="0" borderId="0" xfId="0" applyBorder="1"/>
    <xf numFmtId="0" fontId="16" fillId="0" borderId="2" xfId="0" applyFont="1" applyBorder="1" applyAlignment="1">
      <alignment wrapText="1"/>
    </xf>
    <xf numFmtId="0" fontId="16" fillId="0" borderId="2" xfId="0" applyFont="1" applyBorder="1"/>
    <xf numFmtId="0" fontId="19" fillId="0" borderId="22" xfId="0" applyFont="1" applyBorder="1"/>
    <xf numFmtId="0" fontId="19" fillId="0" borderId="23" xfId="0" applyFont="1" applyBorder="1"/>
    <xf numFmtId="0" fontId="20" fillId="0" borderId="25" xfId="0" applyFont="1" applyBorder="1"/>
    <xf numFmtId="0" fontId="21" fillId="0" borderId="0" xfId="0" applyFont="1" applyBorder="1"/>
    <xf numFmtId="0" fontId="19" fillId="0" borderId="27" xfId="0" applyFont="1" applyBorder="1"/>
    <xf numFmtId="0" fontId="19" fillId="0" borderId="28" xfId="0" applyFont="1" applyBorder="1"/>
    <xf numFmtId="0" fontId="23" fillId="0" borderId="23" xfId="0" applyFont="1" applyBorder="1" applyAlignment="1">
      <alignment horizontal="left" vertical="center" indent="1"/>
    </xf>
    <xf numFmtId="0" fontId="20" fillId="0" borderId="0" xfId="0" applyFont="1" applyBorder="1" applyAlignment="1">
      <alignment wrapText="1"/>
    </xf>
    <xf numFmtId="0" fontId="20" fillId="0" borderId="26" xfId="0" applyFont="1" applyBorder="1"/>
    <xf numFmtId="0" fontId="19" fillId="0" borderId="28" xfId="0" applyFont="1" applyBorder="1" applyAlignment="1">
      <alignment wrapText="1"/>
    </xf>
    <xf numFmtId="0" fontId="19" fillId="0" borderId="29" xfId="0" applyFont="1" applyBorder="1"/>
    <xf numFmtId="0" fontId="24" fillId="0" borderId="24" xfId="0" applyFont="1" applyBorder="1" applyAlignment="1">
      <alignment horizontal="left" vertical="center" wrapText="1"/>
    </xf>
    <xf numFmtId="0" fontId="4" fillId="0" borderId="0" xfId="0" applyFont="1" applyBorder="1"/>
    <xf numFmtId="0" fontId="0" fillId="0" borderId="0" xfId="0" applyBorder="1" applyAlignment="1">
      <alignment wrapText="1"/>
    </xf>
    <xf numFmtId="0" fontId="0" fillId="0" borderId="0" xfId="0" applyFill="1" applyBorder="1" applyAlignment="1">
      <alignment horizontal="left"/>
    </xf>
    <xf numFmtId="0" fontId="4" fillId="0" borderId="2" xfId="0" applyFont="1" applyBorder="1" applyAlignment="1">
      <alignment horizontal="center" vertical="center" wrapText="1"/>
    </xf>
    <xf numFmtId="0" fontId="25" fillId="0" borderId="0" xfId="0" applyFont="1" applyFill="1" applyAlignment="1">
      <alignment horizontal="center" vertical="center" wrapText="1"/>
    </xf>
    <xf numFmtId="0" fontId="30" fillId="0" borderId="2" xfId="0" applyFont="1" applyBorder="1" applyAlignment="1">
      <alignment horizontal="center" vertical="center" wrapText="1"/>
    </xf>
    <xf numFmtId="0" fontId="30" fillId="0" borderId="0" xfId="0" applyFont="1" applyFill="1" applyAlignment="1">
      <alignment horizontal="center" vertical="center" wrapText="1"/>
    </xf>
    <xf numFmtId="0" fontId="31" fillId="5" borderId="50" xfId="5" applyFont="1" applyFill="1" applyBorder="1" applyAlignment="1">
      <alignment horizontal="center" vertical="center" wrapText="1"/>
    </xf>
    <xf numFmtId="0" fontId="31" fillId="5" borderId="51" xfId="5" applyFont="1" applyFill="1" applyBorder="1" applyAlignment="1">
      <alignment horizontal="center" vertical="center" wrapText="1"/>
    </xf>
    <xf numFmtId="0" fontId="31" fillId="7" borderId="54" xfId="5" applyFont="1" applyFill="1" applyBorder="1" applyAlignment="1">
      <alignment horizontal="center" vertical="center" wrapText="1"/>
    </xf>
    <xf numFmtId="0" fontId="31" fillId="7" borderId="19" xfId="5" applyFont="1" applyFill="1" applyBorder="1" applyAlignment="1">
      <alignment horizontal="center" vertical="center" wrapText="1"/>
    </xf>
    <xf numFmtId="0" fontId="31" fillId="7" borderId="46" xfId="5" applyFont="1" applyFill="1" applyBorder="1" applyAlignment="1">
      <alignment horizontal="center" vertical="center" wrapText="1"/>
    </xf>
    <xf numFmtId="0" fontId="31" fillId="7" borderId="30" xfId="5" applyFont="1" applyFill="1" applyBorder="1" applyAlignment="1">
      <alignment horizontal="center" vertical="center" wrapText="1"/>
    </xf>
    <xf numFmtId="0" fontId="31" fillId="4" borderId="30" xfId="5" applyFont="1" applyFill="1" applyBorder="1" applyAlignment="1">
      <alignment horizontal="center" vertical="center" wrapText="1"/>
    </xf>
    <xf numFmtId="0" fontId="31" fillId="4" borderId="19" xfId="5" applyFont="1" applyFill="1" applyBorder="1" applyAlignment="1">
      <alignment horizontal="center" vertical="center" wrapText="1"/>
    </xf>
    <xf numFmtId="0" fontId="31" fillId="4" borderId="46" xfId="5" applyFont="1" applyFill="1" applyBorder="1" applyAlignment="1">
      <alignment horizontal="center" vertical="center" wrapText="1"/>
    </xf>
    <xf numFmtId="0" fontId="31" fillId="6" borderId="30" xfId="5" applyFont="1" applyFill="1" applyBorder="1" applyAlignment="1">
      <alignment horizontal="center" vertical="center" wrapText="1"/>
    </xf>
    <xf numFmtId="0" fontId="31" fillId="6" borderId="19" xfId="5" applyFont="1" applyFill="1" applyBorder="1" applyAlignment="1">
      <alignment horizontal="center" vertical="center" wrapText="1"/>
    </xf>
    <xf numFmtId="0" fontId="31" fillId="6" borderId="46" xfId="5" applyFont="1" applyFill="1" applyBorder="1" applyAlignment="1">
      <alignment horizontal="center" vertical="center" wrapText="1"/>
    </xf>
    <xf numFmtId="0" fontId="31" fillId="5" borderId="17" xfId="5" applyFont="1" applyFill="1" applyBorder="1" applyAlignment="1">
      <alignment horizontal="center" vertical="center" wrapText="1"/>
    </xf>
    <xf numFmtId="0" fontId="32" fillId="0" borderId="12" xfId="0" applyFont="1" applyBorder="1"/>
    <xf numFmtId="0" fontId="32" fillId="0" borderId="2" xfId="0" applyFont="1" applyBorder="1"/>
    <xf numFmtId="0" fontId="32" fillId="0" borderId="13" xfId="0" applyFont="1" applyBorder="1"/>
    <xf numFmtId="0" fontId="32" fillId="0" borderId="4" xfId="0" applyFont="1" applyBorder="1"/>
    <xf numFmtId="0" fontId="32" fillId="0" borderId="15" xfId="0" applyFont="1" applyBorder="1"/>
    <xf numFmtId="0" fontId="32" fillId="0" borderId="16" xfId="0" applyFont="1" applyBorder="1"/>
    <xf numFmtId="0" fontId="32" fillId="0" borderId="38" xfId="0" applyFont="1" applyBorder="1"/>
    <xf numFmtId="0" fontId="28" fillId="9" borderId="2" xfId="4" applyFont="1" applyFill="1" applyBorder="1" applyAlignment="1"/>
    <xf numFmtId="0" fontId="28" fillId="9" borderId="12" xfId="3" applyFont="1" applyFill="1" applyBorder="1" applyAlignment="1"/>
    <xf numFmtId="0" fontId="28" fillId="9" borderId="2" xfId="3" applyFont="1" applyFill="1" applyBorder="1" applyAlignment="1"/>
    <xf numFmtId="0" fontId="28" fillId="9" borderId="48" xfId="4" applyFont="1" applyFill="1" applyBorder="1" applyAlignment="1"/>
    <xf numFmtId="0" fontId="28" fillId="9" borderId="31" xfId="4" applyFont="1" applyFill="1" applyBorder="1" applyAlignment="1"/>
    <xf numFmtId="0" fontId="28" fillId="9" borderId="60" xfId="4" applyFont="1" applyFill="1" applyBorder="1" applyAlignment="1"/>
    <xf numFmtId="0" fontId="4" fillId="2" borderId="3" xfId="0" applyFont="1" applyFill="1" applyBorder="1" applyAlignment="1">
      <alignment horizontal="center" vertical="top"/>
    </xf>
    <xf numFmtId="3" fontId="7" fillId="2" borderId="3" xfId="0" applyNumberFormat="1" applyFont="1" applyFill="1" applyBorder="1" applyAlignment="1">
      <alignment horizontal="left" vertical="top"/>
    </xf>
    <xf numFmtId="3" fontId="6" fillId="0" borderId="3" xfId="4" applyNumberFormat="1" applyFont="1" applyFill="1" applyBorder="1" applyAlignment="1"/>
    <xf numFmtId="3" fontId="6" fillId="9" borderId="13" xfId="4" applyNumberFormat="1" applyFont="1" applyFill="1" applyBorder="1" applyAlignment="1"/>
    <xf numFmtId="0" fontId="6" fillId="9" borderId="57" xfId="4" applyFont="1" applyFill="1" applyBorder="1" applyAlignment="1"/>
    <xf numFmtId="0" fontId="6" fillId="9" borderId="62" xfId="4" applyFont="1" applyFill="1" applyBorder="1" applyAlignment="1"/>
    <xf numFmtId="3" fontId="6" fillId="9" borderId="49" xfId="4" applyNumberFormat="1" applyFont="1" applyFill="1" applyBorder="1" applyAlignment="1"/>
    <xf numFmtId="0" fontId="7" fillId="11" borderId="18" xfId="0" applyFont="1" applyFill="1" applyBorder="1" applyAlignment="1">
      <alignment horizontal="left" vertical="top"/>
    </xf>
    <xf numFmtId="0" fontId="7" fillId="11" borderId="63" xfId="0" applyFont="1" applyFill="1" applyBorder="1" applyAlignment="1">
      <alignment horizontal="left" vertical="top"/>
    </xf>
    <xf numFmtId="3" fontId="7" fillId="11" borderId="64" xfId="0" applyNumberFormat="1" applyFont="1" applyFill="1" applyBorder="1" applyAlignment="1">
      <alignment horizontal="left" vertical="top"/>
    </xf>
    <xf numFmtId="0" fontId="29" fillId="9" borderId="53" xfId="0" applyFont="1" applyFill="1" applyBorder="1" applyAlignment="1">
      <alignment horizontal="center"/>
    </xf>
    <xf numFmtId="0" fontId="33" fillId="0" borderId="12" xfId="4" applyFont="1" applyFill="1" applyBorder="1" applyAlignment="1"/>
    <xf numFmtId="0" fontId="33" fillId="0" borderId="2" xfId="4" applyFont="1" applyFill="1" applyBorder="1" applyAlignment="1"/>
    <xf numFmtId="0" fontId="33" fillId="0" borderId="4" xfId="4" applyFont="1" applyFill="1" applyBorder="1" applyAlignment="1"/>
    <xf numFmtId="0" fontId="33" fillId="0" borderId="58" xfId="4" applyFont="1" applyFill="1" applyBorder="1" applyAlignment="1"/>
    <xf numFmtId="0" fontId="34" fillId="0" borderId="4" xfId="0" applyFont="1" applyBorder="1"/>
    <xf numFmtId="0" fontId="34" fillId="0" borderId="2" xfId="0" applyFont="1" applyBorder="1"/>
    <xf numFmtId="0" fontId="28" fillId="9" borderId="54" xfId="3" applyFont="1" applyFill="1" applyBorder="1" applyAlignment="1"/>
    <xf numFmtId="0" fontId="28" fillId="9" borderId="19" xfId="3" applyFont="1" applyFill="1" applyBorder="1" applyAlignment="1"/>
    <xf numFmtId="0" fontId="20" fillId="0" borderId="0" xfId="0" applyFont="1" applyBorder="1" applyAlignment="1">
      <alignment wrapText="1"/>
    </xf>
    <xf numFmtId="0" fontId="7" fillId="2" borderId="3" xfId="0" applyFont="1" applyFill="1" applyBorder="1" applyAlignment="1">
      <alignment horizontal="center" vertical="top"/>
    </xf>
    <xf numFmtId="0" fontId="0" fillId="0" borderId="0" xfId="0" applyFont="1" applyFill="1" applyBorder="1" applyAlignment="1">
      <alignment wrapText="1"/>
    </xf>
    <xf numFmtId="0" fontId="0" fillId="0" borderId="0" xfId="0" applyFont="1" applyFill="1" applyAlignment="1">
      <alignment wrapText="1"/>
    </xf>
    <xf numFmtId="0" fontId="6" fillId="0" borderId="69" xfId="4" applyFont="1" applyFill="1" applyBorder="1" applyAlignment="1">
      <alignment wrapText="1"/>
    </xf>
    <xf numFmtId="3" fontId="6" fillId="0" borderId="69" xfId="4" applyNumberFormat="1" applyFont="1" applyFill="1" applyBorder="1" applyAlignment="1">
      <alignment wrapText="1"/>
    </xf>
    <xf numFmtId="3" fontId="6" fillId="0" borderId="2" xfId="4" applyNumberFormat="1" applyFont="1" applyFill="1" applyBorder="1" applyAlignment="1">
      <alignment wrapText="1"/>
    </xf>
    <xf numFmtId="0" fontId="6" fillId="9" borderId="70" xfId="4" applyFont="1" applyFill="1" applyBorder="1" applyAlignment="1"/>
    <xf numFmtId="3" fontId="6" fillId="9" borderId="46" xfId="4" applyNumberFormat="1" applyFont="1" applyFill="1" applyBorder="1" applyAlignment="1"/>
    <xf numFmtId="3" fontId="6" fillId="0" borderId="71" xfId="4" applyNumberFormat="1" applyFont="1" applyFill="1" applyBorder="1" applyAlignment="1"/>
    <xf numFmtId="3" fontId="6" fillId="0" borderId="72" xfId="4" applyNumberFormat="1" applyFont="1" applyFill="1" applyBorder="1" applyAlignment="1">
      <alignment wrapText="1"/>
    </xf>
    <xf numFmtId="0" fontId="2" fillId="9" borderId="2" xfId="7" applyFont="1" applyFill="1" applyBorder="1" applyAlignment="1"/>
    <xf numFmtId="3" fontId="2" fillId="9" borderId="2" xfId="7" applyNumberFormat="1" applyFont="1" applyFill="1" applyBorder="1" applyAlignment="1"/>
    <xf numFmtId="3" fontId="2" fillId="9" borderId="72" xfId="7" applyNumberFormat="1" applyFont="1" applyFill="1" applyBorder="1" applyAlignment="1"/>
    <xf numFmtId="0" fontId="1" fillId="9" borderId="2" xfId="7" applyFont="1" applyFill="1" applyBorder="1" applyAlignment="1"/>
    <xf numFmtId="0" fontId="1" fillId="0" borderId="69" xfId="4" applyFont="1" applyFill="1" applyBorder="1" applyAlignment="1">
      <alignment wrapText="1"/>
    </xf>
    <xf numFmtId="0" fontId="1" fillId="0" borderId="1" xfId="4" applyFont="1" applyFill="1" applyBorder="1" applyAlignment="1">
      <alignment wrapText="1"/>
    </xf>
    <xf numFmtId="0" fontId="28" fillId="0" borderId="0" xfId="3" applyFont="1" applyFill="1" applyBorder="1" applyAlignment="1"/>
    <xf numFmtId="0" fontId="28" fillId="13" borderId="2" xfId="3" applyFont="1" applyFill="1" applyBorder="1" applyAlignment="1"/>
    <xf numFmtId="0" fontId="29" fillId="13" borderId="53" xfId="0" applyFont="1" applyFill="1" applyBorder="1" applyAlignment="1">
      <alignment horizontal="center"/>
    </xf>
    <xf numFmtId="0" fontId="28" fillId="12" borderId="47" xfId="6" applyFont="1" applyFill="1" applyBorder="1" applyAlignment="1"/>
    <xf numFmtId="0" fontId="28" fillId="12" borderId="48" xfId="6" applyFont="1" applyFill="1" applyBorder="1" applyAlignment="1"/>
    <xf numFmtId="0" fontId="29" fillId="12" borderId="36" xfId="0" applyFont="1" applyFill="1" applyBorder="1" applyAlignment="1">
      <alignment horizontal="center"/>
    </xf>
    <xf numFmtId="0" fontId="28" fillId="12" borderId="12" xfId="6" applyFont="1" applyFill="1" applyBorder="1" applyAlignment="1"/>
    <xf numFmtId="0" fontId="28" fillId="12" borderId="2" xfId="6" applyFont="1" applyFill="1" applyBorder="1" applyAlignment="1"/>
    <xf numFmtId="0" fontId="29" fillId="12" borderId="53" xfId="0" applyFont="1" applyFill="1" applyBorder="1" applyAlignment="1">
      <alignment horizontal="center"/>
    </xf>
    <xf numFmtId="0" fontId="36" fillId="4" borderId="57" xfId="0" applyFont="1" applyFill="1" applyBorder="1" applyAlignment="1">
      <alignment horizontal="left" wrapText="1"/>
    </xf>
    <xf numFmtId="0" fontId="1" fillId="0" borderId="57" xfId="4" applyFont="1" applyFill="1" applyBorder="1" applyAlignment="1">
      <alignment wrapText="1"/>
    </xf>
    <xf numFmtId="0" fontId="1" fillId="0" borderId="70" xfId="4" applyFont="1" applyFill="1" applyBorder="1" applyAlignment="1">
      <alignment wrapText="1"/>
    </xf>
    <xf numFmtId="0" fontId="1" fillId="0" borderId="2" xfId="7" applyFont="1" applyFill="1" applyBorder="1" applyAlignment="1">
      <alignment wrapText="1"/>
    </xf>
    <xf numFmtId="0" fontId="36" fillId="0" borderId="0" xfId="0" applyFont="1" applyAlignment="1">
      <alignment wrapText="1"/>
    </xf>
    <xf numFmtId="0" fontId="1" fillId="9" borderId="32" xfId="4" applyFont="1" applyFill="1" applyBorder="1" applyAlignment="1"/>
    <xf numFmtId="0" fontId="1" fillId="9" borderId="4" xfId="4" applyFont="1" applyFill="1" applyBorder="1" applyAlignment="1"/>
    <xf numFmtId="3" fontId="1" fillId="9" borderId="2" xfId="7" applyNumberFormat="1" applyFont="1" applyFill="1" applyBorder="1" applyAlignment="1"/>
    <xf numFmtId="0" fontId="22" fillId="0" borderId="0" xfId="1" applyFont="1" applyBorder="1" applyAlignment="1">
      <alignment vertical="top"/>
    </xf>
    <xf numFmtId="0" fontId="29" fillId="9" borderId="2" xfId="0" applyFont="1" applyFill="1" applyBorder="1" applyAlignment="1">
      <alignment horizontal="center"/>
    </xf>
    <xf numFmtId="0" fontId="32" fillId="0" borderId="49" xfId="0" applyFont="1" applyBorder="1"/>
    <xf numFmtId="0" fontId="32" fillId="0" borderId="32" xfId="0" applyFont="1" applyBorder="1"/>
    <xf numFmtId="0" fontId="32" fillId="0" borderId="48" xfId="0" applyFont="1" applyBorder="1"/>
    <xf numFmtId="0" fontId="28" fillId="13" borderId="12" xfId="3" applyFont="1" applyFill="1" applyBorder="1" applyAlignment="1"/>
    <xf numFmtId="0" fontId="29" fillId="13" borderId="2" xfId="0" applyFont="1" applyFill="1" applyBorder="1" applyAlignment="1">
      <alignment horizontal="center"/>
    </xf>
    <xf numFmtId="0" fontId="32" fillId="8" borderId="2" xfId="0" applyFont="1" applyFill="1" applyBorder="1"/>
    <xf numFmtId="0" fontId="6" fillId="13" borderId="2" xfId="8" applyFont="1" applyFill="1" applyBorder="1" applyAlignment="1"/>
    <xf numFmtId="0" fontId="0" fillId="13" borderId="2" xfId="0" applyFill="1" applyBorder="1"/>
    <xf numFmtId="0" fontId="6" fillId="9" borderId="47" xfId="4" applyFont="1" applyFill="1" applyBorder="1" applyAlignment="1"/>
    <xf numFmtId="0" fontId="6" fillId="9" borderId="12" xfId="4" applyFont="1" applyFill="1" applyBorder="1" applyAlignment="1"/>
    <xf numFmtId="0" fontId="33" fillId="0" borderId="53" xfId="4" applyFont="1" applyFill="1" applyBorder="1" applyAlignment="1"/>
    <xf numFmtId="0" fontId="33" fillId="0" borderId="47" xfId="4" applyFont="1" applyFill="1" applyBorder="1" applyAlignment="1"/>
    <xf numFmtId="0" fontId="6" fillId="13" borderId="48" xfId="8" applyFont="1" applyFill="1" applyBorder="1" applyAlignment="1"/>
    <xf numFmtId="0" fontId="0" fillId="13" borderId="48" xfId="0" applyFill="1" applyBorder="1"/>
    <xf numFmtId="0" fontId="6" fillId="9" borderId="14" xfId="4" applyFont="1" applyFill="1" applyBorder="1" applyAlignment="1"/>
    <xf numFmtId="0" fontId="33" fillId="0" borderId="36" xfId="4" applyFont="1" applyFill="1" applyBorder="1" applyAlignment="1"/>
    <xf numFmtId="0" fontId="33" fillId="0" borderId="60" xfId="4" applyFont="1" applyFill="1" applyBorder="1" applyAlignment="1"/>
    <xf numFmtId="0" fontId="31" fillId="7" borderId="50" xfId="5" applyFont="1" applyFill="1" applyBorder="1" applyAlignment="1">
      <alignment horizontal="center" vertical="center" wrapText="1"/>
    </xf>
    <xf numFmtId="0" fontId="31" fillId="7" borderId="51" xfId="5" applyFont="1" applyFill="1" applyBorder="1" applyAlignment="1">
      <alignment horizontal="center" vertical="center" wrapText="1"/>
    </xf>
    <xf numFmtId="0" fontId="31" fillId="7" borderId="64" xfId="5" applyFont="1" applyFill="1" applyBorder="1" applyAlignment="1">
      <alignment horizontal="center" vertical="center" wrapText="1"/>
    </xf>
    <xf numFmtId="0" fontId="31" fillId="4" borderId="50" xfId="5" applyFont="1" applyFill="1" applyBorder="1" applyAlignment="1">
      <alignment horizontal="center" vertical="center" wrapText="1"/>
    </xf>
    <xf numFmtId="0" fontId="31" fillId="4" borderId="51" xfId="5" applyFont="1" applyFill="1" applyBorder="1" applyAlignment="1">
      <alignment horizontal="center" vertical="center" wrapText="1"/>
    </xf>
    <xf numFmtId="0" fontId="31" fillId="4" borderId="64" xfId="5" applyFont="1" applyFill="1" applyBorder="1" applyAlignment="1">
      <alignment horizontal="center" vertical="center" wrapText="1"/>
    </xf>
    <xf numFmtId="0" fontId="31" fillId="4" borderId="63" xfId="5" applyFont="1" applyFill="1" applyBorder="1" applyAlignment="1">
      <alignment horizontal="center" vertical="center" wrapText="1"/>
    </xf>
    <xf numFmtId="0" fontId="31" fillId="4" borderId="52" xfId="5" applyFont="1" applyFill="1" applyBorder="1" applyAlignment="1">
      <alignment horizontal="center" vertical="center" wrapText="1"/>
    </xf>
    <xf numFmtId="0" fontId="31" fillId="6" borderId="50" xfId="5" applyFont="1" applyFill="1" applyBorder="1" applyAlignment="1">
      <alignment horizontal="center" vertical="center" wrapText="1"/>
    </xf>
    <xf numFmtId="0" fontId="31" fillId="6" borderId="51" xfId="5" applyFont="1" applyFill="1" applyBorder="1" applyAlignment="1">
      <alignment horizontal="center" vertical="center" wrapText="1"/>
    </xf>
    <xf numFmtId="0" fontId="31" fillId="6" borderId="64" xfId="5" applyFont="1" applyFill="1" applyBorder="1" applyAlignment="1">
      <alignment horizontal="center" vertical="center" wrapText="1"/>
    </xf>
    <xf numFmtId="0" fontId="31" fillId="6" borderId="52" xfId="5" applyFont="1" applyFill="1" applyBorder="1" applyAlignment="1">
      <alignment horizontal="center" vertical="center" wrapText="1"/>
    </xf>
    <xf numFmtId="0" fontId="31" fillId="6" borderId="63" xfId="5" applyFont="1" applyFill="1" applyBorder="1" applyAlignment="1">
      <alignment horizontal="center" vertical="center" wrapText="1"/>
    </xf>
    <xf numFmtId="0" fontId="31" fillId="13" borderId="50" xfId="5" applyFont="1" applyFill="1" applyBorder="1" applyAlignment="1">
      <alignment horizontal="center" vertical="center" wrapText="1"/>
    </xf>
    <xf numFmtId="0" fontId="31" fillId="13" borderId="51" xfId="5" applyFont="1" applyFill="1" applyBorder="1" applyAlignment="1">
      <alignment horizontal="center" vertical="center" wrapText="1"/>
    </xf>
    <xf numFmtId="0" fontId="31" fillId="13" borderId="64" xfId="5" applyFont="1" applyFill="1" applyBorder="1" applyAlignment="1">
      <alignment horizontal="center" vertical="center" wrapText="1"/>
    </xf>
    <xf numFmtId="0" fontId="26" fillId="10" borderId="50" xfId="5" applyFont="1" applyFill="1" applyBorder="1" applyAlignment="1">
      <alignment horizontal="center"/>
    </xf>
    <xf numFmtId="0" fontId="37" fillId="10" borderId="51" xfId="5" applyFont="1" applyFill="1" applyBorder="1" applyAlignment="1">
      <alignment horizontal="center"/>
    </xf>
    <xf numFmtId="0" fontId="37" fillId="10" borderId="52" xfId="5" applyFont="1" applyFill="1" applyBorder="1" applyAlignment="1">
      <alignment horizontal="center"/>
    </xf>
    <xf numFmtId="0" fontId="37" fillId="10" borderId="55" xfId="5" applyFont="1" applyFill="1" applyBorder="1" applyAlignment="1">
      <alignment horizontal="center"/>
    </xf>
    <xf numFmtId="0" fontId="26" fillId="10" borderId="18" xfId="5" applyFont="1" applyFill="1" applyBorder="1" applyAlignment="1">
      <alignment horizontal="center"/>
    </xf>
    <xf numFmtId="0" fontId="25" fillId="0" borderId="0" xfId="0" applyFont="1"/>
    <xf numFmtId="0" fontId="8" fillId="0" borderId="74" xfId="0" applyFont="1" applyBorder="1" applyAlignment="1">
      <alignment vertical="top" wrapText="1"/>
    </xf>
    <xf numFmtId="0" fontId="11" fillId="0" borderId="74" xfId="2" applyFont="1" applyFill="1" applyBorder="1" applyAlignment="1">
      <alignment vertical="top" wrapText="1"/>
    </xf>
    <xf numFmtId="0" fontId="8" fillId="0" borderId="74" xfId="0" applyFont="1" applyFill="1" applyBorder="1" applyAlignment="1">
      <alignment vertical="top" wrapText="1"/>
    </xf>
    <xf numFmtId="0" fontId="18" fillId="0" borderId="74" xfId="0" applyFont="1" applyBorder="1" applyAlignment="1">
      <alignment vertical="top" wrapText="1"/>
    </xf>
    <xf numFmtId="0" fontId="16" fillId="0" borderId="74" xfId="0" applyFont="1" applyBorder="1" applyAlignment="1">
      <alignment vertical="top" wrapText="1"/>
    </xf>
    <xf numFmtId="0" fontId="11" fillId="0" borderId="74" xfId="0" applyFont="1" applyFill="1" applyBorder="1" applyAlignment="1">
      <alignment vertical="top" wrapText="1"/>
    </xf>
    <xf numFmtId="0" fontId="35" fillId="0" borderId="74" xfId="0" applyFont="1" applyBorder="1" applyAlignment="1">
      <alignment vertical="top" wrapText="1"/>
    </xf>
    <xf numFmtId="0" fontId="4" fillId="2" borderId="45" xfId="0" applyFont="1" applyFill="1" applyBorder="1" applyAlignment="1">
      <alignment horizontal="center" vertical="top"/>
    </xf>
    <xf numFmtId="0" fontId="1" fillId="0" borderId="19" xfId="7" applyFont="1" applyFill="1" applyBorder="1" applyAlignment="1">
      <alignment wrapText="1"/>
    </xf>
    <xf numFmtId="0" fontId="1" fillId="0" borderId="48" xfId="7" applyFont="1" applyFill="1" applyBorder="1" applyAlignment="1">
      <alignment wrapText="1"/>
    </xf>
    <xf numFmtId="0" fontId="31" fillId="13" borderId="30" xfId="5" applyFont="1" applyFill="1" applyBorder="1" applyAlignment="1">
      <alignment horizontal="center" vertical="center" wrapText="1"/>
    </xf>
    <xf numFmtId="0" fontId="31" fillId="13" borderId="19" xfId="5" applyFont="1" applyFill="1" applyBorder="1" applyAlignment="1">
      <alignment horizontal="center" vertical="center" wrapText="1"/>
    </xf>
    <xf numFmtId="0" fontId="31" fillId="13" borderId="46" xfId="5" applyFont="1" applyFill="1" applyBorder="1" applyAlignment="1">
      <alignment horizontal="center" vertical="center" wrapText="1"/>
    </xf>
    <xf numFmtId="0" fontId="33" fillId="0" borderId="75" xfId="4" applyFont="1" applyFill="1" applyBorder="1" applyAlignment="1"/>
    <xf numFmtId="0" fontId="33" fillId="0" borderId="3" xfId="4" applyFont="1" applyFill="1" applyBorder="1" applyAlignment="1"/>
    <xf numFmtId="0" fontId="33" fillId="0" borderId="54" xfId="4" applyFont="1" applyFill="1" applyBorder="1" applyAlignment="1"/>
    <xf numFmtId="0" fontId="33" fillId="0" borderId="73" xfId="4" applyFont="1" applyFill="1" applyBorder="1" applyAlignment="1"/>
    <xf numFmtId="0" fontId="33" fillId="0" borderId="76" xfId="4" applyFont="1" applyFill="1" applyBorder="1" applyAlignment="1"/>
    <xf numFmtId="0" fontId="33" fillId="0" borderId="30" xfId="4" applyFont="1" applyFill="1" applyBorder="1" applyAlignment="1"/>
    <xf numFmtId="0" fontId="33" fillId="0" borderId="48" xfId="4" applyFont="1" applyFill="1" applyBorder="1" applyAlignment="1"/>
    <xf numFmtId="0" fontId="6" fillId="9" borderId="2" xfId="4" applyFont="1" applyFill="1" applyBorder="1" applyAlignment="1"/>
    <xf numFmtId="0" fontId="28" fillId="0" borderId="3" xfId="3" applyFont="1" applyFill="1" applyBorder="1" applyAlignment="1"/>
    <xf numFmtId="0" fontId="28" fillId="0" borderId="61" xfId="3" applyFont="1" applyFill="1" applyBorder="1" applyAlignment="1"/>
    <xf numFmtId="0" fontId="28" fillId="13" borderId="4" xfId="3" applyFont="1" applyFill="1" applyBorder="1" applyAlignment="1"/>
    <xf numFmtId="0" fontId="28" fillId="13" borderId="3" xfId="3" applyFont="1" applyFill="1" applyBorder="1" applyAlignment="1"/>
    <xf numFmtId="0" fontId="0" fillId="12" borderId="32" xfId="0" applyFill="1" applyBorder="1"/>
    <xf numFmtId="0" fontId="0" fillId="12" borderId="4" xfId="0" applyFill="1" applyBorder="1"/>
    <xf numFmtId="0" fontId="28" fillId="9" borderId="9" xfId="3" applyFont="1" applyFill="1" applyBorder="1" applyAlignment="1"/>
    <xf numFmtId="0" fontId="28" fillId="9" borderId="10" xfId="3" applyFont="1" applyFill="1" applyBorder="1" applyAlignment="1"/>
    <xf numFmtId="0" fontId="28" fillId="9" borderId="11" xfId="3" applyFont="1" applyFill="1" applyBorder="1" applyAlignment="1"/>
    <xf numFmtId="0" fontId="28" fillId="9" borderId="13" xfId="3" applyFont="1" applyFill="1" applyBorder="1" applyAlignment="1"/>
    <xf numFmtId="0" fontId="28" fillId="9" borderId="13" xfId="4" applyFont="1" applyFill="1" applyBorder="1" applyAlignment="1"/>
    <xf numFmtId="0" fontId="28" fillId="9" borderId="46" xfId="3" applyFont="1" applyFill="1" applyBorder="1" applyAlignment="1"/>
    <xf numFmtId="0" fontId="28" fillId="13" borderId="13" xfId="3" applyFont="1" applyFill="1" applyBorder="1" applyAlignment="1"/>
    <xf numFmtId="0" fontId="28" fillId="13" borderId="49" xfId="3" applyFont="1" applyFill="1" applyBorder="1" applyAlignment="1"/>
    <xf numFmtId="0" fontId="28" fillId="12" borderId="49" xfId="6" applyFont="1" applyFill="1" applyBorder="1" applyAlignment="1"/>
    <xf numFmtId="0" fontId="28" fillId="12" borderId="13" xfId="6" applyFont="1" applyFill="1" applyBorder="1" applyAlignment="1"/>
    <xf numFmtId="0" fontId="28" fillId="12" borderId="14" xfId="6" applyFont="1" applyFill="1" applyBorder="1" applyAlignment="1"/>
    <xf numFmtId="0" fontId="28" fillId="12" borderId="15" xfId="6" applyFont="1" applyFill="1" applyBorder="1" applyAlignment="1"/>
    <xf numFmtId="0" fontId="28" fillId="12" borderId="16" xfId="6" applyFont="1" applyFill="1" applyBorder="1" applyAlignment="1"/>
    <xf numFmtId="3" fontId="1" fillId="0" borderId="3" xfId="4" applyNumberFormat="1" applyFont="1" applyFill="1" applyBorder="1" applyAlignment="1"/>
    <xf numFmtId="3" fontId="1" fillId="0" borderId="71" xfId="4" applyNumberFormat="1" applyFont="1" applyFill="1" applyBorder="1" applyAlignment="1"/>
    <xf numFmtId="3" fontId="1" fillId="0" borderId="3" xfId="4" applyNumberFormat="1" applyFont="1" applyFill="1" applyBorder="1" applyAlignment="1">
      <alignment wrapText="1"/>
    </xf>
    <xf numFmtId="3" fontId="1" fillId="0" borderId="0" xfId="4" applyNumberFormat="1" applyFont="1" applyFill="1" applyBorder="1" applyAlignment="1">
      <alignment wrapText="1"/>
    </xf>
    <xf numFmtId="0" fontId="4" fillId="14" borderId="0" xfId="0" applyFont="1" applyFill="1" applyBorder="1"/>
    <xf numFmtId="0" fontId="0" fillId="14" borderId="0" xfId="0" applyFill="1" applyBorder="1" applyAlignment="1">
      <alignment wrapText="1"/>
    </xf>
    <xf numFmtId="0" fontId="7" fillId="2" borderId="75" xfId="0" applyFont="1" applyFill="1" applyBorder="1" applyAlignment="1">
      <alignment horizontal="center" vertical="top"/>
    </xf>
    <xf numFmtId="0" fontId="36" fillId="4" borderId="62" xfId="0" applyFont="1" applyFill="1" applyBorder="1" applyAlignment="1">
      <alignment horizontal="center" vertical="center" wrapText="1"/>
    </xf>
    <xf numFmtId="0" fontId="4" fillId="14" borderId="0" xfId="0" applyFont="1" applyFill="1" applyBorder="1" applyAlignment="1">
      <alignment horizontal="center" vertical="top"/>
    </xf>
    <xf numFmtId="0" fontId="4" fillId="14" borderId="0" xfId="0" applyFont="1" applyFill="1" applyBorder="1" applyAlignment="1">
      <alignment horizontal="center" wrapText="1"/>
    </xf>
    <xf numFmtId="0" fontId="36" fillId="14" borderId="0" xfId="0" applyFont="1" applyFill="1" applyBorder="1" applyAlignment="1">
      <alignment horizontal="center" wrapText="1"/>
    </xf>
    <xf numFmtId="0" fontId="38" fillId="15" borderId="2" xfId="0" applyFont="1" applyFill="1" applyBorder="1" applyAlignment="1">
      <alignment horizontal="left"/>
    </xf>
    <xf numFmtId="0" fontId="38" fillId="16" borderId="2" xfId="0" applyFont="1" applyFill="1" applyBorder="1" applyAlignment="1">
      <alignment horizontal="left"/>
    </xf>
    <xf numFmtId="0" fontId="38" fillId="15" borderId="2" xfId="0" applyFont="1" applyFill="1" applyBorder="1" applyAlignment="1">
      <alignment horizontal="left" wrapText="1"/>
    </xf>
    <xf numFmtId="0" fontId="38" fillId="16" borderId="2" xfId="0" applyFont="1" applyFill="1" applyBorder="1" applyAlignment="1">
      <alignment horizontal="left" wrapText="1"/>
    </xf>
    <xf numFmtId="0" fontId="16" fillId="0" borderId="0" xfId="0" applyFont="1" applyAlignment="1">
      <alignment horizontal="left" vertical="center" indent="4"/>
    </xf>
    <xf numFmtId="0" fontId="39" fillId="0" borderId="0" xfId="0" applyFont="1" applyAlignment="1">
      <alignment horizontal="left" vertical="center" indent="4"/>
    </xf>
    <xf numFmtId="0" fontId="41" fillId="0" borderId="0" xfId="0" applyFont="1" applyAlignment="1">
      <alignment vertical="center"/>
    </xf>
    <xf numFmtId="0" fontId="16" fillId="0" borderId="0" xfId="0" applyFont="1" applyAlignment="1">
      <alignment vertical="center"/>
    </xf>
    <xf numFmtId="0" fontId="42" fillId="0" borderId="0" xfId="0" applyFont="1" applyAlignment="1">
      <alignment horizontal="left" vertical="center" indent="4"/>
    </xf>
    <xf numFmtId="0" fontId="16" fillId="0" borderId="0" xfId="0" applyFont="1" applyAlignment="1">
      <alignment horizontal="left" vertical="center" indent="3"/>
    </xf>
    <xf numFmtId="0" fontId="8" fillId="0" borderId="77" xfId="0" applyFont="1" applyBorder="1" applyAlignment="1">
      <alignment vertical="top" wrapText="1"/>
    </xf>
    <xf numFmtId="0" fontId="14" fillId="0" borderId="74" xfId="1" applyBorder="1" applyAlignment="1">
      <alignment vertical="top" wrapText="1"/>
    </xf>
    <xf numFmtId="0" fontId="43" fillId="14" borderId="0" xfId="0" applyFont="1" applyFill="1" applyBorder="1" applyAlignment="1">
      <alignment horizontal="center" vertical="top"/>
    </xf>
    <xf numFmtId="0" fontId="3" fillId="2" borderId="75" xfId="0" applyFont="1" applyFill="1" applyBorder="1" applyAlignment="1">
      <alignment horizontal="center" vertical="top"/>
    </xf>
    <xf numFmtId="3" fontId="3" fillId="2" borderId="3" xfId="0" applyNumberFormat="1" applyFont="1" applyFill="1" applyBorder="1" applyAlignment="1">
      <alignment horizontal="left" vertical="top"/>
    </xf>
    <xf numFmtId="0" fontId="3" fillId="0" borderId="58" xfId="4" applyFont="1" applyFill="1" applyBorder="1" applyAlignment="1"/>
    <xf numFmtId="0" fontId="3" fillId="0" borderId="59" xfId="4" applyFont="1" applyFill="1" applyBorder="1" applyAlignment="1"/>
    <xf numFmtId="3" fontId="3" fillId="0" borderId="69" xfId="4" applyNumberFormat="1" applyFont="1" applyFill="1" applyBorder="1" applyAlignment="1">
      <alignment wrapText="1"/>
    </xf>
    <xf numFmtId="3" fontId="3" fillId="0" borderId="1" xfId="4" applyNumberFormat="1" applyFont="1" applyFill="1" applyBorder="1" applyAlignment="1">
      <alignment wrapText="1"/>
    </xf>
    <xf numFmtId="3" fontId="44" fillId="0" borderId="0" xfId="0" applyNumberFormat="1" applyFont="1"/>
    <xf numFmtId="0" fontId="22" fillId="0" borderId="0" xfId="1" applyFont="1" applyBorder="1"/>
    <xf numFmtId="0" fontId="45" fillId="0" borderId="0" xfId="0" applyFont="1" applyAlignment="1">
      <alignment horizontal="left" vertical="top" wrapText="1"/>
    </xf>
    <xf numFmtId="0" fontId="0" fillId="0" borderId="0" xfId="0" applyBorder="1" applyAlignment="1">
      <alignment horizontal="left" vertical="top"/>
    </xf>
    <xf numFmtId="0" fontId="1" fillId="0" borderId="57" xfId="4" applyFont="1" applyFill="1" applyBorder="1" applyAlignment="1">
      <alignment vertical="top" wrapText="1"/>
    </xf>
    <xf numFmtId="0" fontId="20" fillId="0" borderId="0" xfId="0" applyFont="1" applyBorder="1" applyAlignment="1">
      <alignment vertical="top" wrapText="1"/>
    </xf>
    <xf numFmtId="0" fontId="20" fillId="0" borderId="26" xfId="0" applyFont="1" applyBorder="1" applyAlignment="1">
      <alignment vertical="top" wrapText="1"/>
    </xf>
    <xf numFmtId="0" fontId="27" fillId="4" borderId="44"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6" borderId="4" xfId="5" applyFont="1" applyFill="1" applyBorder="1" applyAlignment="1">
      <alignment horizontal="center" vertical="center" wrapText="1"/>
    </xf>
    <xf numFmtId="0" fontId="26" fillId="6" borderId="2" xfId="5" applyFont="1" applyFill="1" applyBorder="1" applyAlignment="1">
      <alignment horizontal="center" vertical="center" wrapText="1"/>
    </xf>
    <xf numFmtId="0" fontId="26" fillId="13" borderId="17" xfId="0" applyFont="1" applyFill="1" applyBorder="1" applyAlignment="1">
      <alignment horizontal="center" vertical="center" wrapText="1"/>
    </xf>
    <xf numFmtId="0" fontId="0" fillId="13" borderId="68" xfId="0" applyFill="1" applyBorder="1" applyAlignment="1">
      <alignment horizontal="center" vertical="center" wrapText="1"/>
    </xf>
    <xf numFmtId="0" fontId="0" fillId="13" borderId="18" xfId="0" applyFill="1" applyBorder="1" applyAlignment="1">
      <alignment horizontal="center" vertical="center" wrapText="1"/>
    </xf>
    <xf numFmtId="0" fontId="26" fillId="6" borderId="13" xfId="5"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13" borderId="44" xfId="0" applyFont="1" applyFill="1" applyBorder="1" applyAlignment="1">
      <alignment horizontal="center" vertical="center" wrapText="1"/>
    </xf>
    <xf numFmtId="0" fontId="27" fillId="13" borderId="45" xfId="0" applyFont="1" applyFill="1" applyBorder="1" applyAlignment="1">
      <alignment horizontal="center" vertical="center" wrapText="1"/>
    </xf>
    <xf numFmtId="0" fontId="27" fillId="13" borderId="39" xfId="0" applyFont="1" applyFill="1" applyBorder="1" applyAlignment="1">
      <alignment horizontal="center" vertical="center" wrapText="1"/>
    </xf>
    <xf numFmtId="0" fontId="26" fillId="13" borderId="4" xfId="5" applyFont="1" applyFill="1" applyBorder="1" applyAlignment="1">
      <alignment horizontal="center" vertical="center" wrapText="1"/>
    </xf>
    <xf numFmtId="0" fontId="26" fillId="13" borderId="2" xfId="5" applyFont="1" applyFill="1" applyBorder="1" applyAlignment="1">
      <alignment horizontal="center" vertical="center" wrapText="1"/>
    </xf>
    <xf numFmtId="0" fontId="26" fillId="13" borderId="13" xfId="5" applyFont="1" applyFill="1" applyBorder="1" applyAlignment="1">
      <alignment horizontal="center" vertical="center" wrapText="1"/>
    </xf>
    <xf numFmtId="0" fontId="26" fillId="4" borderId="53" xfId="5" applyFont="1" applyFill="1" applyBorder="1" applyAlignment="1">
      <alignment horizontal="center" vertical="center" wrapText="1"/>
    </xf>
    <xf numFmtId="0" fontId="26" fillId="4" borderId="3" xfId="5" applyFont="1" applyFill="1" applyBorder="1" applyAlignment="1">
      <alignment horizontal="center" vertical="center" wrapText="1"/>
    </xf>
    <xf numFmtId="0" fontId="26" fillId="4" borderId="57" xfId="5" applyFont="1" applyFill="1" applyBorder="1" applyAlignment="1">
      <alignment horizontal="center" vertical="center" wrapText="1"/>
    </xf>
    <xf numFmtId="0" fontId="26" fillId="4" borderId="4" xfId="5" applyFont="1" applyFill="1" applyBorder="1" applyAlignment="1">
      <alignment horizontal="center" vertical="center" wrapText="1"/>
    </xf>
    <xf numFmtId="0" fontId="26" fillId="4" borderId="5" xfId="5" applyFont="1" applyFill="1" applyBorder="1" applyAlignment="1">
      <alignment horizontal="center" vertical="center" wrapText="1"/>
    </xf>
    <xf numFmtId="0" fontId="26" fillId="6" borderId="43"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26" fillId="6" borderId="41" xfId="0" applyFont="1" applyFill="1" applyBorder="1" applyAlignment="1">
      <alignment horizontal="center" vertical="center" wrapText="1"/>
    </xf>
    <xf numFmtId="0" fontId="26" fillId="5" borderId="33"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65" xfId="0" applyFont="1" applyFill="1" applyBorder="1" applyAlignment="1">
      <alignment horizontal="center" vertical="center" wrapText="1"/>
    </xf>
    <xf numFmtId="0" fontId="26" fillId="5" borderId="66" xfId="0" applyFont="1" applyFill="1" applyBorder="1" applyAlignment="1">
      <alignment horizontal="center" vertical="center" wrapText="1"/>
    </xf>
    <xf numFmtId="0" fontId="26" fillId="5" borderId="67" xfId="0" applyFont="1" applyFill="1" applyBorder="1" applyAlignment="1">
      <alignment horizontal="center" vertical="center" wrapText="1"/>
    </xf>
    <xf numFmtId="0" fontId="26" fillId="7" borderId="12" xfId="5" applyFont="1" applyFill="1" applyBorder="1" applyAlignment="1">
      <alignment horizontal="center" vertical="center" wrapText="1"/>
    </xf>
    <xf numFmtId="0" fontId="26" fillId="7" borderId="2" xfId="5" applyFont="1" applyFill="1" applyBorder="1" applyAlignment="1">
      <alignment horizontal="center" vertical="center" wrapText="1"/>
    </xf>
    <xf numFmtId="0" fontId="26" fillId="7" borderId="13" xfId="5" applyFont="1" applyFill="1" applyBorder="1" applyAlignment="1">
      <alignment horizontal="center" vertical="center" wrapText="1"/>
    </xf>
    <xf numFmtId="0" fontId="26" fillId="7" borderId="4" xfId="5" applyFont="1" applyFill="1" applyBorder="1" applyAlignment="1">
      <alignment horizontal="center" vertical="center" wrapText="1"/>
    </xf>
    <xf numFmtId="0" fontId="26" fillId="7" borderId="43" xfId="0" applyFont="1" applyFill="1" applyBorder="1" applyAlignment="1">
      <alignment horizontal="center" vertical="center" wrapText="1"/>
    </xf>
    <xf numFmtId="0" fontId="26" fillId="7" borderId="40" xfId="0" applyFont="1" applyFill="1" applyBorder="1" applyAlignment="1">
      <alignment horizontal="center" vertical="center" wrapText="1"/>
    </xf>
    <xf numFmtId="0" fontId="26" fillId="7" borderId="41" xfId="0" applyFont="1" applyFill="1" applyBorder="1" applyAlignment="1">
      <alignment horizontal="center" vertical="center" wrapText="1"/>
    </xf>
    <xf numFmtId="0" fontId="26" fillId="7" borderId="9" xfId="5" applyFont="1" applyFill="1" applyBorder="1" applyAlignment="1">
      <alignment horizontal="center" vertical="center" wrapText="1"/>
    </xf>
    <xf numFmtId="0" fontId="26" fillId="7" borderId="10" xfId="5" applyFont="1" applyFill="1" applyBorder="1" applyAlignment="1">
      <alignment horizontal="center" vertical="center" wrapText="1"/>
    </xf>
    <xf numFmtId="0" fontId="26" fillId="7" borderId="11" xfId="5" applyFont="1" applyFill="1" applyBorder="1" applyAlignment="1">
      <alignment horizontal="center" vertical="center" wrapText="1"/>
    </xf>
    <xf numFmtId="0" fontId="26" fillId="7" borderId="37" xfId="5" applyFont="1" applyFill="1" applyBorder="1" applyAlignment="1">
      <alignment horizontal="center" vertical="center" wrapText="1"/>
    </xf>
    <xf numFmtId="0" fontId="26" fillId="13" borderId="73" xfId="5" applyFont="1" applyFill="1" applyBorder="1" applyAlignment="1">
      <alignment horizontal="center" vertical="center" wrapText="1"/>
    </xf>
    <xf numFmtId="0" fontId="26" fillId="13" borderId="71" xfId="5" applyFont="1" applyFill="1" applyBorder="1" applyAlignment="1">
      <alignment horizontal="center" vertical="center" wrapText="1"/>
    </xf>
    <xf numFmtId="0" fontId="26" fillId="13" borderId="70" xfId="5" applyFont="1" applyFill="1" applyBorder="1" applyAlignment="1">
      <alignment horizontal="center" vertical="center" wrapText="1"/>
    </xf>
    <xf numFmtId="0" fontId="26" fillId="6" borderId="19" xfId="5" applyFont="1" applyFill="1" applyBorder="1" applyAlignment="1">
      <alignment horizontal="center" vertical="center" wrapText="1"/>
    </xf>
    <xf numFmtId="0" fontId="26" fillId="6" borderId="46" xfId="5" applyFont="1" applyFill="1" applyBorder="1" applyAlignment="1">
      <alignment horizontal="center" vertical="center" wrapText="1"/>
    </xf>
    <xf numFmtId="0" fontId="4" fillId="10" borderId="9" xfId="0" applyFont="1" applyFill="1" applyBorder="1" applyAlignment="1">
      <alignment horizontal="center" vertical="top"/>
    </xf>
    <xf numFmtId="0" fontId="4" fillId="10" borderId="10" xfId="0" applyFont="1" applyFill="1" applyBorder="1" applyAlignment="1">
      <alignment horizontal="center" vertical="top"/>
    </xf>
    <xf numFmtId="0" fontId="4" fillId="10" borderId="11" xfId="0" applyFont="1" applyFill="1" applyBorder="1" applyAlignment="1">
      <alignment horizontal="center" vertical="top"/>
    </xf>
    <xf numFmtId="0" fontId="4" fillId="10" borderId="12" xfId="0" applyFont="1" applyFill="1" applyBorder="1" applyAlignment="1">
      <alignment horizontal="center" vertical="top"/>
    </xf>
    <xf numFmtId="0" fontId="4" fillId="10" borderId="2" xfId="0" applyFont="1" applyFill="1" applyBorder="1" applyAlignment="1">
      <alignment horizontal="center" vertical="top"/>
    </xf>
    <xf numFmtId="0" fontId="4" fillId="10" borderId="13" xfId="0" applyFont="1" applyFill="1" applyBorder="1" applyAlignment="1">
      <alignment horizontal="center" vertical="top"/>
    </xf>
    <xf numFmtId="0" fontId="4" fillId="10" borderId="54" xfId="0" applyFont="1" applyFill="1" applyBorder="1" applyAlignment="1">
      <alignment horizontal="center" vertical="top"/>
    </xf>
    <xf numFmtId="0" fontId="4" fillId="10" borderId="19" xfId="0" applyFont="1" applyFill="1" applyBorder="1" applyAlignment="1">
      <alignment horizontal="center" vertical="top"/>
    </xf>
    <xf numFmtId="0" fontId="4" fillId="10" borderId="46" xfId="0" applyFont="1" applyFill="1" applyBorder="1" applyAlignment="1">
      <alignment horizontal="center" vertical="top"/>
    </xf>
    <xf numFmtId="0" fontId="26" fillId="7" borderId="42" xfId="0" applyFont="1" applyFill="1" applyBorder="1" applyAlignment="1">
      <alignment horizontal="center" vertical="center" wrapText="1"/>
    </xf>
    <xf numFmtId="0" fontId="26" fillId="7" borderId="54" xfId="5" applyFont="1" applyFill="1" applyBorder="1" applyAlignment="1">
      <alignment horizontal="center" vertical="center" wrapText="1"/>
    </xf>
    <xf numFmtId="0" fontId="26" fillId="7" borderId="19" xfId="5" applyFont="1" applyFill="1" applyBorder="1" applyAlignment="1">
      <alignment horizontal="center" vertical="center" wrapText="1"/>
    </xf>
    <xf numFmtId="0" fontId="26" fillId="7" borderId="46" xfId="5" applyFont="1" applyFill="1" applyBorder="1" applyAlignment="1">
      <alignment horizontal="center" vertical="center" wrapText="1"/>
    </xf>
    <xf numFmtId="0" fontId="26" fillId="4" borderId="73" xfId="5" applyFont="1" applyFill="1" applyBorder="1" applyAlignment="1">
      <alignment horizontal="center" vertical="center" wrapText="1"/>
    </xf>
    <xf numFmtId="0" fontId="26" fillId="4" borderId="71" xfId="5" applyFont="1" applyFill="1" applyBorder="1" applyAlignment="1">
      <alignment horizontal="center" vertical="center" wrapText="1"/>
    </xf>
    <xf numFmtId="0" fontId="26" fillId="4" borderId="70" xfId="5" applyFont="1" applyFill="1" applyBorder="1" applyAlignment="1">
      <alignment horizontal="center" vertical="center" wrapText="1"/>
    </xf>
    <xf numFmtId="0" fontId="26" fillId="6" borderId="54" xfId="5" applyFont="1" applyFill="1" applyBorder="1" applyAlignment="1">
      <alignment horizontal="center" vertical="center" wrapText="1"/>
    </xf>
    <xf numFmtId="0" fontId="26" fillId="6" borderId="6" xfId="5" applyFont="1" applyFill="1" applyBorder="1" applyAlignment="1">
      <alignment horizontal="center" vertical="center" wrapText="1"/>
    </xf>
    <xf numFmtId="0" fontId="26" fillId="6" borderId="30" xfId="5" applyFont="1" applyFill="1" applyBorder="1" applyAlignment="1">
      <alignment horizontal="center" vertical="center" wrapText="1"/>
    </xf>
    <xf numFmtId="0" fontId="26" fillId="6" borderId="42" xfId="0" applyFont="1" applyFill="1" applyBorder="1" applyAlignment="1">
      <alignment horizontal="center" vertical="center" wrapText="1"/>
    </xf>
    <xf numFmtId="0" fontId="26" fillId="4" borderId="30" xfId="5" applyFont="1" applyFill="1" applyBorder="1" applyAlignment="1">
      <alignment horizontal="center" vertical="center" wrapText="1"/>
    </xf>
    <xf numFmtId="0" fontId="26" fillId="4" borderId="6" xfId="5"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7" fillId="11" borderId="10" xfId="0" applyFont="1" applyFill="1" applyBorder="1" applyAlignment="1">
      <alignment horizontal="center" vertical="center"/>
    </xf>
    <xf numFmtId="0" fontId="7" fillId="11" borderId="11"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19" xfId="0" applyFont="1" applyFill="1" applyBorder="1" applyAlignment="1">
      <alignment horizontal="center" vertical="center"/>
    </xf>
    <xf numFmtId="0" fontId="7" fillId="11" borderId="46" xfId="0" applyFont="1" applyFill="1" applyBorder="1" applyAlignment="1">
      <alignment horizontal="center" vertical="center"/>
    </xf>
  </cellXfs>
  <cellStyles count="9">
    <cellStyle name="Hyperlink" xfId="1" builtinId="8"/>
    <cellStyle name="Neutral" xfId="2" builtinId="28"/>
    <cellStyle name="Normal" xfId="0" builtinId="0"/>
    <cellStyle name="Normal_SAC_Features" xfId="3"/>
    <cellStyle name="Normal_SAC_Sites_and_features" xfId="4"/>
    <cellStyle name="Normal_Sheet1" xfId="5"/>
    <cellStyle name="Normal_SPA_Features_1" xfId="6"/>
    <cellStyle name="Normal_SPA_Sites_and_features" xfId="7"/>
    <cellStyle name="Normal_SPA_Sites_and_features_1" xfId="8"/>
  </cellStyles>
  <dxfs count="1030">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C00000"/>
        </patternFill>
      </fill>
    </dxf>
    <dxf>
      <fill>
        <patternFill>
          <bgColor rgb="FF92D050"/>
        </patternFill>
      </fill>
    </dxf>
    <dxf>
      <fill>
        <patternFill>
          <bgColor theme="0" tint="-0.499984740745262"/>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C00000"/>
        </patternFill>
      </fill>
    </dxf>
    <dxf>
      <fill>
        <patternFill>
          <bgColor rgb="FF92D050"/>
        </patternFill>
      </fill>
    </dxf>
    <dxf>
      <fill>
        <patternFill>
          <bgColor theme="0" tint="-0.499984740745262"/>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theme="0" tint="-0.14996795556505021"/>
        </patternFill>
      </fill>
    </dxf>
    <dxf>
      <fill>
        <patternFill patternType="solid"/>
      </fill>
    </dxf>
    <dxf>
      <fill>
        <patternFill patternType="mediumGray">
          <bgColor theme="0" tint="-4.9989318521683403E-2"/>
        </patternFill>
      </fill>
    </dxf>
    <dxf>
      <fill>
        <patternFill>
          <bgColor theme="9" tint="0.39994506668294322"/>
        </patternFill>
      </fill>
    </dxf>
    <dxf>
      <fill>
        <patternFill>
          <bgColor theme="9" tint="-0.24994659260841701"/>
        </patternFill>
      </fill>
    </dxf>
    <dxf>
      <fill>
        <patternFill>
          <bgColor theme="9" tint="0.7999816888943144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rgb="FFFF7171"/>
        </patternFill>
      </fill>
    </dxf>
    <dxf>
      <fill>
        <patternFill>
          <bgColor rgb="FF92D050"/>
        </patternFill>
      </fill>
    </dxf>
    <dxf>
      <fill>
        <patternFill>
          <bgColor theme="6"/>
        </patternFill>
      </fill>
    </dxf>
    <dxf>
      <fill>
        <patternFill>
          <bgColor theme="5"/>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patternType="solid"/>
      </fill>
    </dxf>
    <dxf>
      <fill>
        <patternFill patternType="mediumGray">
          <bgColor theme="0" tint="-4.9989318521683403E-2"/>
        </patternFill>
      </fill>
    </dxf>
    <dxf>
      <fill>
        <patternFill>
          <bgColor theme="9" tint="0.39994506668294322"/>
        </patternFill>
      </fill>
    </dxf>
    <dxf>
      <fill>
        <patternFill>
          <bgColor theme="9" tint="-0.24994659260841701"/>
        </patternFill>
      </fill>
    </dxf>
    <dxf>
      <fill>
        <patternFill>
          <bgColor theme="9" tint="0.7999816888943144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rgb="FFFF7171"/>
        </patternFill>
      </fill>
    </dxf>
    <dxf>
      <fill>
        <patternFill>
          <bgColor rgb="FF92D050"/>
        </patternFill>
      </fill>
    </dxf>
    <dxf>
      <fill>
        <patternFill>
          <bgColor rgb="FF92D050"/>
        </patternFill>
      </fill>
    </dxf>
    <dxf>
      <fill>
        <patternFill>
          <bgColor rgb="FFC00000"/>
        </patternFill>
      </fill>
    </dxf>
    <dxf>
      <fill>
        <patternFill>
          <bgColor theme="0" tint="-0.499984740745262"/>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theme="5"/>
        </patternFill>
      </fill>
    </dxf>
    <dxf>
      <fill>
        <patternFill>
          <bgColor theme="0" tint="-4.9989318521683403E-2"/>
        </patternFill>
      </fill>
    </dxf>
    <dxf>
      <fill>
        <patternFill>
          <bgColor theme="0" tint="-0.14996795556505021"/>
        </patternFill>
      </fill>
    </dxf>
    <dxf>
      <fill>
        <patternFill>
          <bgColor theme="6"/>
        </patternFill>
      </fill>
    </dxf>
    <dxf>
      <fill>
        <patternFill>
          <bgColor theme="5"/>
        </patternFill>
      </fill>
    </dxf>
    <dxf>
      <fill>
        <patternFill>
          <bgColor theme="0" tint="-4.9989318521683403E-2"/>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patternType="solid"/>
      </fill>
    </dxf>
    <dxf>
      <fill>
        <patternFill patternType="mediumGray">
          <bgColor theme="0" tint="-4.9989318521683403E-2"/>
        </patternFill>
      </fill>
    </dxf>
    <dxf>
      <fill>
        <patternFill>
          <bgColor theme="9" tint="0.39994506668294322"/>
        </patternFill>
      </fill>
    </dxf>
    <dxf>
      <fill>
        <patternFill>
          <bgColor theme="9" tint="-0.24994659260841701"/>
        </patternFill>
      </fill>
    </dxf>
    <dxf>
      <fill>
        <patternFill>
          <bgColor theme="9" tint="0.7999816888943144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rgb="FFFF7171"/>
        </patternFill>
      </fill>
    </dxf>
    <dxf>
      <fill>
        <patternFill>
          <bgColor rgb="FF92D050"/>
        </patternFill>
      </fill>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indexed="8"/>
        <name val="Arial"/>
        <scheme val="none"/>
      </font>
      <numFmt numFmtId="0" formatCode="General"/>
      <alignment horizontal="general" vertical="bottom" textRotation="0" wrapText="1" indent="0" justifyLastLine="0" shrinkToFit="0" readingOrder="0"/>
    </dxf>
  </dxfs>
  <tableStyles count="0" defaultTableStyle="TableStyleMedium2" defaultPivotStyle="PivotStyleLight16"/>
  <colors>
    <mruColors>
      <color rgb="FFFF7171"/>
      <color rgb="FFF34343"/>
      <color rgb="FFF2CDCA"/>
      <color rgb="FFFED3D2"/>
      <color rgb="FFFF96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1</xdr:row>
      <xdr:rowOff>85725</xdr:rowOff>
    </xdr:from>
    <xdr:to>
      <xdr:col>3</xdr:col>
      <xdr:colOff>28576</xdr:colOff>
      <xdr:row>1</xdr:row>
      <xdr:rowOff>597334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314325"/>
          <a:ext cx="2724150" cy="511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4" name="Table25" displayName="Table25" ref="A2:F45" totalsRowShown="0" headerRowDxfId="1029" dataDxfId="1028">
  <autoFilter ref="A2:F45"/>
  <tableColumns count="6">
    <tableColumn id="1" name="Ecosystem Service" dataDxfId="1027"/>
    <tableColumn id="2" name="Habitats (The scale of contribution is marked BOLD and the confidence  is noted within brackets and is allocated accordingly: High= conclusive evidence found; Moderate:=Some evidence found but inconclusive and Low=Professional opinion )" dataDxfId="1026"/>
    <tableColumn id="3" name="Evidence" dataDxfId="1025"/>
    <tableColumn id="4" name="Species The scale of contribution is marked BOLD and the confidence  is noted within brackets and is allocated accordingly: High= conclusive evidence found; Moderate:=Some evidence found but inconclusive and Low=Professional opinion )" dataDxfId="1024"/>
    <tableColumn id="5" name="Evidence2" dataDxfId="1023"/>
    <tableColumn id="6" name="Gaps/issues" dataDxfId="102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discovergwynedd.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
  <sheetViews>
    <sheetView showGridLines="0" showRowColHeaders="0" workbookViewId="0">
      <selection activeCell="E14" sqref="E14"/>
    </sheetView>
  </sheetViews>
  <sheetFormatPr defaultColWidth="9" defaultRowHeight="11.4" x14ac:dyDescent="0.2"/>
  <cols>
    <col min="1" max="1" width="9" style="12"/>
    <col min="2" max="2" width="2" style="12" customWidth="1"/>
    <col min="3" max="3" width="34.3984375" style="12" customWidth="1"/>
    <col min="4" max="4" width="66.69921875" style="14" customWidth="1"/>
    <col min="5" max="5" width="17" style="12" customWidth="1"/>
    <col min="6" max="16384" width="9" style="12"/>
  </cols>
  <sheetData>
    <row r="1" spans="2:5" ht="18" customHeight="1" thickBot="1" x14ac:dyDescent="0.25"/>
    <row r="2" spans="2:5" ht="50.25" customHeight="1" x14ac:dyDescent="0.2">
      <c r="B2" s="20"/>
      <c r="C2" s="21"/>
      <c r="D2" s="26" t="s">
        <v>1142</v>
      </c>
      <c r="E2" s="31" t="s">
        <v>809</v>
      </c>
    </row>
    <row r="3" spans="2:5" s="13" customFormat="1" ht="23.25" customHeight="1" x14ac:dyDescent="0.25">
      <c r="B3" s="22"/>
      <c r="C3" s="23" t="s">
        <v>807</v>
      </c>
      <c r="D3" s="27"/>
      <c r="E3" s="28"/>
    </row>
    <row r="4" spans="2:5" s="13" customFormat="1" ht="23.25" customHeight="1" x14ac:dyDescent="0.25">
      <c r="B4" s="22"/>
      <c r="C4" s="23"/>
      <c r="D4" s="84"/>
      <c r="E4" s="28"/>
    </row>
    <row r="5" spans="2:5" s="13" customFormat="1" ht="36.75" customHeight="1" x14ac:dyDescent="0.25">
      <c r="B5" s="22"/>
      <c r="C5" s="118" t="s">
        <v>1219</v>
      </c>
      <c r="D5" s="234" t="s">
        <v>1220</v>
      </c>
      <c r="E5" s="235"/>
    </row>
    <row r="6" spans="2:5" s="13" customFormat="1" ht="19.5" customHeight="1" x14ac:dyDescent="0.25">
      <c r="B6" s="22"/>
      <c r="C6" s="118" t="s">
        <v>1221</v>
      </c>
      <c r="D6" s="234" t="s">
        <v>1222</v>
      </c>
      <c r="E6" s="235"/>
    </row>
    <row r="7" spans="2:5" s="13" customFormat="1" ht="19.5" customHeight="1" x14ac:dyDescent="0.25">
      <c r="B7" s="22"/>
      <c r="C7" s="118" t="s">
        <v>1223</v>
      </c>
      <c r="D7" s="234" t="s">
        <v>1224</v>
      </c>
      <c r="E7" s="235"/>
    </row>
    <row r="8" spans="2:5" s="13" customFormat="1" ht="19.5" customHeight="1" x14ac:dyDescent="0.25">
      <c r="B8" s="22"/>
      <c r="C8" s="118" t="s">
        <v>1225</v>
      </c>
      <c r="D8" s="234" t="s">
        <v>1226</v>
      </c>
      <c r="E8" s="235"/>
    </row>
    <row r="9" spans="2:5" s="13" customFormat="1" ht="19.5" customHeight="1" x14ac:dyDescent="0.25">
      <c r="B9" s="22"/>
      <c r="C9" s="230" t="s">
        <v>756</v>
      </c>
      <c r="D9" s="27"/>
      <c r="E9" s="28"/>
    </row>
    <row r="10" spans="2:5" ht="15" customHeight="1" thickBot="1" x14ac:dyDescent="0.25">
      <c r="B10" s="24"/>
      <c r="C10" s="25"/>
      <c r="D10" s="29"/>
      <c r="E10" s="30"/>
    </row>
    <row r="14" spans="2:5" ht="15.6" x14ac:dyDescent="0.2">
      <c r="C14" s="216" t="s">
        <v>1201</v>
      </c>
    </row>
    <row r="15" spans="2:5" ht="15" x14ac:dyDescent="0.2">
      <c r="C15" s="214" t="s">
        <v>1202</v>
      </c>
    </row>
    <row r="16" spans="2:5" ht="15" x14ac:dyDescent="0.2">
      <c r="C16" s="214" t="s">
        <v>1203</v>
      </c>
    </row>
    <row r="17" spans="3:3" ht="15" x14ac:dyDescent="0.2">
      <c r="C17" s="214" t="s">
        <v>1227</v>
      </c>
    </row>
    <row r="18" spans="3:3" ht="15" x14ac:dyDescent="0.2">
      <c r="C18" s="214" t="s">
        <v>1204</v>
      </c>
    </row>
    <row r="19" spans="3:3" ht="15" x14ac:dyDescent="0.2">
      <c r="C19" s="215" t="s">
        <v>1205</v>
      </c>
    </row>
    <row r="20" spans="3:3" ht="15" x14ac:dyDescent="0.2">
      <c r="C20" s="215" t="s">
        <v>1206</v>
      </c>
    </row>
    <row r="21" spans="3:3" ht="15" x14ac:dyDescent="0.2">
      <c r="C21" s="215" t="s">
        <v>1207</v>
      </c>
    </row>
    <row r="22" spans="3:3" ht="15" x14ac:dyDescent="0.2">
      <c r="C22" s="215" t="s">
        <v>1208</v>
      </c>
    </row>
    <row r="23" spans="3:3" ht="15" x14ac:dyDescent="0.2">
      <c r="C23" s="215"/>
    </row>
    <row r="24" spans="3:3" ht="15" x14ac:dyDescent="0.2">
      <c r="C24" s="217" t="s">
        <v>1209</v>
      </c>
    </row>
    <row r="25" spans="3:3" ht="16.2" x14ac:dyDescent="0.2">
      <c r="C25" s="218" t="s">
        <v>1210</v>
      </c>
    </row>
    <row r="26" spans="3:3" ht="16.2" x14ac:dyDescent="0.2">
      <c r="C26" s="218" t="s">
        <v>1211</v>
      </c>
    </row>
    <row r="27" spans="3:3" ht="16.2" x14ac:dyDescent="0.2">
      <c r="C27" s="218" t="s">
        <v>1212</v>
      </c>
    </row>
    <row r="28" spans="3:3" ht="16.2" x14ac:dyDescent="0.2">
      <c r="C28" s="218"/>
    </row>
    <row r="29" spans="3:3" ht="15.6" x14ac:dyDescent="0.2">
      <c r="C29" s="216" t="s">
        <v>1213</v>
      </c>
    </row>
    <row r="30" spans="3:3" ht="15" x14ac:dyDescent="0.2">
      <c r="C30" s="219" t="s">
        <v>1214</v>
      </c>
    </row>
    <row r="31" spans="3:3" ht="15" x14ac:dyDescent="0.2">
      <c r="C31" s="215" t="s">
        <v>1215</v>
      </c>
    </row>
    <row r="32" spans="3:3" ht="15" x14ac:dyDescent="0.2">
      <c r="C32" s="215" t="s">
        <v>1216</v>
      </c>
    </row>
    <row r="33" spans="3:3" ht="15" x14ac:dyDescent="0.2">
      <c r="C33" s="215" t="s">
        <v>1217</v>
      </c>
    </row>
    <row r="34" spans="3:3" ht="15" x14ac:dyDescent="0.2">
      <c r="C34" s="215" t="s">
        <v>1218</v>
      </c>
    </row>
  </sheetData>
  <mergeCells count="4">
    <mergeCell ref="D5:E5"/>
    <mergeCell ref="D6:E6"/>
    <mergeCell ref="D7:E7"/>
    <mergeCell ref="D8:E8"/>
  </mergeCells>
  <phoneticPr fontId="10" type="noConversion"/>
  <hyperlinks>
    <hyperlink ref="C5" location="'Evidence Base'!A1" display="Evidence base"/>
    <hyperlink ref="C6" location="'N2K Features'!A1" display="N2K Features Assessment"/>
    <hyperlink ref="C7" location="'N2K Features and Sites'!A1" display="N2K Sites and Features Assessment"/>
    <hyperlink ref="C8" location="'Additional Site Information'!A1" display="Additional Site Information"/>
    <hyperlink ref="C9" location="References!A1" display="Referenc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5"/>
  <sheetViews>
    <sheetView showGridLines="0" zoomScale="75" zoomScaleNormal="75" workbookViewId="0">
      <pane ySplit="2" topLeftCell="A25" activePane="bottomLeft" state="frozen"/>
      <selection pane="bottomLeft" activeCell="C40" sqref="C40"/>
    </sheetView>
  </sheetViews>
  <sheetFormatPr defaultRowHeight="11.4" x14ac:dyDescent="0.2"/>
  <cols>
    <col min="1" max="1" width="18.5" customWidth="1"/>
    <col min="2" max="2" width="47.69921875" customWidth="1"/>
    <col min="3" max="3" width="89.59765625" customWidth="1"/>
    <col min="4" max="4" width="39.8984375" customWidth="1"/>
    <col min="5" max="5" width="48" customWidth="1"/>
    <col min="6" max="6" width="32.09765625" customWidth="1"/>
    <col min="7" max="7" width="23.09765625" customWidth="1"/>
    <col min="8" max="8" width="32.59765625" customWidth="1"/>
  </cols>
  <sheetData>
    <row r="2" spans="1:6" s="8" customFormat="1" ht="113.25" customHeight="1" x14ac:dyDescent="0.25">
      <c r="A2" s="15" t="s">
        <v>734</v>
      </c>
      <c r="B2" s="16" t="s">
        <v>781</v>
      </c>
      <c r="C2" s="16" t="s">
        <v>735</v>
      </c>
      <c r="D2" s="16" t="s">
        <v>782</v>
      </c>
      <c r="E2" s="16" t="s">
        <v>750</v>
      </c>
      <c r="F2" s="16" t="s">
        <v>736</v>
      </c>
    </row>
    <row r="3" spans="1:6" s="7" customFormat="1" ht="79.5" customHeight="1" x14ac:dyDescent="0.25">
      <c r="A3" s="159" t="s">
        <v>529</v>
      </c>
      <c r="B3" s="159" t="s">
        <v>816</v>
      </c>
      <c r="C3" s="160" t="s">
        <v>780</v>
      </c>
      <c r="D3" s="159" t="s">
        <v>818</v>
      </c>
      <c r="E3" s="159" t="s">
        <v>737</v>
      </c>
      <c r="F3" s="159"/>
    </row>
    <row r="4" spans="1:6" s="7" customFormat="1" ht="363.6" x14ac:dyDescent="0.25">
      <c r="A4" s="159" t="s">
        <v>530</v>
      </c>
      <c r="B4" s="159" t="s">
        <v>819</v>
      </c>
      <c r="C4" s="159" t="s">
        <v>820</v>
      </c>
      <c r="D4" s="159" t="s">
        <v>821</v>
      </c>
      <c r="E4" s="159" t="s">
        <v>737</v>
      </c>
      <c r="F4" s="159" t="s">
        <v>751</v>
      </c>
    </row>
    <row r="5" spans="1:6" s="7" customFormat="1" ht="153" customHeight="1" x14ac:dyDescent="0.25">
      <c r="A5" s="159" t="s">
        <v>531</v>
      </c>
      <c r="B5" s="159" t="s">
        <v>822</v>
      </c>
      <c r="C5" s="160" t="s">
        <v>823</v>
      </c>
      <c r="D5" s="159" t="s">
        <v>821</v>
      </c>
      <c r="E5" s="159" t="s">
        <v>737</v>
      </c>
      <c r="F5" s="159"/>
    </row>
    <row r="6" spans="1:6" s="7" customFormat="1" ht="265.5" customHeight="1" x14ac:dyDescent="0.25">
      <c r="A6" s="159" t="s">
        <v>532</v>
      </c>
      <c r="B6" s="161" t="s">
        <v>1150</v>
      </c>
      <c r="C6" s="159" t="s">
        <v>1149</v>
      </c>
      <c r="D6" s="159" t="s">
        <v>821</v>
      </c>
      <c r="E6" s="159" t="s">
        <v>841</v>
      </c>
      <c r="F6" s="162"/>
    </row>
    <row r="7" spans="1:6" s="7" customFormat="1" ht="227.4" x14ac:dyDescent="0.25">
      <c r="A7" s="159" t="s">
        <v>738</v>
      </c>
      <c r="B7" s="160" t="s">
        <v>836</v>
      </c>
      <c r="C7" s="160" t="s">
        <v>835</v>
      </c>
      <c r="D7" s="159" t="s">
        <v>813</v>
      </c>
      <c r="E7" s="159" t="s">
        <v>737</v>
      </c>
      <c r="F7" s="159"/>
    </row>
    <row r="8" spans="1:6" s="7" customFormat="1" ht="256.2" x14ac:dyDescent="0.25">
      <c r="A8" s="159" t="s">
        <v>739</v>
      </c>
      <c r="B8" s="161" t="s">
        <v>874</v>
      </c>
      <c r="C8" s="160" t="s">
        <v>873</v>
      </c>
      <c r="D8" s="159" t="s">
        <v>811</v>
      </c>
      <c r="E8" s="159" t="s">
        <v>737</v>
      </c>
      <c r="F8" s="159"/>
    </row>
    <row r="9" spans="1:6" s="7" customFormat="1" ht="211.2" x14ac:dyDescent="0.25">
      <c r="A9" s="159" t="s">
        <v>535</v>
      </c>
      <c r="B9" s="159" t="s">
        <v>825</v>
      </c>
      <c r="C9" s="159" t="s">
        <v>824</v>
      </c>
      <c r="D9" s="159" t="s">
        <v>776</v>
      </c>
      <c r="E9" s="159" t="s">
        <v>737</v>
      </c>
      <c r="F9" s="159"/>
    </row>
    <row r="10" spans="1:6" s="7" customFormat="1" ht="232.5" customHeight="1" x14ac:dyDescent="0.25">
      <c r="A10" s="159" t="s">
        <v>740</v>
      </c>
      <c r="B10" s="161" t="s">
        <v>826</v>
      </c>
      <c r="C10" s="159" t="s">
        <v>754</v>
      </c>
      <c r="D10" s="159" t="s">
        <v>812</v>
      </c>
      <c r="E10" s="159" t="s">
        <v>737</v>
      </c>
      <c r="F10" s="159"/>
    </row>
    <row r="11" spans="1:6" s="7" customFormat="1" ht="135.6" x14ac:dyDescent="0.25">
      <c r="A11" s="159" t="s">
        <v>537</v>
      </c>
      <c r="B11" s="159" t="s">
        <v>828</v>
      </c>
      <c r="C11" s="161" t="s">
        <v>827</v>
      </c>
      <c r="D11" s="159" t="s">
        <v>813</v>
      </c>
      <c r="E11" s="159" t="s">
        <v>737</v>
      </c>
      <c r="F11" s="159"/>
    </row>
    <row r="12" spans="1:6" s="7" customFormat="1" ht="121.2" x14ac:dyDescent="0.25">
      <c r="A12" s="159" t="s">
        <v>538</v>
      </c>
      <c r="B12" s="159" t="s">
        <v>832</v>
      </c>
      <c r="C12" s="159" t="s">
        <v>847</v>
      </c>
      <c r="D12" s="159" t="s">
        <v>810</v>
      </c>
      <c r="E12" s="159" t="s">
        <v>737</v>
      </c>
      <c r="F12" s="159"/>
    </row>
    <row r="13" spans="1:6" s="7" customFormat="1" ht="135.6" x14ac:dyDescent="0.25">
      <c r="A13" s="159" t="s">
        <v>741</v>
      </c>
      <c r="B13" s="159" t="s">
        <v>831</v>
      </c>
      <c r="C13" s="159" t="s">
        <v>830</v>
      </c>
      <c r="D13" s="159" t="s">
        <v>813</v>
      </c>
      <c r="E13" s="159" t="s">
        <v>737</v>
      </c>
      <c r="F13" s="159"/>
    </row>
    <row r="14" spans="1:6" s="7" customFormat="1" ht="201" customHeight="1" x14ac:dyDescent="0.25">
      <c r="A14" s="159" t="s">
        <v>540</v>
      </c>
      <c r="B14" s="161" t="s">
        <v>834</v>
      </c>
      <c r="C14" s="160" t="s">
        <v>833</v>
      </c>
      <c r="D14" s="159" t="s">
        <v>810</v>
      </c>
      <c r="E14" s="159" t="s">
        <v>737</v>
      </c>
      <c r="F14" s="159"/>
    </row>
    <row r="15" spans="1:6" s="7" customFormat="1" ht="135.6" x14ac:dyDescent="0.25">
      <c r="A15" s="159" t="s">
        <v>838</v>
      </c>
      <c r="B15" s="159" t="s">
        <v>837</v>
      </c>
      <c r="C15" s="160" t="s">
        <v>848</v>
      </c>
      <c r="D15" s="159" t="s">
        <v>810</v>
      </c>
      <c r="E15" s="159" t="s">
        <v>737</v>
      </c>
      <c r="F15" s="159"/>
    </row>
    <row r="16" spans="1:6" s="7" customFormat="1" ht="287.39999999999998" x14ac:dyDescent="0.25">
      <c r="A16" s="163" t="s">
        <v>742</v>
      </c>
      <c r="B16" s="164" t="s">
        <v>869</v>
      </c>
      <c r="C16" s="161" t="s">
        <v>1145</v>
      </c>
      <c r="D16" s="161" t="s">
        <v>839</v>
      </c>
      <c r="E16" s="161" t="s">
        <v>841</v>
      </c>
      <c r="F16" s="161"/>
    </row>
    <row r="17" spans="1:6" s="7" customFormat="1" ht="120.6" x14ac:dyDescent="0.25">
      <c r="A17" s="160" t="s">
        <v>542</v>
      </c>
      <c r="B17" s="159" t="s">
        <v>840</v>
      </c>
      <c r="C17" s="159"/>
      <c r="D17" s="159" t="s">
        <v>810</v>
      </c>
      <c r="E17" s="159" t="s">
        <v>737</v>
      </c>
      <c r="F17" s="159"/>
    </row>
    <row r="18" spans="1:6" s="7" customFormat="1" ht="105.6" x14ac:dyDescent="0.25">
      <c r="A18" s="159" t="s">
        <v>543</v>
      </c>
      <c r="B18" s="161" t="s">
        <v>870</v>
      </c>
      <c r="C18" s="159" t="s">
        <v>841</v>
      </c>
      <c r="D18" s="161" t="s">
        <v>810</v>
      </c>
      <c r="E18" s="159" t="s">
        <v>737</v>
      </c>
      <c r="F18" s="159"/>
    </row>
    <row r="19" spans="1:6" s="7" customFormat="1" ht="225.75" customHeight="1" x14ac:dyDescent="0.25">
      <c r="A19" s="159" t="s">
        <v>842</v>
      </c>
      <c r="B19" s="159" t="s">
        <v>843</v>
      </c>
      <c r="C19" s="159" t="s">
        <v>844</v>
      </c>
      <c r="D19" s="159" t="s">
        <v>845</v>
      </c>
      <c r="E19" s="159" t="s">
        <v>755</v>
      </c>
      <c r="F19" s="159"/>
    </row>
    <row r="20" spans="1:6" s="7" customFormat="1" ht="375.6" x14ac:dyDescent="0.25">
      <c r="A20" s="159" t="s">
        <v>846</v>
      </c>
      <c r="B20" s="159" t="s">
        <v>849</v>
      </c>
      <c r="C20" s="159" t="s">
        <v>1146</v>
      </c>
      <c r="D20" s="159" t="s">
        <v>851</v>
      </c>
      <c r="E20" s="159" t="s">
        <v>743</v>
      </c>
      <c r="F20" s="159" t="s">
        <v>752</v>
      </c>
    </row>
    <row r="21" spans="1:6" s="7" customFormat="1" ht="402.75" customHeight="1" x14ac:dyDescent="0.25">
      <c r="A21" s="159" t="s">
        <v>744</v>
      </c>
      <c r="B21" s="159" t="s">
        <v>1167</v>
      </c>
      <c r="C21" s="159" t="s">
        <v>853</v>
      </c>
      <c r="D21" s="159" t="s">
        <v>851</v>
      </c>
      <c r="E21" s="159"/>
      <c r="F21" s="159"/>
    </row>
    <row r="22" spans="1:6" s="7" customFormat="1" ht="271.2" x14ac:dyDescent="0.25">
      <c r="A22" s="159" t="s">
        <v>852</v>
      </c>
      <c r="B22" s="159"/>
      <c r="C22" s="159" t="s">
        <v>854</v>
      </c>
      <c r="D22" s="159"/>
      <c r="E22" s="159"/>
      <c r="F22" s="159"/>
    </row>
    <row r="23" spans="1:6" s="7" customFormat="1" ht="328.5" customHeight="1" x14ac:dyDescent="0.25">
      <c r="A23" s="159" t="s">
        <v>745</v>
      </c>
      <c r="B23" s="159" t="s">
        <v>860</v>
      </c>
      <c r="C23" s="159" t="s">
        <v>863</v>
      </c>
      <c r="D23" s="159" t="s">
        <v>810</v>
      </c>
      <c r="E23" s="159" t="s">
        <v>841</v>
      </c>
      <c r="F23" s="159" t="s">
        <v>857</v>
      </c>
    </row>
    <row r="24" spans="1:6" s="7" customFormat="1" ht="377.4" x14ac:dyDescent="0.25">
      <c r="A24" s="159" t="s">
        <v>856</v>
      </c>
      <c r="B24" s="159"/>
      <c r="C24" s="159" t="s">
        <v>861</v>
      </c>
      <c r="D24" s="159"/>
      <c r="E24" s="159"/>
      <c r="F24" s="159"/>
    </row>
    <row r="25" spans="1:6" s="7" customFormat="1" ht="179.25" customHeight="1" x14ac:dyDescent="0.25">
      <c r="A25" s="159" t="s">
        <v>856</v>
      </c>
      <c r="B25" s="159"/>
      <c r="C25" s="159" t="s">
        <v>862</v>
      </c>
      <c r="D25" s="159"/>
      <c r="E25" s="159"/>
      <c r="F25" s="159"/>
    </row>
    <row r="26" spans="1:6" s="7" customFormat="1" ht="357.75" customHeight="1" x14ac:dyDescent="0.25">
      <c r="A26" s="159" t="s">
        <v>548</v>
      </c>
      <c r="B26" s="159" t="s">
        <v>865</v>
      </c>
      <c r="C26" s="159" t="s">
        <v>864</v>
      </c>
      <c r="D26" s="159" t="s">
        <v>858</v>
      </c>
      <c r="E26" s="159" t="s">
        <v>859</v>
      </c>
      <c r="F26" s="159"/>
    </row>
    <row r="27" spans="1:6" s="7" customFormat="1" ht="304.5" customHeight="1" x14ac:dyDescent="0.25">
      <c r="A27" s="159" t="s">
        <v>549</v>
      </c>
      <c r="B27" s="159" t="s">
        <v>867</v>
      </c>
      <c r="C27" s="159" t="s">
        <v>866</v>
      </c>
      <c r="D27" s="159" t="s">
        <v>851</v>
      </c>
      <c r="E27" s="159" t="s">
        <v>746</v>
      </c>
      <c r="F27" s="159" t="s">
        <v>753</v>
      </c>
    </row>
    <row r="28" spans="1:6" s="7" customFormat="1" ht="405" customHeight="1" x14ac:dyDescent="0.25">
      <c r="A28" s="159" t="s">
        <v>550</v>
      </c>
      <c r="B28" s="159" t="s">
        <v>871</v>
      </c>
      <c r="C28" s="159" t="s">
        <v>875</v>
      </c>
      <c r="D28" s="159" t="s">
        <v>872</v>
      </c>
      <c r="E28" s="159"/>
      <c r="F28" s="159" t="s">
        <v>747</v>
      </c>
    </row>
    <row r="29" spans="1:6" s="7" customFormat="1" ht="301.8" x14ac:dyDescent="0.25">
      <c r="A29" s="159" t="s">
        <v>868</v>
      </c>
      <c r="B29" s="159"/>
      <c r="C29" s="159" t="s">
        <v>876</v>
      </c>
      <c r="D29" s="159"/>
      <c r="E29" s="159"/>
      <c r="F29" s="159"/>
    </row>
    <row r="30" spans="1:6" s="7" customFormat="1" ht="264" customHeight="1" x14ac:dyDescent="0.25">
      <c r="A30" s="159" t="s">
        <v>882</v>
      </c>
      <c r="B30" s="159" t="s">
        <v>881</v>
      </c>
      <c r="C30" s="159" t="s">
        <v>879</v>
      </c>
      <c r="D30" s="159" t="s">
        <v>810</v>
      </c>
      <c r="E30" s="159"/>
      <c r="F30" s="159"/>
    </row>
    <row r="31" spans="1:6" s="7" customFormat="1" ht="315.60000000000002" x14ac:dyDescent="0.25">
      <c r="A31" s="165"/>
      <c r="B31" s="165"/>
      <c r="C31" s="159" t="s">
        <v>880</v>
      </c>
      <c r="D31" s="165"/>
      <c r="E31" s="165"/>
      <c r="F31" s="165"/>
    </row>
    <row r="32" spans="1:6" s="7" customFormat="1" ht="30" x14ac:dyDescent="0.25">
      <c r="A32" s="159" t="s">
        <v>748</v>
      </c>
      <c r="B32" s="159" t="s">
        <v>814</v>
      </c>
      <c r="C32" s="159"/>
      <c r="D32" s="159" t="s">
        <v>815</v>
      </c>
      <c r="E32" s="159"/>
      <c r="F32" s="159"/>
    </row>
    <row r="33" spans="1:6" ht="409.6" x14ac:dyDescent="0.2">
      <c r="A33" s="159" t="s">
        <v>749</v>
      </c>
      <c r="B33" s="159" t="s">
        <v>886</v>
      </c>
      <c r="C33" s="159" t="s">
        <v>883</v>
      </c>
      <c r="D33" s="159" t="s">
        <v>872</v>
      </c>
      <c r="E33" s="159"/>
      <c r="F33" s="159"/>
    </row>
    <row r="34" spans="1:6" s="11" customFormat="1" ht="273" x14ac:dyDescent="0.2">
      <c r="A34" s="159" t="s">
        <v>884</v>
      </c>
      <c r="B34" s="159"/>
      <c r="C34" s="159" t="s">
        <v>885</v>
      </c>
      <c r="D34" s="159"/>
      <c r="E34" s="159"/>
      <c r="F34" s="159"/>
    </row>
    <row r="35" spans="1:6" ht="378.6" x14ac:dyDescent="0.2">
      <c r="A35" s="159" t="s">
        <v>554</v>
      </c>
      <c r="B35" s="159" t="s">
        <v>890</v>
      </c>
      <c r="C35" s="159" t="s">
        <v>1148</v>
      </c>
      <c r="D35" s="159" t="s">
        <v>889</v>
      </c>
      <c r="E35" s="159" t="s">
        <v>888</v>
      </c>
      <c r="F35" s="159"/>
    </row>
    <row r="36" spans="1:6" s="11" customFormat="1" ht="300.60000000000002" x14ac:dyDescent="0.2">
      <c r="A36" s="159" t="s">
        <v>1147</v>
      </c>
      <c r="B36" s="159"/>
      <c r="C36" s="159" t="s">
        <v>887</v>
      </c>
      <c r="D36" s="159"/>
      <c r="E36" s="159"/>
      <c r="F36" s="159"/>
    </row>
    <row r="37" spans="1:6" s="11" customFormat="1" ht="60" x14ac:dyDescent="0.2">
      <c r="A37" s="159" t="s">
        <v>1164</v>
      </c>
      <c r="B37" s="159" t="s">
        <v>1228</v>
      </c>
      <c r="C37" s="159" t="s">
        <v>1230</v>
      </c>
      <c r="D37" s="159"/>
      <c r="E37" s="159"/>
      <c r="F37" s="159"/>
    </row>
    <row r="38" spans="1:6" ht="30" x14ac:dyDescent="0.2">
      <c r="A38" s="159"/>
      <c r="B38" s="159" t="s">
        <v>768</v>
      </c>
      <c r="C38" s="159" t="s">
        <v>1229</v>
      </c>
      <c r="D38" s="159"/>
      <c r="E38" s="159"/>
      <c r="F38" s="159"/>
    </row>
    <row r="39" spans="1:6" ht="30" x14ac:dyDescent="0.2">
      <c r="A39" s="159"/>
      <c r="B39" s="159" t="s">
        <v>769</v>
      </c>
      <c r="C39" s="159" t="s">
        <v>1231</v>
      </c>
      <c r="D39" s="159"/>
      <c r="E39" s="159"/>
      <c r="F39" s="159"/>
    </row>
    <row r="40" spans="1:6" ht="144" customHeight="1" x14ac:dyDescent="0.2">
      <c r="A40" s="159"/>
      <c r="B40" s="159" t="s">
        <v>770</v>
      </c>
      <c r="C40" s="159" t="s">
        <v>1239</v>
      </c>
      <c r="D40" s="159"/>
      <c r="E40" s="159"/>
      <c r="F40" s="159"/>
    </row>
    <row r="41" spans="1:6" ht="30" x14ac:dyDescent="0.2">
      <c r="A41" s="159"/>
      <c r="B41" s="159" t="s">
        <v>771</v>
      </c>
      <c r="C41" s="221" t="s">
        <v>1233</v>
      </c>
      <c r="D41" s="159"/>
      <c r="E41" s="159"/>
      <c r="F41" s="159"/>
    </row>
    <row r="42" spans="1:6" ht="80.25" customHeight="1" x14ac:dyDescent="0.2">
      <c r="A42" s="159"/>
      <c r="B42" s="159" t="s">
        <v>772</v>
      </c>
      <c r="C42" s="159" t="s">
        <v>1234</v>
      </c>
      <c r="D42" s="159"/>
      <c r="E42" s="159"/>
      <c r="F42" s="159"/>
    </row>
    <row r="43" spans="1:6" ht="75" x14ac:dyDescent="0.2">
      <c r="A43" s="159"/>
      <c r="B43" s="159" t="s">
        <v>773</v>
      </c>
      <c r="C43" s="159" t="s">
        <v>1235</v>
      </c>
      <c r="D43" s="159"/>
      <c r="E43" s="159"/>
      <c r="F43" s="159"/>
    </row>
    <row r="44" spans="1:6" ht="45" x14ac:dyDescent="0.2">
      <c r="A44" s="159"/>
      <c r="B44" s="159" t="s">
        <v>774</v>
      </c>
      <c r="C44" s="159" t="s">
        <v>1236</v>
      </c>
      <c r="D44" s="159"/>
      <c r="E44" s="159"/>
      <c r="F44" s="159"/>
    </row>
    <row r="45" spans="1:6" ht="45" x14ac:dyDescent="0.2">
      <c r="A45" s="220"/>
      <c r="B45" s="159" t="s">
        <v>775</v>
      </c>
      <c r="C45" s="159" t="s">
        <v>1237</v>
      </c>
      <c r="D45" s="159"/>
      <c r="E45" s="159"/>
      <c r="F45" s="159"/>
    </row>
  </sheetData>
  <phoneticPr fontId="10" type="noConversion"/>
  <hyperlinks>
    <hyperlink ref="C41" r:id="rId1"/>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6"/>
  <sheetViews>
    <sheetView showGridLines="0" zoomScale="75" zoomScaleNormal="75" workbookViewId="0">
      <pane xSplit="4" ySplit="4" topLeftCell="Q5" activePane="bottomRight" state="frozenSplit"/>
      <selection activeCell="A4" sqref="A4:IV4"/>
      <selection pane="topRight" activeCell="A4" sqref="A4:IV4"/>
      <selection pane="bottomLeft" activeCell="A4" sqref="A4:IV4"/>
      <selection pane="bottomRight" activeCell="AD19" sqref="AD19:CL19"/>
    </sheetView>
  </sheetViews>
  <sheetFormatPr defaultRowHeight="11.4" x14ac:dyDescent="0.2"/>
  <cols>
    <col min="1" max="1" width="9.3984375" customWidth="1"/>
    <col min="2" max="2" width="23" customWidth="1"/>
    <col min="3" max="3" width="24.8984375" style="11" customWidth="1"/>
    <col min="4" max="4" width="39.09765625" customWidth="1"/>
    <col min="5" max="5" width="21.69921875" hidden="1" customWidth="1"/>
    <col min="6" max="6" width="14.09765625" style="11" customWidth="1"/>
    <col min="7" max="7" width="12.59765625" customWidth="1"/>
    <col min="8" max="8" width="11.8984375" customWidth="1"/>
    <col min="9" max="9" width="12" customWidth="1"/>
    <col min="10" max="19" width="12.59765625" customWidth="1"/>
    <col min="20" max="20" width="10.3984375" customWidth="1"/>
    <col min="21" max="21" width="11.19921875" customWidth="1"/>
    <col min="22" max="22" width="12.59765625" customWidth="1"/>
    <col min="23" max="23" width="9.69921875" customWidth="1"/>
    <col min="24" max="24" width="11.19921875" customWidth="1"/>
    <col min="25" max="25" width="12.59765625" customWidth="1"/>
    <col min="26" max="26" width="8.69921875" customWidth="1"/>
    <col min="27" max="27" width="12.19921875" customWidth="1"/>
    <col min="28" max="28" width="12.59765625" customWidth="1"/>
    <col min="29" max="29" width="11" customWidth="1"/>
    <col min="30" max="30" width="11.59765625" customWidth="1"/>
    <col min="31" max="31" width="12.59765625" customWidth="1"/>
    <col min="32" max="32" width="10.09765625" customWidth="1"/>
    <col min="33" max="33" width="11.8984375" customWidth="1"/>
    <col min="34" max="34" width="12.59765625" customWidth="1"/>
    <col min="35" max="35" width="11" customWidth="1"/>
    <col min="36" max="36" width="11.3984375" customWidth="1"/>
    <col min="37" max="40" width="12.59765625" customWidth="1"/>
    <col min="41" max="41" width="11.59765625" customWidth="1"/>
    <col min="42" max="43" width="12.59765625" customWidth="1"/>
    <col min="44" max="44" width="11.09765625" customWidth="1"/>
    <col min="45" max="46" width="12.59765625" customWidth="1"/>
    <col min="47" max="47" width="10.59765625" customWidth="1"/>
    <col min="48" max="48" width="11.59765625" customWidth="1"/>
    <col min="49" max="52" width="12.59765625" customWidth="1"/>
    <col min="53" max="53" width="11.3984375" customWidth="1"/>
    <col min="54" max="55" width="12.59765625" customWidth="1"/>
    <col min="56" max="56" width="10.59765625" customWidth="1"/>
    <col min="57" max="67" width="12.59765625" customWidth="1"/>
    <col min="68" max="68" width="10.69921875" customWidth="1"/>
    <col min="69" max="69" width="11" customWidth="1"/>
    <col min="70" max="70" width="12.59765625" customWidth="1"/>
    <col min="71" max="71" width="10" customWidth="1"/>
    <col min="72" max="72" width="11.59765625" customWidth="1"/>
    <col min="73" max="87" width="12.59765625" customWidth="1"/>
    <col min="88" max="88" width="12.59765625" style="11" customWidth="1"/>
    <col min="89" max="89" width="9.19921875" style="11" customWidth="1"/>
    <col min="90" max="90" width="56.19921875" style="11" customWidth="1"/>
  </cols>
  <sheetData>
    <row r="1" spans="1:90" s="35" customFormat="1" ht="27.75" customHeight="1" thickBot="1" x14ac:dyDescent="0.25">
      <c r="A1" s="264" t="s">
        <v>580</v>
      </c>
      <c r="B1" s="265"/>
      <c r="C1" s="265"/>
      <c r="D1" s="265"/>
      <c r="E1" s="265"/>
      <c r="F1" s="266"/>
      <c r="G1" s="277" t="s">
        <v>562</v>
      </c>
      <c r="H1" s="278"/>
      <c r="I1" s="278"/>
      <c r="J1" s="278"/>
      <c r="K1" s="278"/>
      <c r="L1" s="278"/>
      <c r="M1" s="278"/>
      <c r="N1" s="278"/>
      <c r="O1" s="278"/>
      <c r="P1" s="278"/>
      <c r="Q1" s="278"/>
      <c r="R1" s="279"/>
      <c r="S1" s="239" t="s">
        <v>563</v>
      </c>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61" t="s">
        <v>564</v>
      </c>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3"/>
      <c r="CJ1" s="243" t="s">
        <v>565</v>
      </c>
      <c r="CK1" s="244"/>
      <c r="CL1" s="245"/>
    </row>
    <row r="2" spans="1:90" s="37" customFormat="1" ht="27.75" customHeight="1" x14ac:dyDescent="0.2">
      <c r="A2" s="267"/>
      <c r="B2" s="268"/>
      <c r="C2" s="268"/>
      <c r="D2" s="268"/>
      <c r="E2" s="268"/>
      <c r="F2" s="269"/>
      <c r="G2" s="280" t="s">
        <v>529</v>
      </c>
      <c r="H2" s="281"/>
      <c r="I2" s="282"/>
      <c r="J2" s="283" t="s">
        <v>530</v>
      </c>
      <c r="K2" s="281"/>
      <c r="L2" s="282"/>
      <c r="M2" s="283" t="s">
        <v>531</v>
      </c>
      <c r="N2" s="281"/>
      <c r="O2" s="282"/>
      <c r="P2" s="283" t="s">
        <v>532</v>
      </c>
      <c r="Q2" s="281"/>
      <c r="R2" s="282"/>
      <c r="S2" s="236" t="s">
        <v>567</v>
      </c>
      <c r="T2" s="237"/>
      <c r="U2" s="237"/>
      <c r="V2" s="237"/>
      <c r="W2" s="237"/>
      <c r="X2" s="237"/>
      <c r="Y2" s="237"/>
      <c r="Z2" s="237"/>
      <c r="AA2" s="237"/>
      <c r="AB2" s="237"/>
      <c r="AC2" s="237"/>
      <c r="AD2" s="237"/>
      <c r="AE2" s="237"/>
      <c r="AF2" s="237"/>
      <c r="AG2" s="238"/>
      <c r="AH2" s="236" t="s">
        <v>568</v>
      </c>
      <c r="AI2" s="237"/>
      <c r="AJ2" s="237"/>
      <c r="AK2" s="237"/>
      <c r="AL2" s="237"/>
      <c r="AM2" s="238"/>
      <c r="AN2" s="236" t="s">
        <v>569</v>
      </c>
      <c r="AO2" s="237"/>
      <c r="AP2" s="237"/>
      <c r="AQ2" s="237"/>
      <c r="AR2" s="237"/>
      <c r="AS2" s="238"/>
      <c r="AT2" s="236" t="s">
        <v>570</v>
      </c>
      <c r="AU2" s="237"/>
      <c r="AV2" s="237"/>
      <c r="AW2" s="237"/>
      <c r="AX2" s="237"/>
      <c r="AY2" s="237"/>
      <c r="AZ2" s="237"/>
      <c r="BA2" s="237"/>
      <c r="BB2" s="238"/>
      <c r="BC2" s="236" t="s">
        <v>571</v>
      </c>
      <c r="BD2" s="237"/>
      <c r="BE2" s="237"/>
      <c r="BF2" s="247" t="s">
        <v>572</v>
      </c>
      <c r="BG2" s="248"/>
      <c r="BH2" s="249"/>
      <c r="BI2" s="247" t="s">
        <v>573</v>
      </c>
      <c r="BJ2" s="248"/>
      <c r="BK2" s="249"/>
      <c r="BL2" s="247" t="s">
        <v>574</v>
      </c>
      <c r="BM2" s="248"/>
      <c r="BN2" s="248"/>
      <c r="BO2" s="248"/>
      <c r="BP2" s="248"/>
      <c r="BQ2" s="249"/>
      <c r="BR2" s="247" t="s">
        <v>575</v>
      </c>
      <c r="BS2" s="248"/>
      <c r="BT2" s="248"/>
      <c r="BU2" s="248"/>
      <c r="BV2" s="248"/>
      <c r="BW2" s="249"/>
      <c r="BX2" s="247" t="s">
        <v>576</v>
      </c>
      <c r="BY2" s="248"/>
      <c r="BZ2" s="249"/>
      <c r="CA2" s="247" t="s">
        <v>577</v>
      </c>
      <c r="CB2" s="248"/>
      <c r="CC2" s="249"/>
      <c r="CD2" s="247" t="s">
        <v>578</v>
      </c>
      <c r="CE2" s="248"/>
      <c r="CF2" s="249"/>
      <c r="CG2" s="247" t="s">
        <v>579</v>
      </c>
      <c r="CH2" s="248"/>
      <c r="CI2" s="249"/>
      <c r="CJ2" s="250" t="s">
        <v>565</v>
      </c>
      <c r="CK2" s="251"/>
      <c r="CL2" s="252"/>
    </row>
    <row r="3" spans="1:90" s="38" customFormat="1" ht="27.75" customHeight="1" thickBot="1" x14ac:dyDescent="0.25">
      <c r="A3" s="270"/>
      <c r="B3" s="271"/>
      <c r="C3" s="271"/>
      <c r="D3" s="271"/>
      <c r="E3" s="271"/>
      <c r="F3" s="272"/>
      <c r="G3" s="273" t="s">
        <v>529</v>
      </c>
      <c r="H3" s="274"/>
      <c r="I3" s="275"/>
      <c r="J3" s="276" t="s">
        <v>530</v>
      </c>
      <c r="K3" s="274"/>
      <c r="L3" s="275"/>
      <c r="M3" s="276" t="s">
        <v>531</v>
      </c>
      <c r="N3" s="274"/>
      <c r="O3" s="275"/>
      <c r="P3" s="276" t="s">
        <v>532</v>
      </c>
      <c r="Q3" s="274"/>
      <c r="R3" s="275"/>
      <c r="S3" s="256" t="s">
        <v>533</v>
      </c>
      <c r="T3" s="257"/>
      <c r="U3" s="258"/>
      <c r="V3" s="256" t="s">
        <v>534</v>
      </c>
      <c r="W3" s="257"/>
      <c r="X3" s="258"/>
      <c r="Y3" s="256" t="s">
        <v>535</v>
      </c>
      <c r="Z3" s="257"/>
      <c r="AA3" s="258"/>
      <c r="AB3" s="256" t="s">
        <v>536</v>
      </c>
      <c r="AC3" s="257"/>
      <c r="AD3" s="258"/>
      <c r="AE3" s="256" t="s">
        <v>829</v>
      </c>
      <c r="AF3" s="257"/>
      <c r="AG3" s="258"/>
      <c r="AH3" s="256" t="s">
        <v>538</v>
      </c>
      <c r="AI3" s="257"/>
      <c r="AJ3" s="258"/>
      <c r="AK3" s="256" t="s">
        <v>539</v>
      </c>
      <c r="AL3" s="257"/>
      <c r="AM3" s="258"/>
      <c r="AN3" s="256" t="s">
        <v>540</v>
      </c>
      <c r="AO3" s="257"/>
      <c r="AP3" s="258"/>
      <c r="AQ3" s="256" t="s">
        <v>838</v>
      </c>
      <c r="AR3" s="257"/>
      <c r="AS3" s="258"/>
      <c r="AT3" s="256" t="s">
        <v>1153</v>
      </c>
      <c r="AU3" s="257"/>
      <c r="AV3" s="259"/>
      <c r="AW3" s="260" t="s">
        <v>542</v>
      </c>
      <c r="AX3" s="257"/>
      <c r="AY3" s="259"/>
      <c r="AZ3" s="260" t="s">
        <v>543</v>
      </c>
      <c r="BA3" s="257"/>
      <c r="BB3" s="258"/>
      <c r="BC3" s="256" t="s">
        <v>842</v>
      </c>
      <c r="BD3" s="257"/>
      <c r="BE3" s="259"/>
      <c r="BF3" s="241" t="s">
        <v>545</v>
      </c>
      <c r="BG3" s="242"/>
      <c r="BH3" s="246"/>
      <c r="BI3" s="241" t="s">
        <v>546</v>
      </c>
      <c r="BJ3" s="242"/>
      <c r="BK3" s="246"/>
      <c r="BL3" s="241" t="s">
        <v>547</v>
      </c>
      <c r="BM3" s="242"/>
      <c r="BN3" s="242"/>
      <c r="BO3" s="242" t="s">
        <v>548</v>
      </c>
      <c r="BP3" s="242"/>
      <c r="BQ3" s="246"/>
      <c r="BR3" s="241" t="s">
        <v>549</v>
      </c>
      <c r="BS3" s="242"/>
      <c r="BT3" s="242"/>
      <c r="BU3" s="242" t="s">
        <v>550</v>
      </c>
      <c r="BV3" s="242"/>
      <c r="BW3" s="246"/>
      <c r="BX3" s="241" t="s">
        <v>878</v>
      </c>
      <c r="BY3" s="242"/>
      <c r="BZ3" s="246"/>
      <c r="CA3" s="241" t="s">
        <v>552</v>
      </c>
      <c r="CB3" s="242"/>
      <c r="CC3" s="246"/>
      <c r="CD3" s="241" t="s">
        <v>553</v>
      </c>
      <c r="CE3" s="242"/>
      <c r="CF3" s="246"/>
      <c r="CG3" s="241" t="s">
        <v>554</v>
      </c>
      <c r="CH3" s="242"/>
      <c r="CI3" s="246"/>
      <c r="CJ3" s="253"/>
      <c r="CK3" s="254"/>
      <c r="CL3" s="255"/>
    </row>
    <row r="4" spans="1:90" s="36" customFormat="1" ht="47.25" customHeight="1" thickBot="1" x14ac:dyDescent="0.25">
      <c r="A4" s="39" t="s">
        <v>584</v>
      </c>
      <c r="B4" s="40" t="s">
        <v>583</v>
      </c>
      <c r="C4" s="40" t="s">
        <v>929</v>
      </c>
      <c r="D4" s="40" t="s">
        <v>190</v>
      </c>
      <c r="E4" s="40" t="s">
        <v>192</v>
      </c>
      <c r="F4" s="51" t="s">
        <v>808</v>
      </c>
      <c r="G4" s="41" t="s">
        <v>529</v>
      </c>
      <c r="H4" s="42" t="s">
        <v>560</v>
      </c>
      <c r="I4" s="43" t="s">
        <v>561</v>
      </c>
      <c r="J4" s="44" t="s">
        <v>530</v>
      </c>
      <c r="K4" s="42" t="s">
        <v>560</v>
      </c>
      <c r="L4" s="43" t="s">
        <v>561</v>
      </c>
      <c r="M4" s="44" t="s">
        <v>531</v>
      </c>
      <c r="N4" s="42" t="s">
        <v>560</v>
      </c>
      <c r="O4" s="43" t="s">
        <v>561</v>
      </c>
      <c r="P4" s="44" t="s">
        <v>532</v>
      </c>
      <c r="Q4" s="42" t="s">
        <v>560</v>
      </c>
      <c r="R4" s="43" t="s">
        <v>561</v>
      </c>
      <c r="S4" s="45" t="s">
        <v>533</v>
      </c>
      <c r="T4" s="46" t="s">
        <v>560</v>
      </c>
      <c r="U4" s="47" t="s">
        <v>561</v>
      </c>
      <c r="V4" s="45" t="s">
        <v>534</v>
      </c>
      <c r="W4" s="46" t="s">
        <v>560</v>
      </c>
      <c r="X4" s="47" t="s">
        <v>561</v>
      </c>
      <c r="Y4" s="45" t="s">
        <v>535</v>
      </c>
      <c r="Z4" s="46" t="s">
        <v>560</v>
      </c>
      <c r="AA4" s="47" t="s">
        <v>561</v>
      </c>
      <c r="AB4" s="45" t="s">
        <v>536</v>
      </c>
      <c r="AC4" s="46" t="s">
        <v>560</v>
      </c>
      <c r="AD4" s="47" t="s">
        <v>561</v>
      </c>
      <c r="AE4" s="45" t="s">
        <v>537</v>
      </c>
      <c r="AF4" s="46" t="s">
        <v>560</v>
      </c>
      <c r="AG4" s="47" t="s">
        <v>561</v>
      </c>
      <c r="AH4" s="45" t="s">
        <v>538</v>
      </c>
      <c r="AI4" s="46" t="s">
        <v>560</v>
      </c>
      <c r="AJ4" s="47" t="s">
        <v>561</v>
      </c>
      <c r="AK4" s="45" t="s">
        <v>539</v>
      </c>
      <c r="AL4" s="46" t="s">
        <v>560</v>
      </c>
      <c r="AM4" s="47" t="s">
        <v>561</v>
      </c>
      <c r="AN4" s="45" t="s">
        <v>540</v>
      </c>
      <c r="AO4" s="46" t="s">
        <v>560</v>
      </c>
      <c r="AP4" s="47" t="s">
        <v>561</v>
      </c>
      <c r="AQ4" s="45" t="s">
        <v>541</v>
      </c>
      <c r="AR4" s="46" t="s">
        <v>560</v>
      </c>
      <c r="AS4" s="47" t="s">
        <v>561</v>
      </c>
      <c r="AT4" s="45" t="s">
        <v>1153</v>
      </c>
      <c r="AU4" s="46" t="s">
        <v>560</v>
      </c>
      <c r="AV4" s="46" t="s">
        <v>561</v>
      </c>
      <c r="AW4" s="46" t="s">
        <v>542</v>
      </c>
      <c r="AX4" s="46" t="s">
        <v>560</v>
      </c>
      <c r="AY4" s="46" t="s">
        <v>561</v>
      </c>
      <c r="AZ4" s="46" t="s">
        <v>543</v>
      </c>
      <c r="BA4" s="46" t="s">
        <v>560</v>
      </c>
      <c r="BB4" s="47" t="s">
        <v>561</v>
      </c>
      <c r="BC4" s="45" t="s">
        <v>544</v>
      </c>
      <c r="BD4" s="46" t="s">
        <v>560</v>
      </c>
      <c r="BE4" s="46" t="s">
        <v>561</v>
      </c>
      <c r="BF4" s="48" t="s">
        <v>545</v>
      </c>
      <c r="BG4" s="49" t="s">
        <v>560</v>
      </c>
      <c r="BH4" s="50" t="s">
        <v>561</v>
      </c>
      <c r="BI4" s="48" t="s">
        <v>546</v>
      </c>
      <c r="BJ4" s="49" t="s">
        <v>560</v>
      </c>
      <c r="BK4" s="50" t="s">
        <v>561</v>
      </c>
      <c r="BL4" s="48" t="s">
        <v>547</v>
      </c>
      <c r="BM4" s="49" t="s">
        <v>560</v>
      </c>
      <c r="BN4" s="49" t="s">
        <v>561</v>
      </c>
      <c r="BO4" s="49" t="s">
        <v>1168</v>
      </c>
      <c r="BP4" s="49" t="s">
        <v>560</v>
      </c>
      <c r="BQ4" s="50" t="s">
        <v>561</v>
      </c>
      <c r="BR4" s="48" t="s">
        <v>1174</v>
      </c>
      <c r="BS4" s="49" t="s">
        <v>560</v>
      </c>
      <c r="BT4" s="49" t="s">
        <v>561</v>
      </c>
      <c r="BU4" s="49" t="s">
        <v>1173</v>
      </c>
      <c r="BV4" s="49" t="s">
        <v>560</v>
      </c>
      <c r="BW4" s="50" t="s">
        <v>561</v>
      </c>
      <c r="BX4" s="48" t="s">
        <v>551</v>
      </c>
      <c r="BY4" s="49" t="s">
        <v>560</v>
      </c>
      <c r="BZ4" s="50" t="s">
        <v>561</v>
      </c>
      <c r="CA4" s="48" t="s">
        <v>1172</v>
      </c>
      <c r="CB4" s="49" t="s">
        <v>560</v>
      </c>
      <c r="CC4" s="50" t="s">
        <v>561</v>
      </c>
      <c r="CD4" s="48" t="s">
        <v>1171</v>
      </c>
      <c r="CE4" s="49" t="s">
        <v>560</v>
      </c>
      <c r="CF4" s="50" t="s">
        <v>561</v>
      </c>
      <c r="CG4" s="48" t="s">
        <v>554</v>
      </c>
      <c r="CH4" s="49" t="s">
        <v>560</v>
      </c>
      <c r="CI4" s="50" t="s">
        <v>561</v>
      </c>
      <c r="CJ4" s="169" t="s">
        <v>1166</v>
      </c>
      <c r="CK4" s="170" t="s">
        <v>560</v>
      </c>
      <c r="CL4" s="171" t="s">
        <v>902</v>
      </c>
    </row>
    <row r="5" spans="1:90" ht="13.8" x14ac:dyDescent="0.3">
      <c r="A5" s="186" t="s">
        <v>585</v>
      </c>
      <c r="B5" s="187" t="s">
        <v>586</v>
      </c>
      <c r="C5" s="187" t="s">
        <v>76</v>
      </c>
      <c r="D5" s="188" t="s">
        <v>76</v>
      </c>
      <c r="E5" s="180" t="s">
        <v>77</v>
      </c>
      <c r="F5" s="119">
        <f t="shared" ref="F5:F36" si="0">COUNTIF(G5:CL5,"yes")</f>
        <v>17</v>
      </c>
      <c r="G5" s="53" t="s">
        <v>587</v>
      </c>
      <c r="H5" s="53" t="s">
        <v>559</v>
      </c>
      <c r="I5" s="53" t="s">
        <v>779</v>
      </c>
      <c r="J5" s="55" t="s">
        <v>587</v>
      </c>
      <c r="K5" s="53" t="s">
        <v>777</v>
      </c>
      <c r="L5" s="54" t="s">
        <v>555</v>
      </c>
      <c r="M5" s="55" t="s">
        <v>587</v>
      </c>
      <c r="N5" s="53" t="s">
        <v>559</v>
      </c>
      <c r="O5" s="54" t="s">
        <v>558</v>
      </c>
      <c r="P5" s="55" t="s">
        <v>587</v>
      </c>
      <c r="Q5" s="53" t="s">
        <v>555</v>
      </c>
      <c r="R5" s="54" t="s">
        <v>555</v>
      </c>
      <c r="S5" s="55" t="s">
        <v>587</v>
      </c>
      <c r="T5" s="53" t="s">
        <v>778</v>
      </c>
      <c r="U5" s="53" t="s">
        <v>558</v>
      </c>
      <c r="V5" s="53" t="s">
        <v>557</v>
      </c>
      <c r="W5" s="53"/>
      <c r="X5" s="53"/>
      <c r="Y5" s="53" t="s">
        <v>557</v>
      </c>
      <c r="Z5" s="53"/>
      <c r="AA5" s="53"/>
      <c r="AB5" s="53" t="s">
        <v>587</v>
      </c>
      <c r="AC5" s="53" t="s">
        <v>559</v>
      </c>
      <c r="AD5" s="53" t="s">
        <v>555</v>
      </c>
      <c r="AE5" s="53" t="s">
        <v>557</v>
      </c>
      <c r="AF5" s="53"/>
      <c r="AG5" s="54"/>
      <c r="AH5" s="55" t="s">
        <v>557</v>
      </c>
      <c r="AI5" s="53"/>
      <c r="AJ5" s="53"/>
      <c r="AK5" s="53" t="s">
        <v>587</v>
      </c>
      <c r="AL5" s="53" t="s">
        <v>778</v>
      </c>
      <c r="AM5" s="54" t="s">
        <v>558</v>
      </c>
      <c r="AN5" s="55" t="s">
        <v>587</v>
      </c>
      <c r="AO5" s="53" t="s">
        <v>778</v>
      </c>
      <c r="AP5" s="53" t="s">
        <v>558</v>
      </c>
      <c r="AQ5" s="53" t="s">
        <v>557</v>
      </c>
      <c r="AR5" s="53"/>
      <c r="AS5" s="54"/>
      <c r="AT5" s="55" t="s">
        <v>557</v>
      </c>
      <c r="AU5" s="53"/>
      <c r="AV5" s="53"/>
      <c r="AW5" s="53" t="s">
        <v>557</v>
      </c>
      <c r="AX5" s="53"/>
      <c r="AY5" s="53"/>
      <c r="AZ5" s="53" t="s">
        <v>557</v>
      </c>
      <c r="BA5" s="53"/>
      <c r="BB5" s="54"/>
      <c r="BC5" s="55" t="s">
        <v>557</v>
      </c>
      <c r="BD5" s="53"/>
      <c r="BE5" s="53"/>
      <c r="BF5" s="55" t="s">
        <v>587</v>
      </c>
      <c r="BG5" s="53" t="s">
        <v>777</v>
      </c>
      <c r="BH5" s="54" t="s">
        <v>555</v>
      </c>
      <c r="BI5" s="55" t="s">
        <v>587</v>
      </c>
      <c r="BJ5" s="53" t="s">
        <v>777</v>
      </c>
      <c r="BK5" s="54" t="s">
        <v>555</v>
      </c>
      <c r="BL5" s="55" t="s">
        <v>587</v>
      </c>
      <c r="BM5" s="53" t="s">
        <v>559</v>
      </c>
      <c r="BN5" s="53" t="s">
        <v>779</v>
      </c>
      <c r="BO5" s="53" t="s">
        <v>587</v>
      </c>
      <c r="BP5" s="53" t="s">
        <v>559</v>
      </c>
      <c r="BQ5" s="54" t="s">
        <v>779</v>
      </c>
      <c r="BR5" s="55" t="s">
        <v>587</v>
      </c>
      <c r="BS5" s="53" t="s">
        <v>778</v>
      </c>
      <c r="BT5" s="53" t="s">
        <v>558</v>
      </c>
      <c r="BU5" s="53" t="s">
        <v>587</v>
      </c>
      <c r="BV5" s="53" t="s">
        <v>777</v>
      </c>
      <c r="BW5" s="54" t="s">
        <v>555</v>
      </c>
      <c r="BX5" s="55" t="s">
        <v>557</v>
      </c>
      <c r="BY5" s="53"/>
      <c r="BZ5" s="54"/>
      <c r="CA5" s="55" t="s">
        <v>557</v>
      </c>
      <c r="CB5" s="53"/>
      <c r="CC5" s="54"/>
      <c r="CD5" s="55" t="s">
        <v>587</v>
      </c>
      <c r="CE5" s="53" t="s">
        <v>559</v>
      </c>
      <c r="CF5" s="54" t="s">
        <v>555</v>
      </c>
      <c r="CG5" s="55" t="s">
        <v>587</v>
      </c>
      <c r="CH5" s="53" t="s">
        <v>559</v>
      </c>
      <c r="CI5" s="54" t="s">
        <v>555</v>
      </c>
      <c r="CJ5" s="55" t="s">
        <v>587</v>
      </c>
      <c r="CK5" s="53" t="s">
        <v>559</v>
      </c>
      <c r="CL5" s="53" t="s">
        <v>920</v>
      </c>
    </row>
    <row r="6" spans="1:90" ht="13.8" x14ac:dyDescent="0.3">
      <c r="A6" s="60" t="s">
        <v>585</v>
      </c>
      <c r="B6" s="61" t="s">
        <v>586</v>
      </c>
      <c r="C6" s="61" t="s">
        <v>84</v>
      </c>
      <c r="D6" s="189" t="s">
        <v>83</v>
      </c>
      <c r="E6" s="180" t="s">
        <v>85</v>
      </c>
      <c r="F6" s="119">
        <f t="shared" si="0"/>
        <v>18</v>
      </c>
      <c r="G6" s="53" t="s">
        <v>587</v>
      </c>
      <c r="H6" s="53" t="s">
        <v>559</v>
      </c>
      <c r="I6" s="53" t="s">
        <v>779</v>
      </c>
      <c r="J6" s="55" t="s">
        <v>587</v>
      </c>
      <c r="K6" s="53" t="s">
        <v>777</v>
      </c>
      <c r="L6" s="54" t="s">
        <v>555</v>
      </c>
      <c r="M6" s="55" t="s">
        <v>587</v>
      </c>
      <c r="N6" s="53" t="s">
        <v>559</v>
      </c>
      <c r="O6" s="54" t="s">
        <v>558</v>
      </c>
      <c r="P6" s="55" t="s">
        <v>587</v>
      </c>
      <c r="Q6" s="53" t="s">
        <v>777</v>
      </c>
      <c r="R6" s="54" t="s">
        <v>555</v>
      </c>
      <c r="S6" s="55" t="s">
        <v>587</v>
      </c>
      <c r="T6" s="53" t="s">
        <v>778</v>
      </c>
      <c r="U6" s="53" t="s">
        <v>558</v>
      </c>
      <c r="V6" s="53" t="s">
        <v>557</v>
      </c>
      <c r="W6" s="53"/>
      <c r="X6" s="53"/>
      <c r="Y6" s="53" t="s">
        <v>557</v>
      </c>
      <c r="Z6" s="53"/>
      <c r="AA6" s="53"/>
      <c r="AB6" s="53" t="s">
        <v>587</v>
      </c>
      <c r="AC6" s="53" t="s">
        <v>559</v>
      </c>
      <c r="AD6" s="53" t="s">
        <v>555</v>
      </c>
      <c r="AE6" s="53" t="s">
        <v>557</v>
      </c>
      <c r="AF6" s="53"/>
      <c r="AG6" s="54"/>
      <c r="AH6" s="55" t="s">
        <v>557</v>
      </c>
      <c r="AI6" s="53"/>
      <c r="AJ6" s="53"/>
      <c r="AK6" s="53" t="s">
        <v>587</v>
      </c>
      <c r="AL6" s="53" t="s">
        <v>778</v>
      </c>
      <c r="AM6" s="54" t="s">
        <v>558</v>
      </c>
      <c r="AN6" s="55" t="s">
        <v>587</v>
      </c>
      <c r="AO6" s="53" t="s">
        <v>778</v>
      </c>
      <c r="AP6" s="53" t="s">
        <v>558</v>
      </c>
      <c r="AQ6" s="53" t="s">
        <v>557</v>
      </c>
      <c r="AR6" s="53"/>
      <c r="AS6" s="54"/>
      <c r="AT6" s="55" t="s">
        <v>587</v>
      </c>
      <c r="AU6" s="53" t="s">
        <v>559</v>
      </c>
      <c r="AV6" s="53" t="s">
        <v>555</v>
      </c>
      <c r="AW6" s="53" t="s">
        <v>557</v>
      </c>
      <c r="AX6" s="53"/>
      <c r="AY6" s="53"/>
      <c r="AZ6" s="53" t="s">
        <v>557</v>
      </c>
      <c r="BA6" s="53"/>
      <c r="BB6" s="54"/>
      <c r="BC6" s="55" t="s">
        <v>557</v>
      </c>
      <c r="BD6" s="53"/>
      <c r="BE6" s="53"/>
      <c r="BF6" s="55" t="s">
        <v>587</v>
      </c>
      <c r="BG6" s="53" t="s">
        <v>777</v>
      </c>
      <c r="BH6" s="54" t="s">
        <v>555</v>
      </c>
      <c r="BI6" s="55" t="s">
        <v>587</v>
      </c>
      <c r="BJ6" s="53" t="s">
        <v>777</v>
      </c>
      <c r="BK6" s="54" t="s">
        <v>555</v>
      </c>
      <c r="BL6" s="55" t="s">
        <v>587</v>
      </c>
      <c r="BM6" s="53" t="s">
        <v>559</v>
      </c>
      <c r="BN6" s="53" t="s">
        <v>779</v>
      </c>
      <c r="BO6" s="53" t="s">
        <v>587</v>
      </c>
      <c r="BP6" s="53" t="s">
        <v>559</v>
      </c>
      <c r="BQ6" s="54" t="s">
        <v>779</v>
      </c>
      <c r="BR6" s="55" t="s">
        <v>587</v>
      </c>
      <c r="BS6" s="53" t="s">
        <v>778</v>
      </c>
      <c r="BT6" s="53" t="s">
        <v>558</v>
      </c>
      <c r="BU6" s="53" t="s">
        <v>587</v>
      </c>
      <c r="BV6" s="53" t="s">
        <v>777</v>
      </c>
      <c r="BW6" s="54" t="s">
        <v>555</v>
      </c>
      <c r="BX6" s="55" t="s">
        <v>557</v>
      </c>
      <c r="BY6" s="53"/>
      <c r="BZ6" s="54"/>
      <c r="CA6" s="55" t="s">
        <v>557</v>
      </c>
      <c r="CB6" s="53"/>
      <c r="CC6" s="54"/>
      <c r="CD6" s="55" t="s">
        <v>587</v>
      </c>
      <c r="CE6" s="53" t="s">
        <v>559</v>
      </c>
      <c r="CF6" s="54" t="s">
        <v>555</v>
      </c>
      <c r="CG6" s="55" t="s">
        <v>587</v>
      </c>
      <c r="CH6" s="53" t="s">
        <v>559</v>
      </c>
      <c r="CI6" s="54" t="s">
        <v>555</v>
      </c>
      <c r="CJ6" s="55" t="s">
        <v>587</v>
      </c>
      <c r="CK6" s="53" t="s">
        <v>559</v>
      </c>
      <c r="CL6" s="53" t="s">
        <v>919</v>
      </c>
    </row>
    <row r="7" spans="1:90" ht="13.8" x14ac:dyDescent="0.3">
      <c r="A7" s="60" t="s">
        <v>585</v>
      </c>
      <c r="B7" s="61" t="s">
        <v>586</v>
      </c>
      <c r="C7" s="61" t="s">
        <v>80</v>
      </c>
      <c r="D7" s="189" t="s">
        <v>79</v>
      </c>
      <c r="E7" s="180" t="s">
        <v>81</v>
      </c>
      <c r="F7" s="119">
        <f t="shared" si="0"/>
        <v>17</v>
      </c>
      <c r="G7" s="53" t="s">
        <v>587</v>
      </c>
      <c r="H7" s="53" t="s">
        <v>559</v>
      </c>
      <c r="I7" s="53" t="s">
        <v>779</v>
      </c>
      <c r="J7" s="55" t="s">
        <v>587</v>
      </c>
      <c r="K7" s="53" t="s">
        <v>777</v>
      </c>
      <c r="L7" s="54" t="s">
        <v>555</v>
      </c>
      <c r="M7" s="55" t="s">
        <v>587</v>
      </c>
      <c r="N7" s="53" t="s">
        <v>559</v>
      </c>
      <c r="O7" s="54" t="s">
        <v>558</v>
      </c>
      <c r="P7" s="55" t="s">
        <v>587</v>
      </c>
      <c r="Q7" s="53" t="s">
        <v>777</v>
      </c>
      <c r="R7" s="54" t="s">
        <v>555</v>
      </c>
      <c r="S7" s="55" t="s">
        <v>587</v>
      </c>
      <c r="T7" s="53" t="s">
        <v>778</v>
      </c>
      <c r="U7" s="53" t="s">
        <v>558</v>
      </c>
      <c r="V7" s="53" t="s">
        <v>557</v>
      </c>
      <c r="W7" s="53"/>
      <c r="X7" s="53"/>
      <c r="Y7" s="53" t="s">
        <v>557</v>
      </c>
      <c r="Z7" s="53"/>
      <c r="AA7" s="53"/>
      <c r="AB7" s="53" t="s">
        <v>587</v>
      </c>
      <c r="AC7" s="53" t="s">
        <v>559</v>
      </c>
      <c r="AD7" s="53" t="s">
        <v>555</v>
      </c>
      <c r="AE7" s="53" t="s">
        <v>557</v>
      </c>
      <c r="AF7" s="53"/>
      <c r="AG7" s="54"/>
      <c r="AH7" s="55" t="s">
        <v>557</v>
      </c>
      <c r="AI7" s="53"/>
      <c r="AJ7" s="53"/>
      <c r="AK7" s="53" t="s">
        <v>587</v>
      </c>
      <c r="AL7" s="53" t="s">
        <v>778</v>
      </c>
      <c r="AM7" s="54" t="s">
        <v>558</v>
      </c>
      <c r="AN7" s="55" t="s">
        <v>587</v>
      </c>
      <c r="AO7" s="53" t="s">
        <v>778</v>
      </c>
      <c r="AP7" s="53" t="s">
        <v>558</v>
      </c>
      <c r="AQ7" s="53" t="s">
        <v>557</v>
      </c>
      <c r="AR7" s="53"/>
      <c r="AS7" s="54"/>
      <c r="AT7" s="55" t="s">
        <v>557</v>
      </c>
      <c r="AU7" s="53"/>
      <c r="AV7" s="53"/>
      <c r="AW7" s="53" t="s">
        <v>557</v>
      </c>
      <c r="AX7" s="53"/>
      <c r="AY7" s="53"/>
      <c r="AZ7" s="53" t="s">
        <v>557</v>
      </c>
      <c r="BA7" s="53"/>
      <c r="BB7" s="54"/>
      <c r="BC7" s="55" t="s">
        <v>557</v>
      </c>
      <c r="BD7" s="53"/>
      <c r="BE7" s="53"/>
      <c r="BF7" s="55" t="s">
        <v>587</v>
      </c>
      <c r="BG7" s="53" t="s">
        <v>777</v>
      </c>
      <c r="BH7" s="54" t="s">
        <v>555</v>
      </c>
      <c r="BI7" s="55" t="s">
        <v>587</v>
      </c>
      <c r="BJ7" s="53" t="s">
        <v>777</v>
      </c>
      <c r="BK7" s="54" t="s">
        <v>555</v>
      </c>
      <c r="BL7" s="55" t="s">
        <v>587</v>
      </c>
      <c r="BM7" s="53" t="s">
        <v>559</v>
      </c>
      <c r="BN7" s="53" t="s">
        <v>779</v>
      </c>
      <c r="BO7" s="53" t="s">
        <v>587</v>
      </c>
      <c r="BP7" s="53" t="s">
        <v>559</v>
      </c>
      <c r="BQ7" s="54" t="s">
        <v>779</v>
      </c>
      <c r="BR7" s="55" t="s">
        <v>587</v>
      </c>
      <c r="BS7" s="53" t="s">
        <v>778</v>
      </c>
      <c r="BT7" s="53" t="s">
        <v>558</v>
      </c>
      <c r="BU7" s="53" t="s">
        <v>587</v>
      </c>
      <c r="BV7" s="53" t="s">
        <v>777</v>
      </c>
      <c r="BW7" s="54" t="s">
        <v>555</v>
      </c>
      <c r="BX7" s="55" t="s">
        <v>557</v>
      </c>
      <c r="BY7" s="53"/>
      <c r="BZ7" s="54"/>
      <c r="CA7" s="55" t="s">
        <v>557</v>
      </c>
      <c r="CB7" s="53"/>
      <c r="CC7" s="54"/>
      <c r="CD7" s="55" t="s">
        <v>587</v>
      </c>
      <c r="CE7" s="53" t="s">
        <v>559</v>
      </c>
      <c r="CF7" s="54" t="s">
        <v>555</v>
      </c>
      <c r="CG7" s="55" t="s">
        <v>587</v>
      </c>
      <c r="CH7" s="53" t="s">
        <v>559</v>
      </c>
      <c r="CI7" s="54" t="s">
        <v>555</v>
      </c>
      <c r="CJ7" s="55" t="s">
        <v>587</v>
      </c>
      <c r="CK7" s="53" t="s">
        <v>559</v>
      </c>
      <c r="CL7" s="53" t="s">
        <v>920</v>
      </c>
    </row>
    <row r="8" spans="1:90" ht="13.8" x14ac:dyDescent="0.3">
      <c r="A8" s="60" t="s">
        <v>585</v>
      </c>
      <c r="B8" s="61" t="s">
        <v>586</v>
      </c>
      <c r="C8" s="61" t="s">
        <v>73</v>
      </c>
      <c r="D8" s="189" t="s">
        <v>72</v>
      </c>
      <c r="E8" s="180" t="s">
        <v>74</v>
      </c>
      <c r="F8" s="119">
        <f t="shared" si="0"/>
        <v>14</v>
      </c>
      <c r="G8" s="53" t="s">
        <v>587</v>
      </c>
      <c r="H8" s="53" t="s">
        <v>559</v>
      </c>
      <c r="I8" s="53" t="s">
        <v>779</v>
      </c>
      <c r="J8" s="55" t="s">
        <v>587</v>
      </c>
      <c r="K8" s="53" t="s">
        <v>777</v>
      </c>
      <c r="L8" s="54" t="s">
        <v>555</v>
      </c>
      <c r="M8" s="55" t="s">
        <v>587</v>
      </c>
      <c r="N8" s="53" t="s">
        <v>559</v>
      </c>
      <c r="O8" s="54" t="s">
        <v>558</v>
      </c>
      <c r="P8" s="55" t="s">
        <v>587</v>
      </c>
      <c r="Q8" s="53" t="s">
        <v>777</v>
      </c>
      <c r="R8" s="54" t="s">
        <v>555</v>
      </c>
      <c r="S8" s="55" t="s">
        <v>587</v>
      </c>
      <c r="T8" s="53" t="s">
        <v>778</v>
      </c>
      <c r="U8" s="53" t="s">
        <v>558</v>
      </c>
      <c r="V8" s="53" t="s">
        <v>557</v>
      </c>
      <c r="W8" s="53"/>
      <c r="X8" s="53"/>
      <c r="Y8" s="53" t="s">
        <v>557</v>
      </c>
      <c r="Z8" s="53"/>
      <c r="AA8" s="53"/>
      <c r="AB8" s="53" t="s">
        <v>557</v>
      </c>
      <c r="AC8" s="53"/>
      <c r="AD8" s="53"/>
      <c r="AE8" s="53" t="s">
        <v>557</v>
      </c>
      <c r="AF8" s="53"/>
      <c r="AG8" s="54"/>
      <c r="AH8" s="55" t="s">
        <v>557</v>
      </c>
      <c r="AI8" s="53"/>
      <c r="AJ8" s="53"/>
      <c r="AK8" s="53" t="s">
        <v>557</v>
      </c>
      <c r="AL8" s="53"/>
      <c r="AM8" s="54"/>
      <c r="AN8" s="55" t="s">
        <v>587</v>
      </c>
      <c r="AO8" s="53" t="s">
        <v>778</v>
      </c>
      <c r="AP8" s="53" t="s">
        <v>558</v>
      </c>
      <c r="AQ8" s="53" t="s">
        <v>557</v>
      </c>
      <c r="AR8" s="53"/>
      <c r="AS8" s="54"/>
      <c r="AT8" s="55" t="s">
        <v>557</v>
      </c>
      <c r="AU8" s="53"/>
      <c r="AV8" s="53"/>
      <c r="AW8" s="53" t="s">
        <v>557</v>
      </c>
      <c r="AX8" s="53"/>
      <c r="AY8" s="53"/>
      <c r="AZ8" s="53" t="s">
        <v>557</v>
      </c>
      <c r="BA8" s="53"/>
      <c r="BB8" s="54"/>
      <c r="BC8" s="55" t="s">
        <v>557</v>
      </c>
      <c r="BD8" s="53"/>
      <c r="BE8" s="53"/>
      <c r="BF8" s="55" t="s">
        <v>587</v>
      </c>
      <c r="BG8" s="53" t="s">
        <v>778</v>
      </c>
      <c r="BH8" s="54" t="s">
        <v>555</v>
      </c>
      <c r="BI8" s="55" t="s">
        <v>587</v>
      </c>
      <c r="BJ8" s="53" t="s">
        <v>778</v>
      </c>
      <c r="BK8" s="54" t="s">
        <v>555</v>
      </c>
      <c r="BL8" s="55" t="s">
        <v>587</v>
      </c>
      <c r="BM8" s="53" t="s">
        <v>778</v>
      </c>
      <c r="BN8" s="53" t="s">
        <v>779</v>
      </c>
      <c r="BO8" s="53" t="s">
        <v>587</v>
      </c>
      <c r="BP8" s="53" t="s">
        <v>778</v>
      </c>
      <c r="BQ8" s="54" t="s">
        <v>779</v>
      </c>
      <c r="BR8" s="55" t="s">
        <v>587</v>
      </c>
      <c r="BS8" s="53" t="s">
        <v>778</v>
      </c>
      <c r="BT8" s="53" t="s">
        <v>558</v>
      </c>
      <c r="BU8" s="53" t="s">
        <v>587</v>
      </c>
      <c r="BV8" s="53" t="s">
        <v>778</v>
      </c>
      <c r="BW8" s="54" t="s">
        <v>555</v>
      </c>
      <c r="BX8" s="55" t="s">
        <v>557</v>
      </c>
      <c r="BY8" s="53"/>
      <c r="BZ8" s="54"/>
      <c r="CA8" s="55" t="s">
        <v>557</v>
      </c>
      <c r="CB8" s="53"/>
      <c r="CC8" s="54"/>
      <c r="CD8" s="55" t="s">
        <v>587</v>
      </c>
      <c r="CE8" s="53" t="s">
        <v>778</v>
      </c>
      <c r="CF8" s="54" t="s">
        <v>555</v>
      </c>
      <c r="CG8" s="55" t="s">
        <v>587</v>
      </c>
      <c r="CH8" s="53" t="s">
        <v>778</v>
      </c>
      <c r="CI8" s="54" t="s">
        <v>555</v>
      </c>
      <c r="CJ8" s="55" t="s">
        <v>557</v>
      </c>
      <c r="CK8" s="53"/>
      <c r="CL8" s="53"/>
    </row>
    <row r="9" spans="1:90" ht="13.8" x14ac:dyDescent="0.3">
      <c r="A9" s="60" t="s">
        <v>585</v>
      </c>
      <c r="B9" s="61" t="s">
        <v>586</v>
      </c>
      <c r="C9" s="61" t="s">
        <v>88</v>
      </c>
      <c r="D9" s="189" t="s">
        <v>87</v>
      </c>
      <c r="E9" s="180" t="s">
        <v>89</v>
      </c>
      <c r="F9" s="119">
        <f t="shared" si="0"/>
        <v>18</v>
      </c>
      <c r="G9" s="53" t="s">
        <v>587</v>
      </c>
      <c r="H9" s="53" t="s">
        <v>559</v>
      </c>
      <c r="I9" s="53" t="s">
        <v>779</v>
      </c>
      <c r="J9" s="55" t="s">
        <v>587</v>
      </c>
      <c r="K9" s="53" t="s">
        <v>777</v>
      </c>
      <c r="L9" s="54" t="s">
        <v>555</v>
      </c>
      <c r="M9" s="55" t="s">
        <v>587</v>
      </c>
      <c r="N9" s="53" t="s">
        <v>559</v>
      </c>
      <c r="O9" s="54" t="s">
        <v>558</v>
      </c>
      <c r="P9" s="55" t="s">
        <v>587</v>
      </c>
      <c r="Q9" s="53" t="s">
        <v>555</v>
      </c>
      <c r="R9" s="54" t="s">
        <v>555</v>
      </c>
      <c r="S9" s="55" t="s">
        <v>587</v>
      </c>
      <c r="T9" s="53" t="s">
        <v>778</v>
      </c>
      <c r="U9" s="53" t="s">
        <v>558</v>
      </c>
      <c r="V9" s="53" t="s">
        <v>557</v>
      </c>
      <c r="W9" s="53"/>
      <c r="X9" s="53"/>
      <c r="Y9" s="53" t="s">
        <v>557</v>
      </c>
      <c r="Z9" s="53"/>
      <c r="AA9" s="53"/>
      <c r="AB9" s="53" t="s">
        <v>587</v>
      </c>
      <c r="AC9" s="53" t="s">
        <v>559</v>
      </c>
      <c r="AD9" s="53" t="s">
        <v>555</v>
      </c>
      <c r="AE9" s="53" t="s">
        <v>557</v>
      </c>
      <c r="AF9" s="53"/>
      <c r="AG9" s="54"/>
      <c r="AH9" s="55" t="s">
        <v>557</v>
      </c>
      <c r="AI9" s="53"/>
      <c r="AJ9" s="53"/>
      <c r="AK9" s="53" t="s">
        <v>587</v>
      </c>
      <c r="AL9" s="53" t="s">
        <v>778</v>
      </c>
      <c r="AM9" s="54" t="s">
        <v>558</v>
      </c>
      <c r="AN9" s="55" t="s">
        <v>587</v>
      </c>
      <c r="AO9" s="53" t="s">
        <v>778</v>
      </c>
      <c r="AP9" s="53" t="s">
        <v>558</v>
      </c>
      <c r="AQ9" s="53" t="s">
        <v>557</v>
      </c>
      <c r="AR9" s="53"/>
      <c r="AS9" s="54"/>
      <c r="AT9" s="55" t="s">
        <v>587</v>
      </c>
      <c r="AU9" s="53" t="s">
        <v>778</v>
      </c>
      <c r="AV9" s="53" t="s">
        <v>555</v>
      </c>
      <c r="AW9" s="53" t="s">
        <v>557</v>
      </c>
      <c r="AX9" s="53"/>
      <c r="AY9" s="53"/>
      <c r="AZ9" s="53" t="s">
        <v>557</v>
      </c>
      <c r="BA9" s="53"/>
      <c r="BB9" s="54"/>
      <c r="BC9" s="55" t="s">
        <v>557</v>
      </c>
      <c r="BD9" s="53"/>
      <c r="BE9" s="53"/>
      <c r="BF9" s="55" t="s">
        <v>587</v>
      </c>
      <c r="BG9" s="53" t="s">
        <v>777</v>
      </c>
      <c r="BH9" s="54" t="s">
        <v>555</v>
      </c>
      <c r="BI9" s="55" t="s">
        <v>587</v>
      </c>
      <c r="BJ9" s="53" t="s">
        <v>777</v>
      </c>
      <c r="BK9" s="54" t="s">
        <v>555</v>
      </c>
      <c r="BL9" s="55" t="s">
        <v>587</v>
      </c>
      <c r="BM9" s="53" t="s">
        <v>559</v>
      </c>
      <c r="BN9" s="53" t="s">
        <v>779</v>
      </c>
      <c r="BO9" s="53" t="s">
        <v>587</v>
      </c>
      <c r="BP9" s="53" t="s">
        <v>559</v>
      </c>
      <c r="BQ9" s="54" t="s">
        <v>779</v>
      </c>
      <c r="BR9" s="55" t="s">
        <v>587</v>
      </c>
      <c r="BS9" s="53" t="s">
        <v>778</v>
      </c>
      <c r="BT9" s="53" t="s">
        <v>558</v>
      </c>
      <c r="BU9" s="53" t="s">
        <v>587</v>
      </c>
      <c r="BV9" s="53" t="s">
        <v>777</v>
      </c>
      <c r="BW9" s="54" t="s">
        <v>555</v>
      </c>
      <c r="BX9" s="55" t="s">
        <v>557</v>
      </c>
      <c r="BY9" s="53"/>
      <c r="BZ9" s="54"/>
      <c r="CA9" s="55" t="s">
        <v>557</v>
      </c>
      <c r="CB9" s="53"/>
      <c r="CC9" s="54"/>
      <c r="CD9" s="55" t="s">
        <v>587</v>
      </c>
      <c r="CE9" s="53" t="s">
        <v>559</v>
      </c>
      <c r="CF9" s="54" t="s">
        <v>555</v>
      </c>
      <c r="CG9" s="55" t="s">
        <v>587</v>
      </c>
      <c r="CH9" s="53" t="s">
        <v>559</v>
      </c>
      <c r="CI9" s="54" t="s">
        <v>555</v>
      </c>
      <c r="CJ9" s="55" t="s">
        <v>587</v>
      </c>
      <c r="CK9" s="53" t="s">
        <v>559</v>
      </c>
      <c r="CL9" s="53" t="s">
        <v>920</v>
      </c>
    </row>
    <row r="10" spans="1:90" ht="13.8" x14ac:dyDescent="0.3">
      <c r="A10" s="60" t="s">
        <v>585</v>
      </c>
      <c r="B10" s="61" t="s">
        <v>588</v>
      </c>
      <c r="C10" s="61" t="s">
        <v>99</v>
      </c>
      <c r="D10" s="190" t="s">
        <v>98</v>
      </c>
      <c r="E10" s="180" t="s">
        <v>100</v>
      </c>
      <c r="F10" s="119">
        <f t="shared" si="0"/>
        <v>12</v>
      </c>
      <c r="G10" s="53" t="s">
        <v>587</v>
      </c>
      <c r="H10" s="53" t="s">
        <v>559</v>
      </c>
      <c r="I10" s="53" t="s">
        <v>779</v>
      </c>
      <c r="J10" s="55" t="s">
        <v>587</v>
      </c>
      <c r="K10" s="53" t="s">
        <v>559</v>
      </c>
      <c r="L10" s="54" t="s">
        <v>779</v>
      </c>
      <c r="M10" s="55" t="s">
        <v>587</v>
      </c>
      <c r="N10" s="53" t="s">
        <v>559</v>
      </c>
      <c r="O10" s="54" t="s">
        <v>558</v>
      </c>
      <c r="P10" s="55" t="s">
        <v>587</v>
      </c>
      <c r="Q10" s="53" t="s">
        <v>778</v>
      </c>
      <c r="R10" s="54" t="s">
        <v>555</v>
      </c>
      <c r="S10" s="55" t="s">
        <v>557</v>
      </c>
      <c r="T10" s="53"/>
      <c r="U10" s="53"/>
      <c r="V10" s="53" t="s">
        <v>557</v>
      </c>
      <c r="W10" s="53"/>
      <c r="X10" s="53"/>
      <c r="Y10" s="53" t="s">
        <v>557</v>
      </c>
      <c r="Z10" s="53"/>
      <c r="AA10" s="53"/>
      <c r="AB10" s="53" t="s">
        <v>557</v>
      </c>
      <c r="AC10" s="53"/>
      <c r="AD10" s="53"/>
      <c r="AE10" s="53" t="s">
        <v>557</v>
      </c>
      <c r="AF10" s="53"/>
      <c r="AG10" s="54"/>
      <c r="AH10" s="55" t="s">
        <v>587</v>
      </c>
      <c r="AI10" s="53" t="s">
        <v>559</v>
      </c>
      <c r="AJ10" s="53" t="s">
        <v>555</v>
      </c>
      <c r="AK10" s="53" t="s">
        <v>557</v>
      </c>
      <c r="AL10" s="53"/>
      <c r="AM10" s="54"/>
      <c r="AN10" s="55" t="s">
        <v>557</v>
      </c>
      <c r="AO10" s="53"/>
      <c r="AP10" s="53"/>
      <c r="AQ10" s="53" t="s">
        <v>587</v>
      </c>
      <c r="AR10" s="53" t="s">
        <v>778</v>
      </c>
      <c r="AS10" s="54" t="s">
        <v>555</v>
      </c>
      <c r="AT10" s="55" t="s">
        <v>557</v>
      </c>
      <c r="AU10" s="53"/>
      <c r="AV10" s="53"/>
      <c r="AW10" s="53" t="s">
        <v>557</v>
      </c>
      <c r="AX10" s="53"/>
      <c r="AY10" s="53"/>
      <c r="AZ10" s="53" t="s">
        <v>557</v>
      </c>
      <c r="BA10" s="53"/>
      <c r="BB10" s="54"/>
      <c r="BC10" s="55" t="s">
        <v>557</v>
      </c>
      <c r="BD10" s="53"/>
      <c r="BE10" s="53"/>
      <c r="BF10" s="55" t="s">
        <v>587</v>
      </c>
      <c r="BG10" s="53" t="s">
        <v>778</v>
      </c>
      <c r="BH10" s="54" t="s">
        <v>558</v>
      </c>
      <c r="BI10" s="55" t="s">
        <v>587</v>
      </c>
      <c r="BJ10" s="53" t="s">
        <v>778</v>
      </c>
      <c r="BK10" s="54" t="s">
        <v>779</v>
      </c>
      <c r="BL10" s="55" t="s">
        <v>557</v>
      </c>
      <c r="BM10" s="53"/>
      <c r="BN10" s="53"/>
      <c r="BO10" s="53" t="s">
        <v>557</v>
      </c>
      <c r="BP10" s="53"/>
      <c r="BQ10" s="54"/>
      <c r="BR10" s="55" t="s">
        <v>587</v>
      </c>
      <c r="BS10" s="53" t="s">
        <v>778</v>
      </c>
      <c r="BT10" s="53" t="s">
        <v>555</v>
      </c>
      <c r="BU10" s="53" t="s">
        <v>587</v>
      </c>
      <c r="BV10" s="53" t="s">
        <v>559</v>
      </c>
      <c r="BW10" s="54" t="s">
        <v>555</v>
      </c>
      <c r="BX10" s="55" t="s">
        <v>587</v>
      </c>
      <c r="BY10" s="53" t="s">
        <v>777</v>
      </c>
      <c r="BZ10" s="54" t="s">
        <v>555</v>
      </c>
      <c r="CA10" s="55" t="s">
        <v>557</v>
      </c>
      <c r="CB10" s="53"/>
      <c r="CC10" s="54"/>
      <c r="CD10" s="55" t="s">
        <v>557</v>
      </c>
      <c r="CE10" s="53"/>
      <c r="CF10" s="54"/>
      <c r="CG10" s="55" t="s">
        <v>557</v>
      </c>
      <c r="CH10" s="53"/>
      <c r="CI10" s="54"/>
      <c r="CJ10" s="55" t="s">
        <v>587</v>
      </c>
      <c r="CK10" s="53" t="s">
        <v>559</v>
      </c>
      <c r="CL10" s="53" t="s">
        <v>921</v>
      </c>
    </row>
    <row r="11" spans="1:90" ht="13.8" x14ac:dyDescent="0.3">
      <c r="A11" s="60" t="s">
        <v>585</v>
      </c>
      <c r="B11" s="61" t="s">
        <v>588</v>
      </c>
      <c r="C11" s="61" t="s">
        <v>107</v>
      </c>
      <c r="D11" s="189" t="s">
        <v>106</v>
      </c>
      <c r="E11" s="180" t="s">
        <v>108</v>
      </c>
      <c r="F11" s="119">
        <f t="shared" si="0"/>
        <v>12</v>
      </c>
      <c r="G11" s="53" t="s">
        <v>587</v>
      </c>
      <c r="H11" s="53" t="s">
        <v>559</v>
      </c>
      <c r="I11" s="53" t="s">
        <v>779</v>
      </c>
      <c r="J11" s="55" t="s">
        <v>587</v>
      </c>
      <c r="K11" s="53" t="s">
        <v>559</v>
      </c>
      <c r="L11" s="54" t="s">
        <v>779</v>
      </c>
      <c r="M11" s="55" t="s">
        <v>587</v>
      </c>
      <c r="N11" s="53" t="s">
        <v>559</v>
      </c>
      <c r="O11" s="54" t="s">
        <v>558</v>
      </c>
      <c r="P11" s="55" t="s">
        <v>587</v>
      </c>
      <c r="Q11" s="53" t="s">
        <v>778</v>
      </c>
      <c r="R11" s="54" t="s">
        <v>555</v>
      </c>
      <c r="S11" s="55" t="s">
        <v>557</v>
      </c>
      <c r="T11" s="53"/>
      <c r="U11" s="53"/>
      <c r="V11" s="53" t="s">
        <v>557</v>
      </c>
      <c r="W11" s="53"/>
      <c r="X11" s="53"/>
      <c r="Y11" s="53" t="s">
        <v>557</v>
      </c>
      <c r="Z11" s="53"/>
      <c r="AA11" s="53"/>
      <c r="AB11" s="53" t="s">
        <v>557</v>
      </c>
      <c r="AC11" s="53"/>
      <c r="AD11" s="53"/>
      <c r="AE11" s="53" t="s">
        <v>557</v>
      </c>
      <c r="AF11" s="53"/>
      <c r="AG11" s="54"/>
      <c r="AH11" s="55" t="s">
        <v>587</v>
      </c>
      <c r="AI11" s="53" t="s">
        <v>559</v>
      </c>
      <c r="AJ11" s="53" t="s">
        <v>555</v>
      </c>
      <c r="AK11" s="53" t="s">
        <v>557</v>
      </c>
      <c r="AL11" s="53"/>
      <c r="AM11" s="54"/>
      <c r="AN11" s="55" t="s">
        <v>557</v>
      </c>
      <c r="AO11" s="53"/>
      <c r="AP11" s="53"/>
      <c r="AQ11" s="53" t="s">
        <v>587</v>
      </c>
      <c r="AR11" s="53" t="s">
        <v>778</v>
      </c>
      <c r="AS11" s="54" t="s">
        <v>555</v>
      </c>
      <c r="AT11" s="55" t="s">
        <v>557</v>
      </c>
      <c r="AU11" s="53"/>
      <c r="AV11" s="53"/>
      <c r="AW11" s="53" t="s">
        <v>557</v>
      </c>
      <c r="AX11" s="53"/>
      <c r="AY11" s="53"/>
      <c r="AZ11" s="53" t="s">
        <v>557</v>
      </c>
      <c r="BA11" s="53"/>
      <c r="BB11" s="54"/>
      <c r="BC11" s="55" t="s">
        <v>557</v>
      </c>
      <c r="BD11" s="53"/>
      <c r="BE11" s="53"/>
      <c r="BF11" s="55" t="s">
        <v>587</v>
      </c>
      <c r="BG11" s="53" t="s">
        <v>778</v>
      </c>
      <c r="BH11" s="53" t="s">
        <v>778</v>
      </c>
      <c r="BI11" s="55" t="s">
        <v>587</v>
      </c>
      <c r="BJ11" s="53" t="s">
        <v>778</v>
      </c>
      <c r="BK11" s="54" t="s">
        <v>779</v>
      </c>
      <c r="BL11" s="55" t="s">
        <v>557</v>
      </c>
      <c r="BM11" s="53"/>
      <c r="BN11" s="53"/>
      <c r="BO11" s="53" t="s">
        <v>557</v>
      </c>
      <c r="BP11" s="53"/>
      <c r="BQ11" s="54"/>
      <c r="BR11" s="55" t="s">
        <v>587</v>
      </c>
      <c r="BS11" s="53" t="s">
        <v>778</v>
      </c>
      <c r="BT11" s="53" t="s">
        <v>555</v>
      </c>
      <c r="BU11" s="53" t="s">
        <v>587</v>
      </c>
      <c r="BV11" s="53" t="s">
        <v>559</v>
      </c>
      <c r="BW11" s="54" t="s">
        <v>555</v>
      </c>
      <c r="BX11" s="55" t="s">
        <v>587</v>
      </c>
      <c r="BY11" s="53" t="s">
        <v>777</v>
      </c>
      <c r="BZ11" s="54" t="s">
        <v>555</v>
      </c>
      <c r="CA11" s="55" t="s">
        <v>557</v>
      </c>
      <c r="CB11" s="53"/>
      <c r="CC11" s="54"/>
      <c r="CD11" s="55" t="s">
        <v>557</v>
      </c>
      <c r="CE11" s="53"/>
      <c r="CF11" s="54"/>
      <c r="CG11" s="55" t="s">
        <v>557</v>
      </c>
      <c r="CH11" s="53"/>
      <c r="CI11" s="54"/>
      <c r="CJ11" s="55" t="s">
        <v>587</v>
      </c>
      <c r="CK11" s="53" t="s">
        <v>559</v>
      </c>
      <c r="CL11" s="53" t="s">
        <v>921</v>
      </c>
    </row>
    <row r="12" spans="1:90" ht="13.8" x14ac:dyDescent="0.3">
      <c r="A12" s="60" t="s">
        <v>585</v>
      </c>
      <c r="B12" s="61" t="s">
        <v>588</v>
      </c>
      <c r="C12" s="61" t="s">
        <v>95</v>
      </c>
      <c r="D12" s="189" t="s">
        <v>95</v>
      </c>
      <c r="E12" s="180" t="s">
        <v>96</v>
      </c>
      <c r="F12" s="119">
        <f t="shared" si="0"/>
        <v>13</v>
      </c>
      <c r="G12" s="53" t="s">
        <v>587</v>
      </c>
      <c r="H12" s="53" t="s">
        <v>559</v>
      </c>
      <c r="I12" s="53" t="s">
        <v>779</v>
      </c>
      <c r="J12" s="55" t="s">
        <v>587</v>
      </c>
      <c r="K12" s="53" t="s">
        <v>559</v>
      </c>
      <c r="L12" s="54" t="s">
        <v>779</v>
      </c>
      <c r="M12" s="55" t="s">
        <v>587</v>
      </c>
      <c r="N12" s="53" t="s">
        <v>559</v>
      </c>
      <c r="O12" s="54" t="s">
        <v>558</v>
      </c>
      <c r="P12" s="55" t="s">
        <v>587</v>
      </c>
      <c r="Q12" s="53" t="s">
        <v>778</v>
      </c>
      <c r="R12" s="54" t="s">
        <v>555</v>
      </c>
      <c r="S12" s="55" t="s">
        <v>557</v>
      </c>
      <c r="T12" s="53"/>
      <c r="U12" s="53"/>
      <c r="V12" s="53" t="s">
        <v>557</v>
      </c>
      <c r="W12" s="53"/>
      <c r="X12" s="53"/>
      <c r="Y12" s="53" t="s">
        <v>557</v>
      </c>
      <c r="Z12" s="53"/>
      <c r="AA12" s="53"/>
      <c r="AB12" s="53" t="s">
        <v>557</v>
      </c>
      <c r="AC12" s="53"/>
      <c r="AD12" s="53"/>
      <c r="AE12" s="53" t="s">
        <v>557</v>
      </c>
      <c r="AF12" s="53"/>
      <c r="AG12" s="54"/>
      <c r="AH12" s="55" t="s">
        <v>587</v>
      </c>
      <c r="AI12" s="53" t="s">
        <v>559</v>
      </c>
      <c r="AJ12" s="53" t="s">
        <v>555</v>
      </c>
      <c r="AK12" s="53" t="s">
        <v>557</v>
      </c>
      <c r="AL12" s="53"/>
      <c r="AM12" s="54"/>
      <c r="AN12" s="55" t="s">
        <v>557</v>
      </c>
      <c r="AO12" s="53"/>
      <c r="AP12" s="53"/>
      <c r="AQ12" s="53" t="s">
        <v>587</v>
      </c>
      <c r="AR12" s="53" t="s">
        <v>778</v>
      </c>
      <c r="AS12" s="54" t="s">
        <v>555</v>
      </c>
      <c r="AT12" s="55" t="s">
        <v>557</v>
      </c>
      <c r="AU12" s="53"/>
      <c r="AV12" s="53"/>
      <c r="AW12" s="53" t="s">
        <v>557</v>
      </c>
      <c r="AX12" s="53"/>
      <c r="AY12" s="53"/>
      <c r="AZ12" s="53" t="s">
        <v>557</v>
      </c>
      <c r="BA12" s="53"/>
      <c r="BB12" s="54"/>
      <c r="BC12" s="55" t="s">
        <v>557</v>
      </c>
      <c r="BD12" s="53"/>
      <c r="BE12" s="53"/>
      <c r="BF12" s="55" t="s">
        <v>587</v>
      </c>
      <c r="BG12" s="53" t="s">
        <v>778</v>
      </c>
      <c r="BH12" s="53" t="s">
        <v>778</v>
      </c>
      <c r="BI12" s="55" t="s">
        <v>587</v>
      </c>
      <c r="BJ12" s="53" t="s">
        <v>778</v>
      </c>
      <c r="BK12" s="54" t="s">
        <v>779</v>
      </c>
      <c r="BL12" s="55" t="s">
        <v>557</v>
      </c>
      <c r="BM12" s="53"/>
      <c r="BN12" s="53"/>
      <c r="BO12" s="53" t="s">
        <v>587</v>
      </c>
      <c r="BP12" s="53" t="s">
        <v>778</v>
      </c>
      <c r="BQ12" s="54" t="s">
        <v>558</v>
      </c>
      <c r="BR12" s="55" t="s">
        <v>587</v>
      </c>
      <c r="BS12" s="53" t="s">
        <v>778</v>
      </c>
      <c r="BT12" s="53" t="s">
        <v>555</v>
      </c>
      <c r="BU12" s="53" t="s">
        <v>587</v>
      </c>
      <c r="BV12" s="53" t="s">
        <v>559</v>
      </c>
      <c r="BW12" s="54" t="s">
        <v>555</v>
      </c>
      <c r="BX12" s="55" t="s">
        <v>587</v>
      </c>
      <c r="BY12" s="53" t="s">
        <v>777</v>
      </c>
      <c r="BZ12" s="54" t="s">
        <v>555</v>
      </c>
      <c r="CA12" s="55" t="s">
        <v>557</v>
      </c>
      <c r="CB12" s="53"/>
      <c r="CC12" s="54"/>
      <c r="CD12" s="55" t="s">
        <v>557</v>
      </c>
      <c r="CE12" s="53"/>
      <c r="CF12" s="54"/>
      <c r="CG12" s="55" t="s">
        <v>557</v>
      </c>
      <c r="CH12" s="53"/>
      <c r="CI12" s="54"/>
      <c r="CJ12" s="55" t="s">
        <v>587</v>
      </c>
      <c r="CK12" s="53" t="s">
        <v>559</v>
      </c>
      <c r="CL12" s="53" t="s">
        <v>921</v>
      </c>
    </row>
    <row r="13" spans="1:90" ht="13.8" x14ac:dyDescent="0.3">
      <c r="A13" s="60" t="s">
        <v>585</v>
      </c>
      <c r="B13" s="61" t="s">
        <v>588</v>
      </c>
      <c r="C13" s="61" t="s">
        <v>103</v>
      </c>
      <c r="D13" s="189" t="s">
        <v>102</v>
      </c>
      <c r="E13" s="180" t="s">
        <v>104</v>
      </c>
      <c r="F13" s="119">
        <f t="shared" si="0"/>
        <v>12</v>
      </c>
      <c r="G13" s="125" t="s">
        <v>587</v>
      </c>
      <c r="H13" s="53" t="s">
        <v>778</v>
      </c>
      <c r="I13" s="53" t="s">
        <v>779</v>
      </c>
      <c r="J13" s="55" t="s">
        <v>587</v>
      </c>
      <c r="K13" s="53" t="s">
        <v>559</v>
      </c>
      <c r="L13" s="54" t="s">
        <v>779</v>
      </c>
      <c r="M13" s="55" t="s">
        <v>587</v>
      </c>
      <c r="N13" s="53" t="s">
        <v>778</v>
      </c>
      <c r="O13" s="54" t="s">
        <v>558</v>
      </c>
      <c r="P13" s="55" t="s">
        <v>587</v>
      </c>
      <c r="Q13" s="53" t="s">
        <v>778</v>
      </c>
      <c r="R13" s="54" t="s">
        <v>555</v>
      </c>
      <c r="S13" s="55" t="s">
        <v>557</v>
      </c>
      <c r="T13" s="53"/>
      <c r="U13" s="53"/>
      <c r="V13" s="53" t="s">
        <v>557</v>
      </c>
      <c r="W13" s="53"/>
      <c r="X13" s="53"/>
      <c r="Y13" s="53" t="s">
        <v>557</v>
      </c>
      <c r="Z13" s="53"/>
      <c r="AA13" s="53"/>
      <c r="AB13" s="53" t="s">
        <v>557</v>
      </c>
      <c r="AC13" s="53"/>
      <c r="AD13" s="53"/>
      <c r="AE13" s="53" t="s">
        <v>557</v>
      </c>
      <c r="AF13" s="53"/>
      <c r="AG13" s="54"/>
      <c r="AH13" s="55" t="s">
        <v>587</v>
      </c>
      <c r="AI13" s="53" t="s">
        <v>559</v>
      </c>
      <c r="AJ13" s="53" t="s">
        <v>555</v>
      </c>
      <c r="AK13" s="53" t="s">
        <v>557</v>
      </c>
      <c r="AL13" s="53"/>
      <c r="AM13" s="54"/>
      <c r="AN13" s="55" t="s">
        <v>557</v>
      </c>
      <c r="AO13" s="53"/>
      <c r="AP13" s="53"/>
      <c r="AQ13" s="53" t="s">
        <v>587</v>
      </c>
      <c r="AR13" s="53" t="s">
        <v>778</v>
      </c>
      <c r="AS13" s="54" t="s">
        <v>555</v>
      </c>
      <c r="AT13" s="55" t="s">
        <v>557</v>
      </c>
      <c r="AU13" s="53"/>
      <c r="AV13" s="53"/>
      <c r="AW13" s="53" t="s">
        <v>557</v>
      </c>
      <c r="AX13" s="53"/>
      <c r="AY13" s="53"/>
      <c r="AZ13" s="53" t="s">
        <v>557</v>
      </c>
      <c r="BA13" s="53"/>
      <c r="BB13" s="54"/>
      <c r="BC13" s="55" t="s">
        <v>557</v>
      </c>
      <c r="BD13" s="53"/>
      <c r="BE13" s="53"/>
      <c r="BF13" s="55" t="s">
        <v>587</v>
      </c>
      <c r="BG13" s="53" t="s">
        <v>778</v>
      </c>
      <c r="BH13" s="54" t="s">
        <v>778</v>
      </c>
      <c r="BI13" s="55" t="s">
        <v>587</v>
      </c>
      <c r="BJ13" s="53" t="s">
        <v>778</v>
      </c>
      <c r="BK13" s="54" t="s">
        <v>779</v>
      </c>
      <c r="BL13" s="55" t="s">
        <v>557</v>
      </c>
      <c r="BM13" s="53"/>
      <c r="BN13" s="53"/>
      <c r="BO13" s="53" t="s">
        <v>557</v>
      </c>
      <c r="BP13" s="53"/>
      <c r="BQ13" s="54"/>
      <c r="BR13" s="55" t="s">
        <v>587</v>
      </c>
      <c r="BS13" s="53" t="s">
        <v>778</v>
      </c>
      <c r="BT13" s="53" t="s">
        <v>555</v>
      </c>
      <c r="BU13" s="53" t="s">
        <v>587</v>
      </c>
      <c r="BV13" s="53" t="s">
        <v>559</v>
      </c>
      <c r="BW13" s="54" t="s">
        <v>555</v>
      </c>
      <c r="BX13" s="55" t="s">
        <v>587</v>
      </c>
      <c r="BY13" s="53" t="s">
        <v>777</v>
      </c>
      <c r="BZ13" s="54" t="s">
        <v>555</v>
      </c>
      <c r="CA13" s="55" t="s">
        <v>557</v>
      </c>
      <c r="CB13" s="53"/>
      <c r="CC13" s="54"/>
      <c r="CD13" s="55" t="s">
        <v>557</v>
      </c>
      <c r="CE13" s="53"/>
      <c r="CF13" s="54"/>
      <c r="CG13" s="55" t="s">
        <v>557</v>
      </c>
      <c r="CH13" s="53"/>
      <c r="CI13" s="54"/>
      <c r="CJ13" s="55" t="s">
        <v>587</v>
      </c>
      <c r="CK13" s="53" t="s">
        <v>555</v>
      </c>
      <c r="CL13" s="53" t="s">
        <v>922</v>
      </c>
    </row>
    <row r="14" spans="1:90" ht="13.8" x14ac:dyDescent="0.3">
      <c r="A14" s="60" t="s">
        <v>585</v>
      </c>
      <c r="B14" s="61" t="s">
        <v>588</v>
      </c>
      <c r="C14" s="61" t="s">
        <v>92</v>
      </c>
      <c r="D14" s="189" t="s">
        <v>91</v>
      </c>
      <c r="E14" s="180" t="s">
        <v>93</v>
      </c>
      <c r="F14" s="119">
        <f t="shared" si="0"/>
        <v>12</v>
      </c>
      <c r="G14" s="53" t="s">
        <v>587</v>
      </c>
      <c r="H14" s="53" t="s">
        <v>559</v>
      </c>
      <c r="I14" s="53" t="s">
        <v>779</v>
      </c>
      <c r="J14" s="55" t="s">
        <v>587</v>
      </c>
      <c r="K14" s="53" t="s">
        <v>559</v>
      </c>
      <c r="L14" s="54" t="s">
        <v>779</v>
      </c>
      <c r="M14" s="55" t="s">
        <v>587</v>
      </c>
      <c r="N14" s="53" t="s">
        <v>559</v>
      </c>
      <c r="O14" s="54" t="s">
        <v>558</v>
      </c>
      <c r="P14" s="55" t="s">
        <v>587</v>
      </c>
      <c r="Q14" s="53" t="s">
        <v>778</v>
      </c>
      <c r="R14" s="54" t="s">
        <v>555</v>
      </c>
      <c r="S14" s="55" t="s">
        <v>557</v>
      </c>
      <c r="T14" s="53"/>
      <c r="U14" s="53"/>
      <c r="V14" s="53" t="s">
        <v>557</v>
      </c>
      <c r="W14" s="53"/>
      <c r="X14" s="53"/>
      <c r="Y14" s="53" t="s">
        <v>557</v>
      </c>
      <c r="Z14" s="53"/>
      <c r="AA14" s="53"/>
      <c r="AB14" s="53" t="s">
        <v>557</v>
      </c>
      <c r="AC14" s="53"/>
      <c r="AD14" s="53"/>
      <c r="AE14" s="53" t="s">
        <v>557</v>
      </c>
      <c r="AF14" s="53"/>
      <c r="AG14" s="54"/>
      <c r="AH14" s="55" t="s">
        <v>587</v>
      </c>
      <c r="AI14" s="53" t="s">
        <v>559</v>
      </c>
      <c r="AJ14" s="53" t="s">
        <v>555</v>
      </c>
      <c r="AK14" s="53" t="s">
        <v>557</v>
      </c>
      <c r="AL14" s="53"/>
      <c r="AM14" s="54"/>
      <c r="AN14" s="55" t="s">
        <v>557</v>
      </c>
      <c r="AO14" s="53"/>
      <c r="AP14" s="53"/>
      <c r="AQ14" s="53" t="s">
        <v>587</v>
      </c>
      <c r="AR14" s="53" t="s">
        <v>778</v>
      </c>
      <c r="AS14" s="54" t="s">
        <v>555</v>
      </c>
      <c r="AT14" s="55" t="s">
        <v>557</v>
      </c>
      <c r="AU14" s="53"/>
      <c r="AV14" s="53"/>
      <c r="AW14" s="53" t="s">
        <v>557</v>
      </c>
      <c r="AX14" s="53"/>
      <c r="AY14" s="53"/>
      <c r="AZ14" s="53" t="s">
        <v>557</v>
      </c>
      <c r="BA14" s="53"/>
      <c r="BB14" s="54"/>
      <c r="BC14" s="55" t="s">
        <v>557</v>
      </c>
      <c r="BD14" s="53"/>
      <c r="BE14" s="53"/>
      <c r="BF14" s="55" t="s">
        <v>587</v>
      </c>
      <c r="BG14" s="53" t="s">
        <v>778</v>
      </c>
      <c r="BH14" s="54" t="s">
        <v>778</v>
      </c>
      <c r="BI14" s="55" t="s">
        <v>587</v>
      </c>
      <c r="BJ14" s="53" t="s">
        <v>778</v>
      </c>
      <c r="BK14" s="54" t="s">
        <v>779</v>
      </c>
      <c r="BL14" s="55" t="s">
        <v>557</v>
      </c>
      <c r="BM14" s="53"/>
      <c r="BN14" s="53"/>
      <c r="BO14" s="53" t="s">
        <v>557</v>
      </c>
      <c r="BP14" s="53"/>
      <c r="BQ14" s="54"/>
      <c r="BR14" s="55" t="s">
        <v>587</v>
      </c>
      <c r="BS14" s="53" t="s">
        <v>778</v>
      </c>
      <c r="BT14" s="53" t="s">
        <v>555</v>
      </c>
      <c r="BU14" s="53" t="s">
        <v>587</v>
      </c>
      <c r="BV14" s="53" t="s">
        <v>559</v>
      </c>
      <c r="BW14" s="54" t="s">
        <v>555</v>
      </c>
      <c r="BX14" s="55" t="s">
        <v>587</v>
      </c>
      <c r="BY14" s="53" t="s">
        <v>777</v>
      </c>
      <c r="BZ14" s="54" t="s">
        <v>555</v>
      </c>
      <c r="CA14" s="55" t="s">
        <v>557</v>
      </c>
      <c r="CB14" s="53"/>
      <c r="CC14" s="54"/>
      <c r="CD14" s="55" t="s">
        <v>557</v>
      </c>
      <c r="CE14" s="53"/>
      <c r="CF14" s="54"/>
      <c r="CG14" s="55" t="s">
        <v>557</v>
      </c>
      <c r="CH14" s="53"/>
      <c r="CI14" s="54"/>
      <c r="CJ14" s="55" t="s">
        <v>587</v>
      </c>
      <c r="CK14" s="53" t="s">
        <v>555</v>
      </c>
      <c r="CL14" s="53" t="s">
        <v>923</v>
      </c>
    </row>
    <row r="15" spans="1:90" ht="13.8" x14ac:dyDescent="0.3">
      <c r="A15" s="60" t="s">
        <v>585</v>
      </c>
      <c r="B15" s="61" t="s">
        <v>940</v>
      </c>
      <c r="C15" s="61" t="s">
        <v>125</v>
      </c>
      <c r="D15" s="189" t="s">
        <v>125</v>
      </c>
      <c r="E15" s="180" t="s">
        <v>126</v>
      </c>
      <c r="F15" s="119">
        <f t="shared" si="0"/>
        <v>15</v>
      </c>
      <c r="G15" s="53" t="s">
        <v>587</v>
      </c>
      <c r="H15" s="53" t="s">
        <v>559</v>
      </c>
      <c r="I15" s="53" t="s">
        <v>779</v>
      </c>
      <c r="J15" s="55" t="s">
        <v>587</v>
      </c>
      <c r="K15" s="53" t="s">
        <v>778</v>
      </c>
      <c r="L15" s="54" t="s">
        <v>558</v>
      </c>
      <c r="M15" s="55" t="s">
        <v>587</v>
      </c>
      <c r="N15" s="53" t="s">
        <v>559</v>
      </c>
      <c r="O15" s="54" t="s">
        <v>558</v>
      </c>
      <c r="P15" s="55" t="s">
        <v>587</v>
      </c>
      <c r="Q15" s="53" t="s">
        <v>559</v>
      </c>
      <c r="R15" s="54" t="s">
        <v>555</v>
      </c>
      <c r="S15" s="55" t="s">
        <v>557</v>
      </c>
      <c r="T15" s="53"/>
      <c r="U15" s="53"/>
      <c r="V15" s="53" t="s">
        <v>587</v>
      </c>
      <c r="W15" s="53" t="s">
        <v>559</v>
      </c>
      <c r="X15" s="53" t="s">
        <v>555</v>
      </c>
      <c r="Y15" s="53" t="s">
        <v>587</v>
      </c>
      <c r="Z15" s="53" t="s">
        <v>778</v>
      </c>
      <c r="AA15" s="53" t="s">
        <v>555</v>
      </c>
      <c r="AB15" s="53" t="s">
        <v>557</v>
      </c>
      <c r="AC15" s="53"/>
      <c r="AD15" s="53"/>
      <c r="AE15" s="53" t="s">
        <v>557</v>
      </c>
      <c r="AF15" s="53"/>
      <c r="AG15" s="54"/>
      <c r="AH15" s="55" t="s">
        <v>557</v>
      </c>
      <c r="AI15" s="53"/>
      <c r="AJ15" s="53"/>
      <c r="AK15" s="53" t="s">
        <v>557</v>
      </c>
      <c r="AL15" s="53"/>
      <c r="AM15" s="54"/>
      <c r="AN15" s="55" t="s">
        <v>557</v>
      </c>
      <c r="AO15" s="53"/>
      <c r="AP15" s="53"/>
      <c r="AQ15" s="53" t="s">
        <v>557</v>
      </c>
      <c r="AR15" s="53"/>
      <c r="AS15" s="54"/>
      <c r="AT15" s="55" t="s">
        <v>557</v>
      </c>
      <c r="AU15" s="53"/>
      <c r="AV15" s="53"/>
      <c r="AW15" s="53" t="s">
        <v>587</v>
      </c>
      <c r="AX15" s="53" t="s">
        <v>559</v>
      </c>
      <c r="AY15" s="53" t="s">
        <v>558</v>
      </c>
      <c r="AZ15" s="53" t="s">
        <v>557</v>
      </c>
      <c r="BA15" s="53"/>
      <c r="BB15" s="54"/>
      <c r="BC15" s="55" t="s">
        <v>587</v>
      </c>
      <c r="BD15" s="53" t="s">
        <v>778</v>
      </c>
      <c r="BE15" s="53" t="s">
        <v>558</v>
      </c>
      <c r="BF15" s="55" t="s">
        <v>587</v>
      </c>
      <c r="BG15" s="53" t="s">
        <v>778</v>
      </c>
      <c r="BH15" s="54" t="s">
        <v>555</v>
      </c>
      <c r="BI15" s="55" t="s">
        <v>587</v>
      </c>
      <c r="BJ15" s="53" t="s">
        <v>777</v>
      </c>
      <c r="BK15" s="54" t="s">
        <v>558</v>
      </c>
      <c r="BL15" s="55" t="s">
        <v>557</v>
      </c>
      <c r="BM15" s="53"/>
      <c r="BN15" s="53"/>
      <c r="BO15" s="53" t="s">
        <v>587</v>
      </c>
      <c r="BP15" s="53" t="s">
        <v>559</v>
      </c>
      <c r="BQ15" s="54" t="s">
        <v>779</v>
      </c>
      <c r="BR15" s="55" t="s">
        <v>557</v>
      </c>
      <c r="BS15" s="53"/>
      <c r="BT15" s="53"/>
      <c r="BU15" s="53" t="s">
        <v>587</v>
      </c>
      <c r="BV15" s="53" t="s">
        <v>777</v>
      </c>
      <c r="BW15" s="54" t="s">
        <v>555</v>
      </c>
      <c r="BX15" s="55" t="s">
        <v>587</v>
      </c>
      <c r="BY15" s="53" t="s">
        <v>777</v>
      </c>
      <c r="BZ15" s="54" t="s">
        <v>555</v>
      </c>
      <c r="CA15" s="55" t="s">
        <v>557</v>
      </c>
      <c r="CB15" s="53"/>
      <c r="CC15" s="54"/>
      <c r="CD15" s="55" t="s">
        <v>557</v>
      </c>
      <c r="CE15" s="53"/>
      <c r="CF15" s="54"/>
      <c r="CG15" s="55" t="s">
        <v>587</v>
      </c>
      <c r="CH15" s="53" t="s">
        <v>559</v>
      </c>
      <c r="CI15" s="54" t="s">
        <v>555</v>
      </c>
      <c r="CJ15" s="55" t="s">
        <v>587</v>
      </c>
      <c r="CK15" s="53" t="s">
        <v>555</v>
      </c>
      <c r="CL15" s="53" t="s">
        <v>891</v>
      </c>
    </row>
    <row r="16" spans="1:90" ht="13.8" x14ac:dyDescent="0.3">
      <c r="A16" s="60" t="s">
        <v>585</v>
      </c>
      <c r="B16" s="61" t="s">
        <v>940</v>
      </c>
      <c r="C16" s="61" t="s">
        <v>669</v>
      </c>
      <c r="D16" s="189" t="s">
        <v>668</v>
      </c>
      <c r="E16" s="180" t="s">
        <v>670</v>
      </c>
      <c r="F16" s="119">
        <f t="shared" si="0"/>
        <v>11</v>
      </c>
      <c r="G16" s="53" t="s">
        <v>587</v>
      </c>
      <c r="H16" s="53" t="s">
        <v>559</v>
      </c>
      <c r="I16" s="53" t="s">
        <v>779</v>
      </c>
      <c r="J16" s="55" t="s">
        <v>587</v>
      </c>
      <c r="K16" s="53" t="s">
        <v>778</v>
      </c>
      <c r="L16" s="54" t="s">
        <v>558</v>
      </c>
      <c r="M16" s="55" t="s">
        <v>587</v>
      </c>
      <c r="N16" s="53" t="s">
        <v>559</v>
      </c>
      <c r="O16" s="54" t="s">
        <v>558</v>
      </c>
      <c r="P16" s="55" t="s">
        <v>587</v>
      </c>
      <c r="Q16" s="53" t="s">
        <v>778</v>
      </c>
      <c r="R16" s="54" t="s">
        <v>558</v>
      </c>
      <c r="S16" s="55" t="s">
        <v>557</v>
      </c>
      <c r="T16" s="53"/>
      <c r="U16" s="53"/>
      <c r="V16" s="53" t="s">
        <v>587</v>
      </c>
      <c r="W16" s="53" t="s">
        <v>559</v>
      </c>
      <c r="X16" s="53" t="s">
        <v>555</v>
      </c>
      <c r="Y16" s="53" t="s">
        <v>557</v>
      </c>
      <c r="Z16" s="53"/>
      <c r="AA16" s="53"/>
      <c r="AB16" s="53" t="s">
        <v>557</v>
      </c>
      <c r="AC16" s="53"/>
      <c r="AD16" s="53"/>
      <c r="AE16" s="53" t="s">
        <v>557</v>
      </c>
      <c r="AF16" s="53"/>
      <c r="AG16" s="54"/>
      <c r="AH16" s="55" t="s">
        <v>557</v>
      </c>
      <c r="AI16" s="53"/>
      <c r="AJ16" s="53"/>
      <c r="AK16" s="53" t="s">
        <v>557</v>
      </c>
      <c r="AL16" s="53"/>
      <c r="AM16" s="54"/>
      <c r="AN16" s="55" t="s">
        <v>557</v>
      </c>
      <c r="AO16" s="53"/>
      <c r="AP16" s="53"/>
      <c r="AQ16" s="53" t="s">
        <v>557</v>
      </c>
      <c r="AR16" s="53"/>
      <c r="AS16" s="54"/>
      <c r="AT16" s="55" t="s">
        <v>557</v>
      </c>
      <c r="AU16" s="53"/>
      <c r="AV16" s="53"/>
      <c r="AW16" s="53" t="s">
        <v>557</v>
      </c>
      <c r="AX16" s="53"/>
      <c r="AY16" s="53"/>
      <c r="AZ16" s="53" t="s">
        <v>557</v>
      </c>
      <c r="BA16" s="53"/>
      <c r="BB16" s="54"/>
      <c r="BC16" s="55" t="s">
        <v>557</v>
      </c>
      <c r="BD16" s="53"/>
      <c r="BE16" s="53"/>
      <c r="BF16" s="55" t="s">
        <v>587</v>
      </c>
      <c r="BG16" s="53" t="s">
        <v>778</v>
      </c>
      <c r="BH16" s="54" t="s">
        <v>558</v>
      </c>
      <c r="BI16" s="55" t="s">
        <v>587</v>
      </c>
      <c r="BJ16" s="53" t="s">
        <v>559</v>
      </c>
      <c r="BK16" s="54" t="s">
        <v>555</v>
      </c>
      <c r="BL16" s="55" t="s">
        <v>557</v>
      </c>
      <c r="BM16" s="53"/>
      <c r="BN16" s="53"/>
      <c r="BO16" s="53" t="s">
        <v>557</v>
      </c>
      <c r="BP16" s="53"/>
      <c r="BQ16" s="54"/>
      <c r="BR16" s="55" t="s">
        <v>557</v>
      </c>
      <c r="BS16" s="53"/>
      <c r="BT16" s="53"/>
      <c r="BU16" s="53" t="s">
        <v>587</v>
      </c>
      <c r="BV16" s="53" t="s">
        <v>559</v>
      </c>
      <c r="BW16" s="54" t="s">
        <v>555</v>
      </c>
      <c r="BX16" s="55" t="s">
        <v>587</v>
      </c>
      <c r="BY16" s="53" t="s">
        <v>777</v>
      </c>
      <c r="BZ16" s="54" t="s">
        <v>555</v>
      </c>
      <c r="CA16" s="55" t="s">
        <v>557</v>
      </c>
      <c r="CB16" s="53"/>
      <c r="CC16" s="54"/>
      <c r="CD16" s="55" t="s">
        <v>557</v>
      </c>
      <c r="CE16" s="53"/>
      <c r="CF16" s="54"/>
      <c r="CG16" s="55" t="s">
        <v>587</v>
      </c>
      <c r="CH16" s="53" t="s">
        <v>559</v>
      </c>
      <c r="CI16" s="54" t="s">
        <v>555</v>
      </c>
      <c r="CJ16" s="55" t="s">
        <v>587</v>
      </c>
      <c r="CK16" s="53" t="s">
        <v>559</v>
      </c>
      <c r="CL16" s="53" t="s">
        <v>906</v>
      </c>
    </row>
    <row r="17" spans="1:90" ht="13.8" x14ac:dyDescent="0.3">
      <c r="A17" s="60" t="s">
        <v>585</v>
      </c>
      <c r="B17" s="61" t="s">
        <v>940</v>
      </c>
      <c r="C17" s="61" t="s">
        <v>122</v>
      </c>
      <c r="D17" s="189" t="s">
        <v>121</v>
      </c>
      <c r="E17" s="180" t="s">
        <v>123</v>
      </c>
      <c r="F17" s="119">
        <f t="shared" si="0"/>
        <v>14</v>
      </c>
      <c r="G17" s="53" t="s">
        <v>587</v>
      </c>
      <c r="H17" s="53" t="s">
        <v>559</v>
      </c>
      <c r="I17" s="53" t="s">
        <v>779</v>
      </c>
      <c r="J17" s="55" t="s">
        <v>587</v>
      </c>
      <c r="K17" s="53" t="s">
        <v>778</v>
      </c>
      <c r="L17" s="54" t="s">
        <v>558</v>
      </c>
      <c r="M17" s="55" t="s">
        <v>587</v>
      </c>
      <c r="N17" s="53" t="s">
        <v>559</v>
      </c>
      <c r="O17" s="54" t="s">
        <v>558</v>
      </c>
      <c r="P17" s="55" t="s">
        <v>587</v>
      </c>
      <c r="Q17" s="53" t="s">
        <v>559</v>
      </c>
      <c r="R17" s="54" t="s">
        <v>555</v>
      </c>
      <c r="S17" s="55" t="s">
        <v>557</v>
      </c>
      <c r="T17" s="53"/>
      <c r="U17" s="53"/>
      <c r="V17" s="53" t="s">
        <v>587</v>
      </c>
      <c r="W17" s="53" t="s">
        <v>559</v>
      </c>
      <c r="X17" s="53" t="s">
        <v>555</v>
      </c>
      <c r="Y17" s="53" t="s">
        <v>587</v>
      </c>
      <c r="Z17" s="53" t="s">
        <v>778</v>
      </c>
      <c r="AA17" s="53" t="s">
        <v>555</v>
      </c>
      <c r="AB17" s="53" t="s">
        <v>557</v>
      </c>
      <c r="AC17" s="53"/>
      <c r="AD17" s="53"/>
      <c r="AE17" s="53" t="s">
        <v>557</v>
      </c>
      <c r="AF17" s="53"/>
      <c r="AG17" s="54"/>
      <c r="AH17" s="55" t="s">
        <v>557</v>
      </c>
      <c r="AI17" s="53"/>
      <c r="AJ17" s="53"/>
      <c r="AK17" s="53" t="s">
        <v>557</v>
      </c>
      <c r="AL17" s="53"/>
      <c r="AM17" s="54"/>
      <c r="AN17" s="55" t="s">
        <v>557</v>
      </c>
      <c r="AO17" s="53"/>
      <c r="AP17" s="53"/>
      <c r="AQ17" s="53" t="s">
        <v>557</v>
      </c>
      <c r="AR17" s="53"/>
      <c r="AS17" s="54"/>
      <c r="AT17" s="55" t="s">
        <v>557</v>
      </c>
      <c r="AU17" s="53"/>
      <c r="AV17" s="53"/>
      <c r="AW17" s="53" t="s">
        <v>557</v>
      </c>
      <c r="AX17" s="53"/>
      <c r="AY17" s="53"/>
      <c r="AZ17" s="53" t="s">
        <v>557</v>
      </c>
      <c r="BA17" s="53"/>
      <c r="BB17" s="54"/>
      <c r="BC17" s="55" t="s">
        <v>587</v>
      </c>
      <c r="BD17" s="53" t="s">
        <v>778</v>
      </c>
      <c r="BE17" s="53" t="s">
        <v>558</v>
      </c>
      <c r="BF17" s="55" t="s">
        <v>587</v>
      </c>
      <c r="BG17" s="53" t="s">
        <v>778</v>
      </c>
      <c r="BH17" s="54" t="s">
        <v>555</v>
      </c>
      <c r="BI17" s="55" t="s">
        <v>587</v>
      </c>
      <c r="BJ17" s="53" t="s">
        <v>777</v>
      </c>
      <c r="BK17" s="54" t="s">
        <v>558</v>
      </c>
      <c r="BL17" s="55" t="s">
        <v>557</v>
      </c>
      <c r="BM17" s="53"/>
      <c r="BN17" s="53"/>
      <c r="BO17" s="53" t="s">
        <v>587</v>
      </c>
      <c r="BP17" s="53" t="s">
        <v>559</v>
      </c>
      <c r="BQ17" s="54" t="s">
        <v>779</v>
      </c>
      <c r="BR17" s="55" t="s">
        <v>557</v>
      </c>
      <c r="BS17" s="53"/>
      <c r="BT17" s="53"/>
      <c r="BU17" s="53" t="s">
        <v>587</v>
      </c>
      <c r="BV17" s="53" t="s">
        <v>777</v>
      </c>
      <c r="BW17" s="54" t="s">
        <v>555</v>
      </c>
      <c r="BX17" s="55" t="s">
        <v>587</v>
      </c>
      <c r="BY17" s="53" t="s">
        <v>777</v>
      </c>
      <c r="BZ17" s="54" t="s">
        <v>555</v>
      </c>
      <c r="CA17" s="55" t="s">
        <v>557</v>
      </c>
      <c r="CB17" s="53"/>
      <c r="CC17" s="54"/>
      <c r="CD17" s="55" t="s">
        <v>557</v>
      </c>
      <c r="CE17" s="53"/>
      <c r="CF17" s="54"/>
      <c r="CG17" s="55" t="s">
        <v>587</v>
      </c>
      <c r="CH17" s="53" t="s">
        <v>559</v>
      </c>
      <c r="CI17" s="54" t="s">
        <v>555</v>
      </c>
      <c r="CJ17" s="55" t="s">
        <v>587</v>
      </c>
      <c r="CK17" s="53" t="s">
        <v>559</v>
      </c>
      <c r="CL17" s="54" t="s">
        <v>892</v>
      </c>
    </row>
    <row r="18" spans="1:90" ht="13.8" x14ac:dyDescent="0.3">
      <c r="A18" s="60" t="s">
        <v>585</v>
      </c>
      <c r="B18" s="61" t="s">
        <v>940</v>
      </c>
      <c r="C18" s="61" t="s">
        <v>111</v>
      </c>
      <c r="D18" s="189" t="s">
        <v>110</v>
      </c>
      <c r="E18" s="180" t="s">
        <v>112</v>
      </c>
      <c r="F18" s="119">
        <f t="shared" si="0"/>
        <v>14</v>
      </c>
      <c r="G18" s="53" t="s">
        <v>587</v>
      </c>
      <c r="H18" s="53" t="s">
        <v>559</v>
      </c>
      <c r="I18" s="53" t="s">
        <v>779</v>
      </c>
      <c r="J18" s="55" t="s">
        <v>587</v>
      </c>
      <c r="K18" s="53" t="s">
        <v>778</v>
      </c>
      <c r="L18" s="54" t="s">
        <v>558</v>
      </c>
      <c r="M18" s="55" t="s">
        <v>587</v>
      </c>
      <c r="N18" s="53" t="s">
        <v>559</v>
      </c>
      <c r="O18" s="53" t="s">
        <v>558</v>
      </c>
      <c r="P18" s="53" t="s">
        <v>587</v>
      </c>
      <c r="Q18" s="53" t="s">
        <v>559</v>
      </c>
      <c r="R18" s="53" t="s">
        <v>555</v>
      </c>
      <c r="S18" s="55" t="s">
        <v>557</v>
      </c>
      <c r="T18" s="53"/>
      <c r="U18" s="53"/>
      <c r="V18" s="53" t="s">
        <v>587</v>
      </c>
      <c r="W18" s="53" t="s">
        <v>559</v>
      </c>
      <c r="X18" s="53" t="s">
        <v>555</v>
      </c>
      <c r="Y18" s="53" t="s">
        <v>587</v>
      </c>
      <c r="Z18" s="53" t="s">
        <v>778</v>
      </c>
      <c r="AA18" s="53" t="s">
        <v>555</v>
      </c>
      <c r="AB18" s="53" t="s">
        <v>557</v>
      </c>
      <c r="AC18" s="53"/>
      <c r="AD18" s="53"/>
      <c r="AE18" s="53" t="s">
        <v>557</v>
      </c>
      <c r="AF18" s="53"/>
      <c r="AG18" s="54"/>
      <c r="AH18" s="55" t="s">
        <v>557</v>
      </c>
      <c r="AI18" s="53"/>
      <c r="AJ18" s="53"/>
      <c r="AK18" s="53" t="s">
        <v>557</v>
      </c>
      <c r="AL18" s="53"/>
      <c r="AM18" s="54"/>
      <c r="AN18" s="55" t="s">
        <v>557</v>
      </c>
      <c r="AO18" s="53"/>
      <c r="AP18" s="53"/>
      <c r="AQ18" s="53" t="s">
        <v>557</v>
      </c>
      <c r="AR18" s="53"/>
      <c r="AS18" s="54"/>
      <c r="AT18" s="55" t="s">
        <v>557</v>
      </c>
      <c r="AU18" s="53"/>
      <c r="AV18" s="53"/>
      <c r="AW18" s="53" t="s">
        <v>557</v>
      </c>
      <c r="AX18" s="53"/>
      <c r="AY18" s="53"/>
      <c r="AZ18" s="53" t="s">
        <v>557</v>
      </c>
      <c r="BA18" s="53"/>
      <c r="BB18" s="54"/>
      <c r="BC18" s="55" t="s">
        <v>587</v>
      </c>
      <c r="BD18" s="53" t="s">
        <v>778</v>
      </c>
      <c r="BE18" s="53" t="s">
        <v>558</v>
      </c>
      <c r="BF18" s="55" t="s">
        <v>587</v>
      </c>
      <c r="BG18" s="53" t="s">
        <v>778</v>
      </c>
      <c r="BH18" s="54" t="s">
        <v>555</v>
      </c>
      <c r="BI18" s="55" t="s">
        <v>587</v>
      </c>
      <c r="BJ18" s="53" t="s">
        <v>777</v>
      </c>
      <c r="BK18" s="54" t="s">
        <v>558</v>
      </c>
      <c r="BL18" s="55" t="s">
        <v>557</v>
      </c>
      <c r="BM18" s="53"/>
      <c r="BN18" s="53"/>
      <c r="BO18" s="53" t="s">
        <v>587</v>
      </c>
      <c r="BP18" s="53" t="s">
        <v>559</v>
      </c>
      <c r="BQ18" s="54" t="s">
        <v>779</v>
      </c>
      <c r="BR18" s="55" t="s">
        <v>557</v>
      </c>
      <c r="BS18" s="53"/>
      <c r="BT18" s="53"/>
      <c r="BU18" s="53" t="s">
        <v>587</v>
      </c>
      <c r="BV18" s="53" t="s">
        <v>777</v>
      </c>
      <c r="BW18" s="54" t="s">
        <v>555</v>
      </c>
      <c r="BX18" s="55" t="s">
        <v>587</v>
      </c>
      <c r="BY18" s="53" t="s">
        <v>777</v>
      </c>
      <c r="BZ18" s="54" t="s">
        <v>555</v>
      </c>
      <c r="CA18" s="55" t="s">
        <v>557</v>
      </c>
      <c r="CB18" s="53"/>
      <c r="CC18" s="54"/>
      <c r="CD18" s="55" t="s">
        <v>557</v>
      </c>
      <c r="CE18" s="53"/>
      <c r="CF18" s="54"/>
      <c r="CG18" s="55" t="s">
        <v>587</v>
      </c>
      <c r="CH18" s="53" t="s">
        <v>559</v>
      </c>
      <c r="CI18" s="54" t="s">
        <v>555</v>
      </c>
      <c r="CJ18" s="55" t="s">
        <v>587</v>
      </c>
      <c r="CK18" s="53" t="s">
        <v>559</v>
      </c>
      <c r="CL18" s="53" t="s">
        <v>924</v>
      </c>
    </row>
    <row r="19" spans="1:90" ht="14.4" thickBot="1" x14ac:dyDescent="0.35">
      <c r="A19" s="82" t="s">
        <v>585</v>
      </c>
      <c r="B19" s="83" t="s">
        <v>590</v>
      </c>
      <c r="C19" s="61" t="s">
        <v>144</v>
      </c>
      <c r="D19" s="191" t="s">
        <v>143</v>
      </c>
      <c r="E19" s="181" t="s">
        <v>145</v>
      </c>
      <c r="F19" s="119">
        <f t="shared" si="0"/>
        <v>19</v>
      </c>
      <c r="G19" s="53" t="s">
        <v>587</v>
      </c>
      <c r="H19" s="53" t="s">
        <v>559</v>
      </c>
      <c r="I19" s="53" t="s">
        <v>779</v>
      </c>
      <c r="J19" s="55" t="s">
        <v>587</v>
      </c>
      <c r="K19" s="53" t="s">
        <v>559</v>
      </c>
      <c r="L19" s="54" t="s">
        <v>555</v>
      </c>
      <c r="M19" s="55" t="s">
        <v>587</v>
      </c>
      <c r="N19" s="53" t="s">
        <v>559</v>
      </c>
      <c r="O19" s="53" t="s">
        <v>558</v>
      </c>
      <c r="P19" s="53" t="s">
        <v>587</v>
      </c>
      <c r="Q19" s="53" t="s">
        <v>559</v>
      </c>
      <c r="R19" s="53" t="s">
        <v>555</v>
      </c>
      <c r="S19" s="53" t="s">
        <v>587</v>
      </c>
      <c r="T19" s="53" t="s">
        <v>778</v>
      </c>
      <c r="U19" s="53" t="s">
        <v>558</v>
      </c>
      <c r="V19" s="53" t="s">
        <v>557</v>
      </c>
      <c r="W19" s="53"/>
      <c r="X19" s="53"/>
      <c r="Y19" s="53" t="s">
        <v>557</v>
      </c>
      <c r="Z19" s="53"/>
      <c r="AA19" s="53"/>
      <c r="AB19" s="53" t="s">
        <v>587</v>
      </c>
      <c r="AC19" s="53" t="s">
        <v>559</v>
      </c>
      <c r="AD19" s="56" t="s">
        <v>555</v>
      </c>
      <c r="AE19" s="56" t="s">
        <v>587</v>
      </c>
      <c r="AF19" s="56" t="s">
        <v>778</v>
      </c>
      <c r="AG19" s="57" t="s">
        <v>555</v>
      </c>
      <c r="AH19" s="58" t="s">
        <v>587</v>
      </c>
      <c r="AI19" s="56" t="s">
        <v>559</v>
      </c>
      <c r="AJ19" s="56" t="s">
        <v>558</v>
      </c>
      <c r="AK19" s="56" t="s">
        <v>557</v>
      </c>
      <c r="AL19" s="56"/>
      <c r="AM19" s="57"/>
      <c r="AN19" s="58" t="s">
        <v>587</v>
      </c>
      <c r="AO19" s="56" t="s">
        <v>778</v>
      </c>
      <c r="AP19" s="56" t="s">
        <v>558</v>
      </c>
      <c r="AQ19" s="56" t="s">
        <v>587</v>
      </c>
      <c r="AR19" s="56" t="s">
        <v>778</v>
      </c>
      <c r="AS19" s="57" t="s">
        <v>555</v>
      </c>
      <c r="AT19" s="58" t="s">
        <v>557</v>
      </c>
      <c r="AU19" s="56"/>
      <c r="AV19" s="56"/>
      <c r="AW19" s="56" t="s">
        <v>557</v>
      </c>
      <c r="AX19" s="56"/>
      <c r="AY19" s="56"/>
      <c r="AZ19" s="56" t="s">
        <v>557</v>
      </c>
      <c r="BA19" s="56"/>
      <c r="BB19" s="57"/>
      <c r="BC19" s="58" t="s">
        <v>587</v>
      </c>
      <c r="BD19" s="56" t="s">
        <v>778</v>
      </c>
      <c r="BE19" s="56" t="s">
        <v>558</v>
      </c>
      <c r="BF19" s="58" t="s">
        <v>587</v>
      </c>
      <c r="BG19" s="56" t="s">
        <v>777</v>
      </c>
      <c r="BH19" s="57" t="s">
        <v>555</v>
      </c>
      <c r="BI19" s="58" t="s">
        <v>587</v>
      </c>
      <c r="BJ19" s="56" t="s">
        <v>777</v>
      </c>
      <c r="BK19" s="57" t="s">
        <v>555</v>
      </c>
      <c r="BL19" s="58" t="s">
        <v>587</v>
      </c>
      <c r="BM19" s="56" t="s">
        <v>559</v>
      </c>
      <c r="BN19" s="56" t="s">
        <v>779</v>
      </c>
      <c r="BO19" s="56" t="s">
        <v>587</v>
      </c>
      <c r="BP19" s="56" t="s">
        <v>559</v>
      </c>
      <c r="BQ19" s="57" t="s">
        <v>779</v>
      </c>
      <c r="BR19" s="58" t="s">
        <v>587</v>
      </c>
      <c r="BS19" s="56" t="s">
        <v>559</v>
      </c>
      <c r="BT19" s="56" t="s">
        <v>555</v>
      </c>
      <c r="BU19" s="56" t="s">
        <v>587</v>
      </c>
      <c r="BV19" s="56" t="s">
        <v>559</v>
      </c>
      <c r="BW19" s="57" t="s">
        <v>555</v>
      </c>
      <c r="BX19" s="58" t="s">
        <v>557</v>
      </c>
      <c r="BY19" s="56"/>
      <c r="BZ19" s="57"/>
      <c r="CA19" s="58" t="s">
        <v>557</v>
      </c>
      <c r="CB19" s="56"/>
      <c r="CC19" s="57"/>
      <c r="CD19" s="55" t="s">
        <v>587</v>
      </c>
      <c r="CE19" s="53" t="s">
        <v>559</v>
      </c>
      <c r="CF19" s="54" t="s">
        <v>555</v>
      </c>
      <c r="CG19" s="58" t="s">
        <v>557</v>
      </c>
      <c r="CH19" s="56"/>
      <c r="CI19" s="57"/>
      <c r="CJ19" s="55" t="s">
        <v>587</v>
      </c>
      <c r="CK19" s="53" t="s">
        <v>558</v>
      </c>
      <c r="CL19" s="53" t="s">
        <v>895</v>
      </c>
    </row>
    <row r="20" spans="1:90" ht="13.8" x14ac:dyDescent="0.3">
      <c r="A20" s="60" t="s">
        <v>585</v>
      </c>
      <c r="B20" s="61" t="s">
        <v>590</v>
      </c>
      <c r="C20" s="61" t="s">
        <v>133</v>
      </c>
      <c r="D20" s="189" t="s">
        <v>132</v>
      </c>
      <c r="E20" s="101" t="s">
        <v>134</v>
      </c>
      <c r="F20" s="119">
        <f t="shared" si="0"/>
        <v>19</v>
      </c>
      <c r="G20" s="53" t="s">
        <v>587</v>
      </c>
      <c r="H20" s="53" t="s">
        <v>559</v>
      </c>
      <c r="I20" s="53" t="s">
        <v>779</v>
      </c>
      <c r="J20" s="55" t="s">
        <v>587</v>
      </c>
      <c r="K20" s="53" t="s">
        <v>559</v>
      </c>
      <c r="L20" s="54" t="s">
        <v>555</v>
      </c>
      <c r="M20" s="55" t="s">
        <v>587</v>
      </c>
      <c r="N20" s="53" t="s">
        <v>559</v>
      </c>
      <c r="O20" s="120" t="s">
        <v>558</v>
      </c>
      <c r="P20" s="121" t="s">
        <v>587</v>
      </c>
      <c r="Q20" s="122" t="s">
        <v>559</v>
      </c>
      <c r="R20" s="120" t="s">
        <v>555</v>
      </c>
      <c r="S20" s="121" t="s">
        <v>587</v>
      </c>
      <c r="T20" s="122" t="s">
        <v>778</v>
      </c>
      <c r="U20" s="120" t="s">
        <v>558</v>
      </c>
      <c r="V20" s="121" t="s">
        <v>557</v>
      </c>
      <c r="W20" s="122"/>
      <c r="X20" s="120"/>
      <c r="Y20" s="121" t="s">
        <v>557</v>
      </c>
      <c r="Z20" s="122"/>
      <c r="AA20" s="120"/>
      <c r="AB20" s="121" t="s">
        <v>587</v>
      </c>
      <c r="AC20" s="122" t="s">
        <v>559</v>
      </c>
      <c r="AD20" s="54" t="s">
        <v>555</v>
      </c>
      <c r="AE20" s="55" t="s">
        <v>587</v>
      </c>
      <c r="AF20" s="53" t="s">
        <v>778</v>
      </c>
      <c r="AG20" s="54" t="s">
        <v>555</v>
      </c>
      <c r="AH20" s="55" t="s">
        <v>587</v>
      </c>
      <c r="AI20" s="53" t="s">
        <v>559</v>
      </c>
      <c r="AJ20" s="54" t="s">
        <v>558</v>
      </c>
      <c r="AK20" s="55" t="s">
        <v>557</v>
      </c>
      <c r="AL20" s="53"/>
      <c r="AM20" s="54"/>
      <c r="AN20" s="55" t="s">
        <v>587</v>
      </c>
      <c r="AO20" s="53" t="s">
        <v>778</v>
      </c>
      <c r="AP20" s="54" t="s">
        <v>558</v>
      </c>
      <c r="AQ20" s="55" t="s">
        <v>587</v>
      </c>
      <c r="AR20" s="53" t="s">
        <v>778</v>
      </c>
      <c r="AS20" s="54" t="s">
        <v>555</v>
      </c>
      <c r="AT20" s="55" t="s">
        <v>557</v>
      </c>
      <c r="AU20" s="53"/>
      <c r="AV20" s="54"/>
      <c r="AW20" s="55" t="s">
        <v>557</v>
      </c>
      <c r="AX20" s="53"/>
      <c r="AY20" s="54"/>
      <c r="AZ20" s="55" t="s">
        <v>557</v>
      </c>
      <c r="BA20" s="53"/>
      <c r="BB20" s="54"/>
      <c r="BC20" s="55" t="s">
        <v>587</v>
      </c>
      <c r="BD20" s="53" t="s">
        <v>778</v>
      </c>
      <c r="BE20" s="54" t="s">
        <v>558</v>
      </c>
      <c r="BF20" s="55" t="s">
        <v>587</v>
      </c>
      <c r="BG20" s="53" t="s">
        <v>777</v>
      </c>
      <c r="BH20" s="54" t="s">
        <v>555</v>
      </c>
      <c r="BI20" s="55" t="s">
        <v>587</v>
      </c>
      <c r="BJ20" s="53" t="s">
        <v>777</v>
      </c>
      <c r="BK20" s="54" t="s">
        <v>555</v>
      </c>
      <c r="BL20" s="55" t="s">
        <v>587</v>
      </c>
      <c r="BM20" s="53" t="s">
        <v>559</v>
      </c>
      <c r="BN20" s="54" t="s">
        <v>779</v>
      </c>
      <c r="BO20" s="55" t="s">
        <v>587</v>
      </c>
      <c r="BP20" s="53" t="s">
        <v>559</v>
      </c>
      <c r="BQ20" s="54" t="s">
        <v>779</v>
      </c>
      <c r="BR20" s="55" t="s">
        <v>587</v>
      </c>
      <c r="BS20" s="53" t="s">
        <v>559</v>
      </c>
      <c r="BT20" s="54" t="s">
        <v>555</v>
      </c>
      <c r="BU20" s="55" t="s">
        <v>587</v>
      </c>
      <c r="BV20" s="53" t="s">
        <v>559</v>
      </c>
      <c r="BW20" s="54" t="s">
        <v>555</v>
      </c>
      <c r="BX20" s="55" t="s">
        <v>557</v>
      </c>
      <c r="BY20" s="53"/>
      <c r="BZ20" s="54"/>
      <c r="CA20" s="55" t="s">
        <v>557</v>
      </c>
      <c r="CB20" s="53"/>
      <c r="CC20" s="54"/>
      <c r="CD20" s="55" t="s">
        <v>587</v>
      </c>
      <c r="CE20" s="53" t="s">
        <v>559</v>
      </c>
      <c r="CF20" s="54" t="s">
        <v>555</v>
      </c>
      <c r="CG20" s="55" t="s">
        <v>557</v>
      </c>
      <c r="CH20" s="53"/>
      <c r="CI20" s="54"/>
      <c r="CJ20" s="55" t="s">
        <v>587</v>
      </c>
      <c r="CK20" s="53" t="s">
        <v>559</v>
      </c>
      <c r="CL20" s="54" t="s">
        <v>896</v>
      </c>
    </row>
    <row r="21" spans="1:90" ht="13.8" x14ac:dyDescent="0.3">
      <c r="A21" s="60" t="s">
        <v>585</v>
      </c>
      <c r="B21" s="61" t="s">
        <v>590</v>
      </c>
      <c r="C21" s="61" t="s">
        <v>129</v>
      </c>
      <c r="D21" s="189" t="s">
        <v>128</v>
      </c>
      <c r="E21" s="101" t="s">
        <v>130</v>
      </c>
      <c r="F21" s="75">
        <f t="shared" si="0"/>
        <v>19</v>
      </c>
      <c r="G21" s="55" t="s">
        <v>587</v>
      </c>
      <c r="H21" s="53" t="s">
        <v>559</v>
      </c>
      <c r="I21" s="54" t="s">
        <v>779</v>
      </c>
      <c r="J21" s="55" t="s">
        <v>587</v>
      </c>
      <c r="K21" s="53" t="s">
        <v>559</v>
      </c>
      <c r="L21" s="54" t="s">
        <v>555</v>
      </c>
      <c r="M21" s="55" t="s">
        <v>587</v>
      </c>
      <c r="N21" s="53" t="s">
        <v>559</v>
      </c>
      <c r="O21" s="54" t="s">
        <v>558</v>
      </c>
      <c r="P21" s="55" t="s">
        <v>587</v>
      </c>
      <c r="Q21" s="53" t="s">
        <v>559</v>
      </c>
      <c r="R21" s="54" t="s">
        <v>555</v>
      </c>
      <c r="S21" s="55" t="s">
        <v>587</v>
      </c>
      <c r="T21" s="53" t="s">
        <v>778</v>
      </c>
      <c r="U21" s="54" t="s">
        <v>558</v>
      </c>
      <c r="V21" s="55" t="s">
        <v>557</v>
      </c>
      <c r="W21" s="53"/>
      <c r="X21" s="54"/>
      <c r="Y21" s="55" t="s">
        <v>557</v>
      </c>
      <c r="Z21" s="53"/>
      <c r="AA21" s="54"/>
      <c r="AB21" s="55" t="s">
        <v>587</v>
      </c>
      <c r="AC21" s="53" t="s">
        <v>559</v>
      </c>
      <c r="AD21" s="54" t="s">
        <v>555</v>
      </c>
      <c r="AE21" s="55" t="s">
        <v>587</v>
      </c>
      <c r="AF21" s="53" t="s">
        <v>778</v>
      </c>
      <c r="AG21" s="54" t="s">
        <v>555</v>
      </c>
      <c r="AH21" s="55" t="s">
        <v>587</v>
      </c>
      <c r="AI21" s="53" t="s">
        <v>559</v>
      </c>
      <c r="AJ21" s="54" t="s">
        <v>558</v>
      </c>
      <c r="AK21" s="55" t="s">
        <v>557</v>
      </c>
      <c r="AL21" s="53"/>
      <c r="AM21" s="54"/>
      <c r="AN21" s="55" t="s">
        <v>587</v>
      </c>
      <c r="AO21" s="53" t="s">
        <v>778</v>
      </c>
      <c r="AP21" s="54" t="s">
        <v>558</v>
      </c>
      <c r="AQ21" s="55" t="s">
        <v>587</v>
      </c>
      <c r="AR21" s="53" t="s">
        <v>778</v>
      </c>
      <c r="AS21" s="54" t="s">
        <v>555</v>
      </c>
      <c r="AT21" s="55" t="s">
        <v>557</v>
      </c>
      <c r="AU21" s="53"/>
      <c r="AV21" s="54"/>
      <c r="AW21" s="55" t="s">
        <v>557</v>
      </c>
      <c r="AX21" s="53"/>
      <c r="AY21" s="54"/>
      <c r="AZ21" s="55" t="s">
        <v>557</v>
      </c>
      <c r="BA21" s="53"/>
      <c r="BB21" s="54"/>
      <c r="BC21" s="55" t="s">
        <v>587</v>
      </c>
      <c r="BD21" s="53" t="s">
        <v>778</v>
      </c>
      <c r="BE21" s="54" t="s">
        <v>558</v>
      </c>
      <c r="BF21" s="55" t="s">
        <v>587</v>
      </c>
      <c r="BG21" s="53" t="s">
        <v>777</v>
      </c>
      <c r="BH21" s="54" t="s">
        <v>555</v>
      </c>
      <c r="BI21" s="55" t="s">
        <v>587</v>
      </c>
      <c r="BJ21" s="53" t="s">
        <v>777</v>
      </c>
      <c r="BK21" s="54" t="s">
        <v>555</v>
      </c>
      <c r="BL21" s="55" t="s">
        <v>587</v>
      </c>
      <c r="BM21" s="53" t="s">
        <v>559</v>
      </c>
      <c r="BN21" s="54" t="s">
        <v>779</v>
      </c>
      <c r="BO21" s="55" t="s">
        <v>587</v>
      </c>
      <c r="BP21" s="53" t="s">
        <v>559</v>
      </c>
      <c r="BQ21" s="54" t="s">
        <v>779</v>
      </c>
      <c r="BR21" s="55" t="s">
        <v>587</v>
      </c>
      <c r="BS21" s="53" t="s">
        <v>559</v>
      </c>
      <c r="BT21" s="54" t="s">
        <v>555</v>
      </c>
      <c r="BU21" s="55" t="s">
        <v>587</v>
      </c>
      <c r="BV21" s="53" t="s">
        <v>559</v>
      </c>
      <c r="BW21" s="54" t="s">
        <v>555</v>
      </c>
      <c r="BX21" s="55" t="s">
        <v>557</v>
      </c>
      <c r="BY21" s="53"/>
      <c r="BZ21" s="54"/>
      <c r="CA21" s="55" t="s">
        <v>557</v>
      </c>
      <c r="CB21" s="53"/>
      <c r="CC21" s="54"/>
      <c r="CD21" s="55" t="s">
        <v>587</v>
      </c>
      <c r="CE21" s="53" t="s">
        <v>559</v>
      </c>
      <c r="CF21" s="54" t="s">
        <v>555</v>
      </c>
      <c r="CG21" s="55" t="s">
        <v>557</v>
      </c>
      <c r="CH21" s="53"/>
      <c r="CI21" s="54"/>
      <c r="CJ21" s="55" t="s">
        <v>587</v>
      </c>
      <c r="CK21" s="53" t="s">
        <v>559</v>
      </c>
      <c r="CL21" s="54" t="s">
        <v>896</v>
      </c>
    </row>
    <row r="22" spans="1:90" ht="13.8" x14ac:dyDescent="0.3">
      <c r="A22" s="60" t="s">
        <v>585</v>
      </c>
      <c r="B22" s="61" t="s">
        <v>590</v>
      </c>
      <c r="C22" s="61" t="s">
        <v>136</v>
      </c>
      <c r="D22" s="189" t="s">
        <v>136</v>
      </c>
      <c r="E22" s="101" t="s">
        <v>137</v>
      </c>
      <c r="F22" s="75">
        <f t="shared" si="0"/>
        <v>19</v>
      </c>
      <c r="G22" s="55" t="s">
        <v>587</v>
      </c>
      <c r="H22" s="53" t="s">
        <v>559</v>
      </c>
      <c r="I22" s="54" t="s">
        <v>779</v>
      </c>
      <c r="J22" s="55" t="s">
        <v>587</v>
      </c>
      <c r="K22" s="53" t="s">
        <v>559</v>
      </c>
      <c r="L22" s="54" t="s">
        <v>555</v>
      </c>
      <c r="M22" s="55" t="s">
        <v>587</v>
      </c>
      <c r="N22" s="53" t="s">
        <v>559</v>
      </c>
      <c r="O22" s="54" t="s">
        <v>558</v>
      </c>
      <c r="P22" s="55" t="s">
        <v>587</v>
      </c>
      <c r="Q22" s="53" t="s">
        <v>559</v>
      </c>
      <c r="R22" s="54" t="s">
        <v>555</v>
      </c>
      <c r="S22" s="55" t="s">
        <v>587</v>
      </c>
      <c r="T22" s="53" t="s">
        <v>778</v>
      </c>
      <c r="U22" s="54" t="s">
        <v>558</v>
      </c>
      <c r="V22" s="55" t="s">
        <v>557</v>
      </c>
      <c r="W22" s="53"/>
      <c r="X22" s="54"/>
      <c r="Y22" s="55" t="s">
        <v>557</v>
      </c>
      <c r="Z22" s="53"/>
      <c r="AA22" s="54"/>
      <c r="AB22" s="55" t="s">
        <v>587</v>
      </c>
      <c r="AC22" s="53" t="s">
        <v>559</v>
      </c>
      <c r="AD22" s="54" t="s">
        <v>555</v>
      </c>
      <c r="AE22" s="55" t="s">
        <v>587</v>
      </c>
      <c r="AF22" s="53" t="s">
        <v>778</v>
      </c>
      <c r="AG22" s="54" t="s">
        <v>555</v>
      </c>
      <c r="AH22" s="55" t="s">
        <v>587</v>
      </c>
      <c r="AI22" s="53" t="s">
        <v>559</v>
      </c>
      <c r="AJ22" s="54" t="s">
        <v>558</v>
      </c>
      <c r="AK22" s="55" t="s">
        <v>557</v>
      </c>
      <c r="AL22" s="53"/>
      <c r="AM22" s="54"/>
      <c r="AN22" s="55" t="s">
        <v>587</v>
      </c>
      <c r="AO22" s="53" t="s">
        <v>778</v>
      </c>
      <c r="AP22" s="54" t="s">
        <v>558</v>
      </c>
      <c r="AQ22" s="55" t="s">
        <v>587</v>
      </c>
      <c r="AR22" s="53" t="s">
        <v>778</v>
      </c>
      <c r="AS22" s="54" t="s">
        <v>555</v>
      </c>
      <c r="AT22" s="55" t="s">
        <v>557</v>
      </c>
      <c r="AU22" s="53"/>
      <c r="AV22" s="54"/>
      <c r="AW22" s="55" t="s">
        <v>557</v>
      </c>
      <c r="AX22" s="53"/>
      <c r="AY22" s="54"/>
      <c r="AZ22" s="55" t="s">
        <v>557</v>
      </c>
      <c r="BA22" s="53"/>
      <c r="BB22" s="54"/>
      <c r="BC22" s="55" t="s">
        <v>587</v>
      </c>
      <c r="BD22" s="53" t="s">
        <v>778</v>
      </c>
      <c r="BE22" s="54" t="s">
        <v>558</v>
      </c>
      <c r="BF22" s="55" t="s">
        <v>587</v>
      </c>
      <c r="BG22" s="53" t="s">
        <v>777</v>
      </c>
      <c r="BH22" s="54" t="s">
        <v>555</v>
      </c>
      <c r="BI22" s="55" t="s">
        <v>587</v>
      </c>
      <c r="BJ22" s="53" t="s">
        <v>777</v>
      </c>
      <c r="BK22" s="54" t="s">
        <v>555</v>
      </c>
      <c r="BL22" s="55" t="s">
        <v>587</v>
      </c>
      <c r="BM22" s="53" t="s">
        <v>559</v>
      </c>
      <c r="BN22" s="54" t="s">
        <v>779</v>
      </c>
      <c r="BO22" s="55" t="s">
        <v>587</v>
      </c>
      <c r="BP22" s="53" t="s">
        <v>559</v>
      </c>
      <c r="BQ22" s="54" t="s">
        <v>779</v>
      </c>
      <c r="BR22" s="55" t="s">
        <v>587</v>
      </c>
      <c r="BS22" s="53" t="s">
        <v>559</v>
      </c>
      <c r="BT22" s="54" t="s">
        <v>555</v>
      </c>
      <c r="BU22" s="55" t="s">
        <v>587</v>
      </c>
      <c r="BV22" s="53" t="s">
        <v>559</v>
      </c>
      <c r="BW22" s="54" t="s">
        <v>555</v>
      </c>
      <c r="BX22" s="55" t="s">
        <v>557</v>
      </c>
      <c r="BY22" s="53"/>
      <c r="BZ22" s="54"/>
      <c r="CA22" s="55" t="s">
        <v>557</v>
      </c>
      <c r="CB22" s="53"/>
      <c r="CC22" s="54"/>
      <c r="CD22" s="55" t="s">
        <v>587</v>
      </c>
      <c r="CE22" s="53" t="s">
        <v>559</v>
      </c>
      <c r="CF22" s="54" t="s">
        <v>555</v>
      </c>
      <c r="CG22" s="55" t="s">
        <v>557</v>
      </c>
      <c r="CH22" s="53"/>
      <c r="CI22" s="54"/>
      <c r="CJ22" s="55" t="s">
        <v>587</v>
      </c>
      <c r="CK22" s="53" t="s">
        <v>558</v>
      </c>
      <c r="CL22" s="54" t="s">
        <v>895</v>
      </c>
    </row>
    <row r="23" spans="1:90" ht="13.8" x14ac:dyDescent="0.3">
      <c r="A23" s="60" t="s">
        <v>585</v>
      </c>
      <c r="B23" s="61" t="s">
        <v>590</v>
      </c>
      <c r="C23" s="61" t="s">
        <v>140</v>
      </c>
      <c r="D23" s="189" t="s">
        <v>139</v>
      </c>
      <c r="E23" s="101" t="s">
        <v>141</v>
      </c>
      <c r="F23" s="75">
        <f t="shared" si="0"/>
        <v>18</v>
      </c>
      <c r="G23" s="55" t="s">
        <v>587</v>
      </c>
      <c r="H23" s="53" t="s">
        <v>559</v>
      </c>
      <c r="I23" s="54" t="s">
        <v>779</v>
      </c>
      <c r="J23" s="55" t="s">
        <v>587</v>
      </c>
      <c r="K23" s="53" t="s">
        <v>559</v>
      </c>
      <c r="L23" s="54" t="s">
        <v>555</v>
      </c>
      <c r="M23" s="55" t="s">
        <v>587</v>
      </c>
      <c r="N23" s="53" t="s">
        <v>559</v>
      </c>
      <c r="O23" s="54" t="s">
        <v>558</v>
      </c>
      <c r="P23" s="55" t="s">
        <v>587</v>
      </c>
      <c r="Q23" s="53" t="s">
        <v>559</v>
      </c>
      <c r="R23" s="54" t="s">
        <v>555</v>
      </c>
      <c r="S23" s="55" t="s">
        <v>587</v>
      </c>
      <c r="T23" s="53" t="s">
        <v>778</v>
      </c>
      <c r="U23" s="54" t="s">
        <v>558</v>
      </c>
      <c r="V23" s="55" t="s">
        <v>557</v>
      </c>
      <c r="W23" s="53"/>
      <c r="X23" s="54"/>
      <c r="Y23" s="55" t="s">
        <v>557</v>
      </c>
      <c r="Z23" s="53"/>
      <c r="AA23" s="54"/>
      <c r="AB23" s="55" t="s">
        <v>587</v>
      </c>
      <c r="AC23" s="53" t="s">
        <v>559</v>
      </c>
      <c r="AD23" s="54" t="s">
        <v>555</v>
      </c>
      <c r="AE23" s="55" t="s">
        <v>587</v>
      </c>
      <c r="AF23" s="53" t="s">
        <v>778</v>
      </c>
      <c r="AG23" s="54" t="s">
        <v>555</v>
      </c>
      <c r="AH23" s="55" t="s">
        <v>587</v>
      </c>
      <c r="AI23" s="53" t="s">
        <v>559</v>
      </c>
      <c r="AJ23" s="54" t="s">
        <v>558</v>
      </c>
      <c r="AK23" s="55" t="s">
        <v>557</v>
      </c>
      <c r="AL23" s="53"/>
      <c r="AM23" s="54"/>
      <c r="AN23" s="55" t="s">
        <v>587</v>
      </c>
      <c r="AO23" s="53" t="s">
        <v>778</v>
      </c>
      <c r="AP23" s="54" t="s">
        <v>558</v>
      </c>
      <c r="AQ23" s="55" t="s">
        <v>587</v>
      </c>
      <c r="AR23" s="53" t="s">
        <v>778</v>
      </c>
      <c r="AS23" s="54" t="s">
        <v>555</v>
      </c>
      <c r="AT23" s="55" t="s">
        <v>557</v>
      </c>
      <c r="AU23" s="53"/>
      <c r="AV23" s="54"/>
      <c r="AW23" s="55" t="s">
        <v>557</v>
      </c>
      <c r="AX23" s="53"/>
      <c r="AY23" s="54"/>
      <c r="AZ23" s="55" t="s">
        <v>557</v>
      </c>
      <c r="BA23" s="53"/>
      <c r="BB23" s="54"/>
      <c r="BC23" s="55" t="s">
        <v>587</v>
      </c>
      <c r="BD23" s="53" t="s">
        <v>778</v>
      </c>
      <c r="BE23" s="54" t="s">
        <v>558</v>
      </c>
      <c r="BF23" s="55" t="s">
        <v>587</v>
      </c>
      <c r="BG23" s="53" t="s">
        <v>777</v>
      </c>
      <c r="BH23" s="54" t="s">
        <v>555</v>
      </c>
      <c r="BI23" s="55" t="s">
        <v>587</v>
      </c>
      <c r="BJ23" s="53" t="s">
        <v>777</v>
      </c>
      <c r="BK23" s="54" t="s">
        <v>555</v>
      </c>
      <c r="BL23" s="55" t="s">
        <v>587</v>
      </c>
      <c r="BM23" s="53" t="s">
        <v>559</v>
      </c>
      <c r="BN23" s="54" t="s">
        <v>779</v>
      </c>
      <c r="BO23" s="55" t="s">
        <v>557</v>
      </c>
      <c r="BP23" s="53"/>
      <c r="BQ23" s="54"/>
      <c r="BR23" s="55" t="s">
        <v>587</v>
      </c>
      <c r="BS23" s="53" t="s">
        <v>559</v>
      </c>
      <c r="BT23" s="54" t="s">
        <v>555</v>
      </c>
      <c r="BU23" s="55" t="s">
        <v>587</v>
      </c>
      <c r="BV23" s="53" t="s">
        <v>559</v>
      </c>
      <c r="BW23" s="54" t="s">
        <v>555</v>
      </c>
      <c r="BX23" s="55" t="s">
        <v>557</v>
      </c>
      <c r="BY23" s="53"/>
      <c r="BZ23" s="54"/>
      <c r="CA23" s="55" t="s">
        <v>557</v>
      </c>
      <c r="CB23" s="53"/>
      <c r="CC23" s="54"/>
      <c r="CD23" s="55" t="s">
        <v>587</v>
      </c>
      <c r="CE23" s="53" t="s">
        <v>559</v>
      </c>
      <c r="CF23" s="54" t="s">
        <v>555</v>
      </c>
      <c r="CG23" s="55" t="s">
        <v>557</v>
      </c>
      <c r="CH23" s="53"/>
      <c r="CI23" s="54"/>
      <c r="CJ23" s="55" t="s">
        <v>587</v>
      </c>
      <c r="CK23" s="53" t="s">
        <v>559</v>
      </c>
      <c r="CL23" s="54" t="s">
        <v>897</v>
      </c>
    </row>
    <row r="24" spans="1:90" ht="13.8" x14ac:dyDescent="0.3">
      <c r="A24" s="60" t="s">
        <v>585</v>
      </c>
      <c r="B24" s="61" t="s">
        <v>590</v>
      </c>
      <c r="C24" s="61" t="s">
        <v>148</v>
      </c>
      <c r="D24" s="189" t="s">
        <v>147</v>
      </c>
      <c r="E24" s="101" t="s">
        <v>149</v>
      </c>
      <c r="F24" s="75">
        <f t="shared" si="0"/>
        <v>19</v>
      </c>
      <c r="G24" s="55" t="s">
        <v>587</v>
      </c>
      <c r="H24" s="53" t="s">
        <v>559</v>
      </c>
      <c r="I24" s="54" t="s">
        <v>779</v>
      </c>
      <c r="J24" s="55" t="s">
        <v>587</v>
      </c>
      <c r="K24" s="53" t="s">
        <v>559</v>
      </c>
      <c r="L24" s="54" t="s">
        <v>555</v>
      </c>
      <c r="M24" s="55" t="s">
        <v>587</v>
      </c>
      <c r="N24" s="53" t="s">
        <v>559</v>
      </c>
      <c r="O24" s="54" t="s">
        <v>558</v>
      </c>
      <c r="P24" s="55" t="s">
        <v>587</v>
      </c>
      <c r="Q24" s="53" t="s">
        <v>559</v>
      </c>
      <c r="R24" s="54" t="s">
        <v>555</v>
      </c>
      <c r="S24" s="55" t="s">
        <v>587</v>
      </c>
      <c r="T24" s="53" t="s">
        <v>778</v>
      </c>
      <c r="U24" s="54" t="s">
        <v>558</v>
      </c>
      <c r="V24" s="55" t="s">
        <v>557</v>
      </c>
      <c r="W24" s="53"/>
      <c r="X24" s="54"/>
      <c r="Y24" s="55" t="s">
        <v>557</v>
      </c>
      <c r="Z24" s="53"/>
      <c r="AA24" s="54"/>
      <c r="AB24" s="55" t="s">
        <v>587</v>
      </c>
      <c r="AC24" s="53" t="s">
        <v>559</v>
      </c>
      <c r="AD24" s="54" t="s">
        <v>555</v>
      </c>
      <c r="AE24" s="55" t="s">
        <v>587</v>
      </c>
      <c r="AF24" s="53" t="s">
        <v>778</v>
      </c>
      <c r="AG24" s="54" t="s">
        <v>555</v>
      </c>
      <c r="AH24" s="55" t="s">
        <v>587</v>
      </c>
      <c r="AI24" s="53" t="s">
        <v>559</v>
      </c>
      <c r="AJ24" s="54" t="s">
        <v>558</v>
      </c>
      <c r="AK24" s="55" t="s">
        <v>557</v>
      </c>
      <c r="AL24" s="53"/>
      <c r="AM24" s="54"/>
      <c r="AN24" s="55" t="s">
        <v>587</v>
      </c>
      <c r="AO24" s="53" t="s">
        <v>778</v>
      </c>
      <c r="AP24" s="54" t="s">
        <v>558</v>
      </c>
      <c r="AQ24" s="55" t="s">
        <v>587</v>
      </c>
      <c r="AR24" s="53" t="s">
        <v>778</v>
      </c>
      <c r="AS24" s="54" t="s">
        <v>555</v>
      </c>
      <c r="AT24" s="55" t="s">
        <v>557</v>
      </c>
      <c r="AU24" s="53"/>
      <c r="AV24" s="54"/>
      <c r="AW24" s="55" t="s">
        <v>557</v>
      </c>
      <c r="AX24" s="53"/>
      <c r="AY24" s="54"/>
      <c r="AZ24" s="55" t="s">
        <v>557</v>
      </c>
      <c r="BA24" s="53"/>
      <c r="BB24" s="54"/>
      <c r="BC24" s="55" t="s">
        <v>587</v>
      </c>
      <c r="BD24" s="53" t="s">
        <v>778</v>
      </c>
      <c r="BE24" s="54" t="s">
        <v>558</v>
      </c>
      <c r="BF24" s="55" t="s">
        <v>587</v>
      </c>
      <c r="BG24" s="53" t="s">
        <v>777</v>
      </c>
      <c r="BH24" s="54" t="s">
        <v>555</v>
      </c>
      <c r="BI24" s="55" t="s">
        <v>587</v>
      </c>
      <c r="BJ24" s="53" t="s">
        <v>777</v>
      </c>
      <c r="BK24" s="54" t="s">
        <v>555</v>
      </c>
      <c r="BL24" s="55" t="s">
        <v>587</v>
      </c>
      <c r="BM24" s="53" t="s">
        <v>559</v>
      </c>
      <c r="BN24" s="54" t="s">
        <v>779</v>
      </c>
      <c r="BO24" s="55" t="s">
        <v>587</v>
      </c>
      <c r="BP24" s="53" t="s">
        <v>559</v>
      </c>
      <c r="BQ24" s="54" t="s">
        <v>779</v>
      </c>
      <c r="BR24" s="55" t="s">
        <v>587</v>
      </c>
      <c r="BS24" s="53" t="s">
        <v>559</v>
      </c>
      <c r="BT24" s="54" t="s">
        <v>555</v>
      </c>
      <c r="BU24" s="55" t="s">
        <v>587</v>
      </c>
      <c r="BV24" s="53" t="s">
        <v>559</v>
      </c>
      <c r="BW24" s="54" t="s">
        <v>555</v>
      </c>
      <c r="BX24" s="55" t="s">
        <v>557</v>
      </c>
      <c r="BY24" s="53"/>
      <c r="BZ24" s="54"/>
      <c r="CA24" s="55" t="s">
        <v>557</v>
      </c>
      <c r="CB24" s="53"/>
      <c r="CC24" s="54"/>
      <c r="CD24" s="55" t="s">
        <v>587</v>
      </c>
      <c r="CE24" s="53" t="s">
        <v>559</v>
      </c>
      <c r="CF24" s="54" t="s">
        <v>555</v>
      </c>
      <c r="CG24" s="55" t="s">
        <v>557</v>
      </c>
      <c r="CH24" s="53"/>
      <c r="CI24" s="54"/>
      <c r="CJ24" s="55" t="s">
        <v>587</v>
      </c>
      <c r="CK24" s="53" t="s">
        <v>559</v>
      </c>
      <c r="CL24" s="54" t="s">
        <v>897</v>
      </c>
    </row>
    <row r="25" spans="1:90" ht="13.8" x14ac:dyDescent="0.3">
      <c r="A25" s="60" t="s">
        <v>585</v>
      </c>
      <c r="B25" s="61" t="s">
        <v>590</v>
      </c>
      <c r="C25" s="61" t="s">
        <v>152</v>
      </c>
      <c r="D25" s="189" t="s">
        <v>151</v>
      </c>
      <c r="E25" s="101" t="s">
        <v>153</v>
      </c>
      <c r="F25" s="75">
        <f t="shared" si="0"/>
        <v>18</v>
      </c>
      <c r="G25" s="55" t="s">
        <v>587</v>
      </c>
      <c r="H25" s="53" t="s">
        <v>559</v>
      </c>
      <c r="I25" s="54" t="s">
        <v>779</v>
      </c>
      <c r="J25" s="55" t="s">
        <v>587</v>
      </c>
      <c r="K25" s="53" t="s">
        <v>559</v>
      </c>
      <c r="L25" s="54" t="s">
        <v>555</v>
      </c>
      <c r="M25" s="55" t="s">
        <v>587</v>
      </c>
      <c r="N25" s="53" t="s">
        <v>559</v>
      </c>
      <c r="O25" s="54" t="s">
        <v>558</v>
      </c>
      <c r="P25" s="55" t="s">
        <v>587</v>
      </c>
      <c r="Q25" s="53" t="s">
        <v>559</v>
      </c>
      <c r="R25" s="54" t="s">
        <v>555</v>
      </c>
      <c r="S25" s="55" t="s">
        <v>587</v>
      </c>
      <c r="T25" s="53" t="s">
        <v>778</v>
      </c>
      <c r="U25" s="54" t="s">
        <v>558</v>
      </c>
      <c r="V25" s="55" t="s">
        <v>557</v>
      </c>
      <c r="W25" s="53"/>
      <c r="X25" s="54"/>
      <c r="Y25" s="55" t="s">
        <v>557</v>
      </c>
      <c r="Z25" s="53"/>
      <c r="AA25" s="54"/>
      <c r="AB25" s="55" t="s">
        <v>587</v>
      </c>
      <c r="AC25" s="53" t="s">
        <v>559</v>
      </c>
      <c r="AD25" s="54" t="s">
        <v>555</v>
      </c>
      <c r="AE25" s="55" t="s">
        <v>587</v>
      </c>
      <c r="AF25" s="53" t="s">
        <v>778</v>
      </c>
      <c r="AG25" s="54" t="s">
        <v>555</v>
      </c>
      <c r="AH25" s="55" t="s">
        <v>587</v>
      </c>
      <c r="AI25" s="53" t="s">
        <v>559</v>
      </c>
      <c r="AJ25" s="54" t="s">
        <v>558</v>
      </c>
      <c r="AK25" s="55" t="s">
        <v>557</v>
      </c>
      <c r="AL25" s="53"/>
      <c r="AM25" s="54"/>
      <c r="AN25" s="55" t="s">
        <v>587</v>
      </c>
      <c r="AO25" s="53" t="s">
        <v>778</v>
      </c>
      <c r="AP25" s="54" t="s">
        <v>558</v>
      </c>
      <c r="AQ25" s="55" t="s">
        <v>587</v>
      </c>
      <c r="AR25" s="53" t="s">
        <v>778</v>
      </c>
      <c r="AS25" s="54" t="s">
        <v>555</v>
      </c>
      <c r="AT25" s="55" t="s">
        <v>557</v>
      </c>
      <c r="AU25" s="53"/>
      <c r="AV25" s="54"/>
      <c r="AW25" s="55" t="s">
        <v>557</v>
      </c>
      <c r="AX25" s="53"/>
      <c r="AY25" s="54"/>
      <c r="AZ25" s="55" t="s">
        <v>557</v>
      </c>
      <c r="BA25" s="53"/>
      <c r="BB25" s="54"/>
      <c r="BC25" s="55" t="s">
        <v>587</v>
      </c>
      <c r="BD25" s="53" t="s">
        <v>778</v>
      </c>
      <c r="BE25" s="54" t="s">
        <v>558</v>
      </c>
      <c r="BF25" s="55" t="s">
        <v>587</v>
      </c>
      <c r="BG25" s="53" t="s">
        <v>777</v>
      </c>
      <c r="BH25" s="54" t="s">
        <v>555</v>
      </c>
      <c r="BI25" s="55" t="s">
        <v>587</v>
      </c>
      <c r="BJ25" s="53" t="s">
        <v>777</v>
      </c>
      <c r="BK25" s="54" t="s">
        <v>555</v>
      </c>
      <c r="BL25" s="55" t="s">
        <v>587</v>
      </c>
      <c r="BM25" s="53" t="s">
        <v>559</v>
      </c>
      <c r="BN25" s="54" t="s">
        <v>779</v>
      </c>
      <c r="BO25" s="55" t="s">
        <v>557</v>
      </c>
      <c r="BP25" s="53"/>
      <c r="BQ25" s="54"/>
      <c r="BR25" s="55" t="s">
        <v>587</v>
      </c>
      <c r="BS25" s="53" t="s">
        <v>559</v>
      </c>
      <c r="BT25" s="54" t="s">
        <v>555</v>
      </c>
      <c r="BU25" s="55" t="s">
        <v>587</v>
      </c>
      <c r="BV25" s="53" t="s">
        <v>559</v>
      </c>
      <c r="BW25" s="54" t="s">
        <v>555</v>
      </c>
      <c r="BX25" s="55" t="s">
        <v>557</v>
      </c>
      <c r="BY25" s="53"/>
      <c r="BZ25" s="54"/>
      <c r="CA25" s="55" t="s">
        <v>557</v>
      </c>
      <c r="CB25" s="53"/>
      <c r="CC25" s="54"/>
      <c r="CD25" s="55" t="s">
        <v>587</v>
      </c>
      <c r="CE25" s="53" t="s">
        <v>559</v>
      </c>
      <c r="CF25" s="54" t="s">
        <v>555</v>
      </c>
      <c r="CG25" s="55" t="s">
        <v>557</v>
      </c>
      <c r="CH25" s="53"/>
      <c r="CI25" s="54"/>
      <c r="CJ25" s="55" t="s">
        <v>587</v>
      </c>
      <c r="CK25" s="53" t="s">
        <v>558</v>
      </c>
      <c r="CL25" s="54" t="s">
        <v>895</v>
      </c>
    </row>
    <row r="26" spans="1:90" ht="13.8" x14ac:dyDescent="0.3">
      <c r="A26" s="60" t="s">
        <v>585</v>
      </c>
      <c r="B26" s="61" t="s">
        <v>592</v>
      </c>
      <c r="C26" s="61" t="s">
        <v>175</v>
      </c>
      <c r="D26" s="189" t="s">
        <v>175</v>
      </c>
      <c r="E26" s="101" t="s">
        <v>176</v>
      </c>
      <c r="F26" s="75">
        <f t="shared" si="0"/>
        <v>16</v>
      </c>
      <c r="G26" s="55" t="s">
        <v>587</v>
      </c>
      <c r="H26" s="53" t="s">
        <v>559</v>
      </c>
      <c r="I26" s="54" t="s">
        <v>779</v>
      </c>
      <c r="J26" s="55" t="s">
        <v>587</v>
      </c>
      <c r="K26" s="53" t="s">
        <v>777</v>
      </c>
      <c r="L26" s="54" t="s">
        <v>779</v>
      </c>
      <c r="M26" s="55" t="s">
        <v>587</v>
      </c>
      <c r="N26" s="53" t="s">
        <v>559</v>
      </c>
      <c r="O26" s="54" t="s">
        <v>558</v>
      </c>
      <c r="P26" s="55" t="s">
        <v>587</v>
      </c>
      <c r="Q26" s="53" t="s">
        <v>559</v>
      </c>
      <c r="R26" s="54" t="s">
        <v>779</v>
      </c>
      <c r="S26" s="55" t="s">
        <v>587</v>
      </c>
      <c r="T26" s="53" t="s">
        <v>778</v>
      </c>
      <c r="U26" s="54" t="s">
        <v>558</v>
      </c>
      <c r="V26" s="55" t="s">
        <v>557</v>
      </c>
      <c r="W26" s="53"/>
      <c r="X26" s="54"/>
      <c r="Y26" s="55" t="s">
        <v>557</v>
      </c>
      <c r="Z26" s="53"/>
      <c r="AA26" s="54"/>
      <c r="AB26" s="55" t="s">
        <v>587</v>
      </c>
      <c r="AC26" s="53" t="s">
        <v>559</v>
      </c>
      <c r="AD26" s="54" t="s">
        <v>555</v>
      </c>
      <c r="AE26" s="55" t="s">
        <v>587</v>
      </c>
      <c r="AF26" s="53" t="s">
        <v>778</v>
      </c>
      <c r="AG26" s="54" t="s">
        <v>555</v>
      </c>
      <c r="AH26" s="55" t="s">
        <v>557</v>
      </c>
      <c r="AI26" s="53"/>
      <c r="AJ26" s="54"/>
      <c r="AK26" s="55" t="s">
        <v>557</v>
      </c>
      <c r="AL26" s="53"/>
      <c r="AM26" s="54"/>
      <c r="AN26" s="55" t="s">
        <v>587</v>
      </c>
      <c r="AO26" s="53" t="s">
        <v>559</v>
      </c>
      <c r="AP26" s="54" t="s">
        <v>558</v>
      </c>
      <c r="AQ26" s="55" t="s">
        <v>557</v>
      </c>
      <c r="AR26" s="53"/>
      <c r="AS26" s="54"/>
      <c r="AT26" s="55" t="s">
        <v>557</v>
      </c>
      <c r="AU26" s="53"/>
      <c r="AV26" s="54"/>
      <c r="AW26" s="55" t="s">
        <v>557</v>
      </c>
      <c r="AX26" s="53"/>
      <c r="AY26" s="54"/>
      <c r="AZ26" s="55" t="s">
        <v>557</v>
      </c>
      <c r="BA26" s="53"/>
      <c r="BB26" s="54"/>
      <c r="BC26" s="55" t="s">
        <v>587</v>
      </c>
      <c r="BD26" s="53" t="s">
        <v>778</v>
      </c>
      <c r="BE26" s="54" t="s">
        <v>558</v>
      </c>
      <c r="BF26" s="55" t="s">
        <v>587</v>
      </c>
      <c r="BG26" s="53" t="s">
        <v>778</v>
      </c>
      <c r="BH26" s="54" t="s">
        <v>558</v>
      </c>
      <c r="BI26" s="55" t="s">
        <v>587</v>
      </c>
      <c r="BJ26" s="53" t="s">
        <v>559</v>
      </c>
      <c r="BK26" s="54" t="s">
        <v>555</v>
      </c>
      <c r="BL26" s="55" t="s">
        <v>587</v>
      </c>
      <c r="BM26" s="53" t="s">
        <v>559</v>
      </c>
      <c r="BN26" s="54" t="s">
        <v>779</v>
      </c>
      <c r="BO26" s="55" t="s">
        <v>557</v>
      </c>
      <c r="BP26" s="53"/>
      <c r="BQ26" s="54"/>
      <c r="BR26" s="55" t="s">
        <v>587</v>
      </c>
      <c r="BS26" s="53" t="s">
        <v>778</v>
      </c>
      <c r="BT26" s="54" t="s">
        <v>558</v>
      </c>
      <c r="BU26" s="55" t="s">
        <v>587</v>
      </c>
      <c r="BV26" s="53" t="s">
        <v>559</v>
      </c>
      <c r="BW26" s="54" t="s">
        <v>555</v>
      </c>
      <c r="BX26" s="55" t="s">
        <v>557</v>
      </c>
      <c r="BY26" s="53"/>
      <c r="BZ26" s="54"/>
      <c r="CA26" s="55" t="s">
        <v>557</v>
      </c>
      <c r="CB26" s="53"/>
      <c r="CC26" s="54"/>
      <c r="CD26" s="55" t="s">
        <v>587</v>
      </c>
      <c r="CE26" s="53" t="s">
        <v>559</v>
      </c>
      <c r="CF26" s="54" t="s">
        <v>555</v>
      </c>
      <c r="CG26" s="55" t="s">
        <v>557</v>
      </c>
      <c r="CH26" s="53"/>
      <c r="CI26" s="54"/>
      <c r="CJ26" s="55" t="s">
        <v>587</v>
      </c>
      <c r="CK26" s="53" t="s">
        <v>559</v>
      </c>
      <c r="CL26" s="54" t="s">
        <v>899</v>
      </c>
    </row>
    <row r="27" spans="1:90" ht="13.8" x14ac:dyDescent="0.3">
      <c r="A27" s="60" t="s">
        <v>585</v>
      </c>
      <c r="B27" s="61" t="s">
        <v>592</v>
      </c>
      <c r="C27" s="61" t="s">
        <v>172</v>
      </c>
      <c r="D27" s="189" t="s">
        <v>171</v>
      </c>
      <c r="E27" s="101" t="s">
        <v>173</v>
      </c>
      <c r="F27" s="75">
        <f t="shared" si="0"/>
        <v>16</v>
      </c>
      <c r="G27" s="55" t="s">
        <v>587</v>
      </c>
      <c r="H27" s="53" t="s">
        <v>559</v>
      </c>
      <c r="I27" s="54" t="s">
        <v>779</v>
      </c>
      <c r="J27" s="55" t="s">
        <v>587</v>
      </c>
      <c r="K27" s="53" t="s">
        <v>777</v>
      </c>
      <c r="L27" s="54" t="s">
        <v>779</v>
      </c>
      <c r="M27" s="55" t="s">
        <v>587</v>
      </c>
      <c r="N27" s="53" t="s">
        <v>559</v>
      </c>
      <c r="O27" s="54" t="s">
        <v>558</v>
      </c>
      <c r="P27" s="55" t="s">
        <v>587</v>
      </c>
      <c r="Q27" s="53" t="s">
        <v>559</v>
      </c>
      <c r="R27" s="54" t="s">
        <v>779</v>
      </c>
      <c r="S27" s="55" t="s">
        <v>587</v>
      </c>
      <c r="T27" s="53" t="s">
        <v>559</v>
      </c>
      <c r="U27" s="54" t="s">
        <v>558</v>
      </c>
      <c r="V27" s="55" t="s">
        <v>557</v>
      </c>
      <c r="W27" s="53"/>
      <c r="X27" s="54"/>
      <c r="Y27" s="55" t="s">
        <v>557</v>
      </c>
      <c r="Z27" s="53"/>
      <c r="AA27" s="54"/>
      <c r="AB27" s="55" t="s">
        <v>587</v>
      </c>
      <c r="AC27" s="53" t="s">
        <v>559</v>
      </c>
      <c r="AD27" s="54" t="s">
        <v>555</v>
      </c>
      <c r="AE27" s="55" t="s">
        <v>587</v>
      </c>
      <c r="AF27" s="53" t="s">
        <v>778</v>
      </c>
      <c r="AG27" s="54" t="s">
        <v>555</v>
      </c>
      <c r="AH27" s="55" t="s">
        <v>557</v>
      </c>
      <c r="AI27" s="53"/>
      <c r="AJ27" s="54"/>
      <c r="AK27" s="55" t="s">
        <v>557</v>
      </c>
      <c r="AL27" s="53"/>
      <c r="AM27" s="54"/>
      <c r="AN27" s="55" t="s">
        <v>587</v>
      </c>
      <c r="AO27" s="53" t="s">
        <v>559</v>
      </c>
      <c r="AP27" s="54" t="s">
        <v>558</v>
      </c>
      <c r="AQ27" s="55" t="s">
        <v>557</v>
      </c>
      <c r="AR27" s="53"/>
      <c r="AS27" s="54"/>
      <c r="AT27" s="55" t="s">
        <v>557</v>
      </c>
      <c r="AU27" s="53"/>
      <c r="AV27" s="54"/>
      <c r="AW27" s="55" t="s">
        <v>557</v>
      </c>
      <c r="AX27" s="53"/>
      <c r="AY27" s="54"/>
      <c r="AZ27" s="55" t="s">
        <v>557</v>
      </c>
      <c r="BA27" s="53"/>
      <c r="BB27" s="54"/>
      <c r="BC27" s="55" t="s">
        <v>587</v>
      </c>
      <c r="BD27" s="53" t="s">
        <v>778</v>
      </c>
      <c r="BE27" s="54" t="s">
        <v>558</v>
      </c>
      <c r="BF27" s="55" t="s">
        <v>587</v>
      </c>
      <c r="BG27" s="53" t="s">
        <v>778</v>
      </c>
      <c r="BH27" s="54" t="s">
        <v>558</v>
      </c>
      <c r="BI27" s="55" t="s">
        <v>587</v>
      </c>
      <c r="BJ27" s="53" t="s">
        <v>559</v>
      </c>
      <c r="BK27" s="54" t="s">
        <v>555</v>
      </c>
      <c r="BL27" s="55" t="s">
        <v>587</v>
      </c>
      <c r="BM27" s="53" t="s">
        <v>559</v>
      </c>
      <c r="BN27" s="54" t="s">
        <v>779</v>
      </c>
      <c r="BO27" s="55" t="s">
        <v>557</v>
      </c>
      <c r="BP27" s="53"/>
      <c r="BQ27" s="54"/>
      <c r="BR27" s="55" t="s">
        <v>587</v>
      </c>
      <c r="BS27" s="53" t="s">
        <v>778</v>
      </c>
      <c r="BT27" s="54" t="s">
        <v>558</v>
      </c>
      <c r="BU27" s="55" t="s">
        <v>587</v>
      </c>
      <c r="BV27" s="53" t="s">
        <v>559</v>
      </c>
      <c r="BW27" s="54" t="s">
        <v>555</v>
      </c>
      <c r="BX27" s="55" t="s">
        <v>557</v>
      </c>
      <c r="BY27" s="53"/>
      <c r="BZ27" s="54"/>
      <c r="CA27" s="55" t="s">
        <v>557</v>
      </c>
      <c r="CB27" s="53"/>
      <c r="CC27" s="54"/>
      <c r="CD27" s="55" t="s">
        <v>587</v>
      </c>
      <c r="CE27" s="53" t="s">
        <v>559</v>
      </c>
      <c r="CF27" s="54" t="s">
        <v>555</v>
      </c>
      <c r="CG27" s="55" t="s">
        <v>557</v>
      </c>
      <c r="CH27" s="53"/>
      <c r="CI27" s="54"/>
      <c r="CJ27" s="55" t="s">
        <v>587</v>
      </c>
      <c r="CK27" s="53" t="s">
        <v>559</v>
      </c>
      <c r="CL27" s="54" t="s">
        <v>899</v>
      </c>
    </row>
    <row r="28" spans="1:90" ht="13.8" x14ac:dyDescent="0.3">
      <c r="A28" s="60" t="s">
        <v>585</v>
      </c>
      <c r="B28" s="61" t="s">
        <v>592</v>
      </c>
      <c r="C28" s="61" t="s">
        <v>156</v>
      </c>
      <c r="D28" s="189" t="s">
        <v>155</v>
      </c>
      <c r="E28" s="101" t="s">
        <v>157</v>
      </c>
      <c r="F28" s="75">
        <f t="shared" si="0"/>
        <v>11</v>
      </c>
      <c r="G28" s="55" t="s">
        <v>587</v>
      </c>
      <c r="H28" s="53" t="s">
        <v>559</v>
      </c>
      <c r="I28" s="54" t="s">
        <v>779</v>
      </c>
      <c r="J28" s="55" t="s">
        <v>587</v>
      </c>
      <c r="K28" s="53" t="s">
        <v>778</v>
      </c>
      <c r="L28" s="54" t="s">
        <v>779</v>
      </c>
      <c r="M28" s="55" t="s">
        <v>587</v>
      </c>
      <c r="N28" s="53" t="s">
        <v>559</v>
      </c>
      <c r="O28" s="54" t="s">
        <v>558</v>
      </c>
      <c r="P28" s="55" t="s">
        <v>587</v>
      </c>
      <c r="Q28" s="53" t="s">
        <v>778</v>
      </c>
      <c r="R28" s="54" t="s">
        <v>778</v>
      </c>
      <c r="S28" s="55" t="s">
        <v>557</v>
      </c>
      <c r="T28" s="53"/>
      <c r="U28" s="54"/>
      <c r="V28" s="55" t="s">
        <v>557</v>
      </c>
      <c r="W28" s="53"/>
      <c r="X28" s="54"/>
      <c r="Y28" s="55" t="s">
        <v>557</v>
      </c>
      <c r="Z28" s="53"/>
      <c r="AA28" s="54"/>
      <c r="AB28" s="55" t="s">
        <v>557</v>
      </c>
      <c r="AC28" s="53"/>
      <c r="AD28" s="54"/>
      <c r="AE28" s="55" t="s">
        <v>557</v>
      </c>
      <c r="AF28" s="53"/>
      <c r="AG28" s="54"/>
      <c r="AH28" s="55" t="s">
        <v>557</v>
      </c>
      <c r="AI28" s="53"/>
      <c r="AJ28" s="54"/>
      <c r="AK28" s="55" t="s">
        <v>557</v>
      </c>
      <c r="AL28" s="53"/>
      <c r="AM28" s="54"/>
      <c r="AN28" s="55" t="s">
        <v>557</v>
      </c>
      <c r="AO28" s="53"/>
      <c r="AP28" s="54"/>
      <c r="AQ28" s="55" t="s">
        <v>557</v>
      </c>
      <c r="AR28" s="53"/>
      <c r="AS28" s="54"/>
      <c r="AT28" s="55" t="s">
        <v>557</v>
      </c>
      <c r="AU28" s="53"/>
      <c r="AV28" s="54"/>
      <c r="AW28" s="55" t="s">
        <v>557</v>
      </c>
      <c r="AX28" s="53"/>
      <c r="AY28" s="54"/>
      <c r="AZ28" s="55" t="s">
        <v>557</v>
      </c>
      <c r="BA28" s="53"/>
      <c r="BB28" s="54"/>
      <c r="BC28" s="55" t="s">
        <v>587</v>
      </c>
      <c r="BD28" s="53" t="s">
        <v>778</v>
      </c>
      <c r="BE28" s="54" t="s">
        <v>558</v>
      </c>
      <c r="BF28" s="55" t="s">
        <v>587</v>
      </c>
      <c r="BG28" s="53" t="s">
        <v>778</v>
      </c>
      <c r="BH28" s="54" t="s">
        <v>558</v>
      </c>
      <c r="BI28" s="55" t="s">
        <v>587</v>
      </c>
      <c r="BJ28" s="53" t="s">
        <v>559</v>
      </c>
      <c r="BK28" s="54" t="s">
        <v>555</v>
      </c>
      <c r="BL28" s="55" t="s">
        <v>587</v>
      </c>
      <c r="BM28" s="53" t="s">
        <v>559</v>
      </c>
      <c r="BN28" s="54" t="s">
        <v>779</v>
      </c>
      <c r="BO28" s="55" t="s">
        <v>557</v>
      </c>
      <c r="BP28" s="53"/>
      <c r="BQ28" s="54"/>
      <c r="BR28" s="55" t="s">
        <v>587</v>
      </c>
      <c r="BS28" s="53" t="s">
        <v>778</v>
      </c>
      <c r="BT28" s="54" t="s">
        <v>558</v>
      </c>
      <c r="BU28" s="55" t="s">
        <v>557</v>
      </c>
      <c r="BV28" s="53"/>
      <c r="BW28" s="54"/>
      <c r="BX28" s="55" t="s">
        <v>557</v>
      </c>
      <c r="BY28" s="53"/>
      <c r="BZ28" s="54"/>
      <c r="CA28" s="55" t="s">
        <v>557</v>
      </c>
      <c r="CB28" s="53"/>
      <c r="CC28" s="54"/>
      <c r="CD28" s="55" t="s">
        <v>587</v>
      </c>
      <c r="CE28" s="53" t="s">
        <v>559</v>
      </c>
      <c r="CF28" s="54" t="s">
        <v>555</v>
      </c>
      <c r="CG28" s="55" t="s">
        <v>557</v>
      </c>
      <c r="CH28" s="53"/>
      <c r="CI28" s="54"/>
      <c r="CJ28" s="55" t="s">
        <v>587</v>
      </c>
      <c r="CK28" s="53" t="s">
        <v>558</v>
      </c>
      <c r="CL28" s="54" t="s">
        <v>898</v>
      </c>
    </row>
    <row r="29" spans="1:90" ht="13.8" x14ac:dyDescent="0.3">
      <c r="A29" s="60" t="s">
        <v>585</v>
      </c>
      <c r="B29" s="61" t="s">
        <v>592</v>
      </c>
      <c r="C29" s="61" t="s">
        <v>160</v>
      </c>
      <c r="D29" s="189" t="s">
        <v>159</v>
      </c>
      <c r="E29" s="101" t="s">
        <v>161</v>
      </c>
      <c r="F29" s="75">
        <f t="shared" si="0"/>
        <v>16</v>
      </c>
      <c r="G29" s="55" t="s">
        <v>587</v>
      </c>
      <c r="H29" s="53" t="s">
        <v>559</v>
      </c>
      <c r="I29" s="54" t="s">
        <v>779</v>
      </c>
      <c r="J29" s="55" t="s">
        <v>587</v>
      </c>
      <c r="K29" s="53" t="s">
        <v>777</v>
      </c>
      <c r="L29" s="54" t="s">
        <v>779</v>
      </c>
      <c r="M29" s="55" t="s">
        <v>587</v>
      </c>
      <c r="N29" s="53" t="s">
        <v>559</v>
      </c>
      <c r="O29" s="54" t="s">
        <v>558</v>
      </c>
      <c r="P29" s="55" t="s">
        <v>587</v>
      </c>
      <c r="Q29" s="53" t="s">
        <v>559</v>
      </c>
      <c r="R29" s="54" t="s">
        <v>779</v>
      </c>
      <c r="S29" s="55" t="s">
        <v>587</v>
      </c>
      <c r="T29" s="53" t="s">
        <v>778</v>
      </c>
      <c r="U29" s="54" t="s">
        <v>558</v>
      </c>
      <c r="V29" s="55" t="s">
        <v>557</v>
      </c>
      <c r="W29" s="53"/>
      <c r="X29" s="54"/>
      <c r="Y29" s="55" t="s">
        <v>557</v>
      </c>
      <c r="Z29" s="53"/>
      <c r="AA29" s="54"/>
      <c r="AB29" s="55" t="s">
        <v>587</v>
      </c>
      <c r="AC29" s="53" t="s">
        <v>559</v>
      </c>
      <c r="AD29" s="54" t="s">
        <v>555</v>
      </c>
      <c r="AE29" s="55" t="s">
        <v>587</v>
      </c>
      <c r="AF29" s="53" t="s">
        <v>778</v>
      </c>
      <c r="AG29" s="54" t="s">
        <v>555</v>
      </c>
      <c r="AH29" s="55" t="s">
        <v>557</v>
      </c>
      <c r="AI29" s="53"/>
      <c r="AJ29" s="54"/>
      <c r="AK29" s="55" t="s">
        <v>557</v>
      </c>
      <c r="AL29" s="53"/>
      <c r="AM29" s="54"/>
      <c r="AN29" s="55" t="s">
        <v>587</v>
      </c>
      <c r="AO29" s="53" t="s">
        <v>559</v>
      </c>
      <c r="AP29" s="54" t="s">
        <v>558</v>
      </c>
      <c r="AQ29" s="55" t="s">
        <v>557</v>
      </c>
      <c r="AR29" s="53"/>
      <c r="AS29" s="54"/>
      <c r="AT29" s="55" t="s">
        <v>557</v>
      </c>
      <c r="AU29" s="53"/>
      <c r="AV29" s="54"/>
      <c r="AW29" s="55" t="s">
        <v>557</v>
      </c>
      <c r="AX29" s="53"/>
      <c r="AY29" s="54"/>
      <c r="AZ29" s="55" t="s">
        <v>557</v>
      </c>
      <c r="BA29" s="53"/>
      <c r="BB29" s="54"/>
      <c r="BC29" s="55" t="s">
        <v>587</v>
      </c>
      <c r="BD29" s="53" t="s">
        <v>778</v>
      </c>
      <c r="BE29" s="54" t="s">
        <v>558</v>
      </c>
      <c r="BF29" s="55" t="s">
        <v>587</v>
      </c>
      <c r="BG29" s="53" t="s">
        <v>778</v>
      </c>
      <c r="BH29" s="54" t="s">
        <v>558</v>
      </c>
      <c r="BI29" s="55" t="s">
        <v>587</v>
      </c>
      <c r="BJ29" s="53" t="s">
        <v>559</v>
      </c>
      <c r="BK29" s="54" t="s">
        <v>555</v>
      </c>
      <c r="BL29" s="55" t="s">
        <v>587</v>
      </c>
      <c r="BM29" s="53" t="s">
        <v>559</v>
      </c>
      <c r="BN29" s="54" t="s">
        <v>779</v>
      </c>
      <c r="BO29" s="55" t="s">
        <v>557</v>
      </c>
      <c r="BP29" s="53"/>
      <c r="BQ29" s="54"/>
      <c r="BR29" s="55" t="s">
        <v>587</v>
      </c>
      <c r="BS29" s="53" t="s">
        <v>778</v>
      </c>
      <c r="BT29" s="54" t="s">
        <v>558</v>
      </c>
      <c r="BU29" s="55" t="s">
        <v>587</v>
      </c>
      <c r="BV29" s="53" t="s">
        <v>559</v>
      </c>
      <c r="BW29" s="54" t="s">
        <v>555</v>
      </c>
      <c r="BX29" s="55" t="s">
        <v>557</v>
      </c>
      <c r="BY29" s="53"/>
      <c r="BZ29" s="54"/>
      <c r="CA29" s="55" t="s">
        <v>557</v>
      </c>
      <c r="CB29" s="53"/>
      <c r="CC29" s="54"/>
      <c r="CD29" s="55" t="s">
        <v>587</v>
      </c>
      <c r="CE29" s="53" t="s">
        <v>559</v>
      </c>
      <c r="CF29" s="54" t="s">
        <v>555</v>
      </c>
      <c r="CG29" s="55" t="s">
        <v>557</v>
      </c>
      <c r="CH29" s="53"/>
      <c r="CI29" s="54"/>
      <c r="CJ29" s="55" t="s">
        <v>587</v>
      </c>
      <c r="CK29" s="53" t="s">
        <v>559</v>
      </c>
      <c r="CL29" s="54" t="s">
        <v>899</v>
      </c>
    </row>
    <row r="30" spans="1:90" ht="13.8" x14ac:dyDescent="0.3">
      <c r="A30" s="60" t="s">
        <v>585</v>
      </c>
      <c r="B30" s="61" t="s">
        <v>592</v>
      </c>
      <c r="C30" s="61" t="s">
        <v>168</v>
      </c>
      <c r="D30" s="189" t="s">
        <v>167</v>
      </c>
      <c r="E30" s="101" t="s">
        <v>169</v>
      </c>
      <c r="F30" s="75">
        <f t="shared" si="0"/>
        <v>17</v>
      </c>
      <c r="G30" s="55" t="s">
        <v>587</v>
      </c>
      <c r="H30" s="53" t="s">
        <v>559</v>
      </c>
      <c r="I30" s="54" t="s">
        <v>779</v>
      </c>
      <c r="J30" s="55" t="s">
        <v>587</v>
      </c>
      <c r="K30" s="53" t="s">
        <v>777</v>
      </c>
      <c r="L30" s="54" t="s">
        <v>779</v>
      </c>
      <c r="M30" s="55" t="s">
        <v>587</v>
      </c>
      <c r="N30" s="53" t="s">
        <v>559</v>
      </c>
      <c r="O30" s="54" t="s">
        <v>558</v>
      </c>
      <c r="P30" s="55" t="s">
        <v>587</v>
      </c>
      <c r="Q30" s="53" t="s">
        <v>559</v>
      </c>
      <c r="R30" s="54" t="s">
        <v>779</v>
      </c>
      <c r="S30" s="55" t="s">
        <v>587</v>
      </c>
      <c r="T30" s="53" t="s">
        <v>559</v>
      </c>
      <c r="U30" s="54" t="s">
        <v>558</v>
      </c>
      <c r="V30" s="55" t="s">
        <v>557</v>
      </c>
      <c r="W30" s="53"/>
      <c r="X30" s="54"/>
      <c r="Y30" s="55" t="s">
        <v>557</v>
      </c>
      <c r="Z30" s="53"/>
      <c r="AA30" s="54"/>
      <c r="AB30" s="55" t="s">
        <v>587</v>
      </c>
      <c r="AC30" s="53" t="s">
        <v>559</v>
      </c>
      <c r="AD30" s="54" t="s">
        <v>555</v>
      </c>
      <c r="AE30" s="55" t="s">
        <v>587</v>
      </c>
      <c r="AF30" s="53" t="s">
        <v>778</v>
      </c>
      <c r="AG30" s="54" t="s">
        <v>555</v>
      </c>
      <c r="AH30" s="55" t="s">
        <v>557</v>
      </c>
      <c r="AI30" s="53"/>
      <c r="AJ30" s="54"/>
      <c r="AK30" s="55" t="s">
        <v>557</v>
      </c>
      <c r="AL30" s="53"/>
      <c r="AM30" s="54"/>
      <c r="AN30" s="55" t="s">
        <v>587</v>
      </c>
      <c r="AO30" s="53" t="s">
        <v>559</v>
      </c>
      <c r="AP30" s="54" t="s">
        <v>558</v>
      </c>
      <c r="AQ30" s="55" t="s">
        <v>557</v>
      </c>
      <c r="AR30" s="53"/>
      <c r="AS30" s="54"/>
      <c r="AT30" s="55" t="s">
        <v>557</v>
      </c>
      <c r="AU30" s="53"/>
      <c r="AV30" s="54"/>
      <c r="AW30" s="55" t="s">
        <v>557</v>
      </c>
      <c r="AX30" s="53"/>
      <c r="AY30" s="54"/>
      <c r="AZ30" s="55" t="s">
        <v>557</v>
      </c>
      <c r="BA30" s="53"/>
      <c r="BB30" s="54"/>
      <c r="BC30" s="55" t="s">
        <v>587</v>
      </c>
      <c r="BD30" s="53" t="s">
        <v>778</v>
      </c>
      <c r="BE30" s="54" t="s">
        <v>558</v>
      </c>
      <c r="BF30" s="55" t="s">
        <v>587</v>
      </c>
      <c r="BG30" s="53" t="s">
        <v>778</v>
      </c>
      <c r="BH30" s="54" t="s">
        <v>558</v>
      </c>
      <c r="BI30" s="55" t="s">
        <v>587</v>
      </c>
      <c r="BJ30" s="53" t="s">
        <v>559</v>
      </c>
      <c r="BK30" s="54" t="s">
        <v>555</v>
      </c>
      <c r="BL30" s="55" t="s">
        <v>587</v>
      </c>
      <c r="BM30" s="53" t="s">
        <v>559</v>
      </c>
      <c r="BN30" s="54" t="s">
        <v>779</v>
      </c>
      <c r="BO30" s="55" t="s">
        <v>587</v>
      </c>
      <c r="BP30" s="53" t="s">
        <v>559</v>
      </c>
      <c r="BQ30" s="54" t="s">
        <v>779</v>
      </c>
      <c r="BR30" s="55" t="s">
        <v>587</v>
      </c>
      <c r="BS30" s="53" t="s">
        <v>778</v>
      </c>
      <c r="BT30" s="54" t="s">
        <v>558</v>
      </c>
      <c r="BU30" s="55" t="s">
        <v>587</v>
      </c>
      <c r="BV30" s="53" t="s">
        <v>559</v>
      </c>
      <c r="BW30" s="54" t="s">
        <v>555</v>
      </c>
      <c r="BX30" s="55" t="s">
        <v>557</v>
      </c>
      <c r="BY30" s="53"/>
      <c r="BZ30" s="54"/>
      <c r="CA30" s="55" t="s">
        <v>557</v>
      </c>
      <c r="CB30" s="53"/>
      <c r="CC30" s="54"/>
      <c r="CD30" s="55" t="s">
        <v>587</v>
      </c>
      <c r="CE30" s="53" t="s">
        <v>559</v>
      </c>
      <c r="CF30" s="54" t="s">
        <v>555</v>
      </c>
      <c r="CG30" s="55" t="s">
        <v>557</v>
      </c>
      <c r="CH30" s="53"/>
      <c r="CI30" s="54"/>
      <c r="CJ30" s="55" t="s">
        <v>587</v>
      </c>
      <c r="CK30" s="53" t="s">
        <v>559</v>
      </c>
      <c r="CL30" s="54" t="s">
        <v>900</v>
      </c>
    </row>
    <row r="31" spans="1:90" ht="13.8" x14ac:dyDescent="0.3">
      <c r="A31" s="60" t="s">
        <v>585</v>
      </c>
      <c r="B31" s="61" t="s">
        <v>592</v>
      </c>
      <c r="C31" s="61" t="s">
        <v>164</v>
      </c>
      <c r="D31" s="189" t="s">
        <v>163</v>
      </c>
      <c r="E31" s="101" t="s">
        <v>165</v>
      </c>
      <c r="F31" s="75">
        <f t="shared" si="0"/>
        <v>16</v>
      </c>
      <c r="G31" s="55" t="s">
        <v>587</v>
      </c>
      <c r="H31" s="53" t="s">
        <v>559</v>
      </c>
      <c r="I31" s="54" t="s">
        <v>779</v>
      </c>
      <c r="J31" s="55" t="s">
        <v>587</v>
      </c>
      <c r="K31" s="53" t="s">
        <v>777</v>
      </c>
      <c r="L31" s="54" t="s">
        <v>779</v>
      </c>
      <c r="M31" s="55" t="s">
        <v>587</v>
      </c>
      <c r="N31" s="53" t="s">
        <v>559</v>
      </c>
      <c r="O31" s="54" t="s">
        <v>558</v>
      </c>
      <c r="P31" s="55" t="s">
        <v>587</v>
      </c>
      <c r="Q31" s="53" t="s">
        <v>559</v>
      </c>
      <c r="R31" s="54" t="s">
        <v>779</v>
      </c>
      <c r="S31" s="55" t="s">
        <v>587</v>
      </c>
      <c r="T31" s="53" t="s">
        <v>559</v>
      </c>
      <c r="U31" s="54" t="s">
        <v>558</v>
      </c>
      <c r="V31" s="55" t="s">
        <v>557</v>
      </c>
      <c r="W31" s="53"/>
      <c r="X31" s="54"/>
      <c r="Y31" s="55" t="s">
        <v>557</v>
      </c>
      <c r="Z31" s="53"/>
      <c r="AA31" s="54"/>
      <c r="AB31" s="55" t="s">
        <v>587</v>
      </c>
      <c r="AC31" s="53" t="s">
        <v>559</v>
      </c>
      <c r="AD31" s="54" t="s">
        <v>555</v>
      </c>
      <c r="AE31" s="55" t="s">
        <v>587</v>
      </c>
      <c r="AF31" s="53" t="s">
        <v>778</v>
      </c>
      <c r="AG31" s="54" t="s">
        <v>555</v>
      </c>
      <c r="AH31" s="55" t="s">
        <v>557</v>
      </c>
      <c r="AI31" s="53"/>
      <c r="AJ31" s="54"/>
      <c r="AK31" s="55" t="s">
        <v>557</v>
      </c>
      <c r="AL31" s="53"/>
      <c r="AM31" s="54"/>
      <c r="AN31" s="55" t="s">
        <v>587</v>
      </c>
      <c r="AO31" s="53" t="s">
        <v>559</v>
      </c>
      <c r="AP31" s="54" t="s">
        <v>558</v>
      </c>
      <c r="AQ31" s="55" t="s">
        <v>557</v>
      </c>
      <c r="AR31" s="53"/>
      <c r="AS31" s="54"/>
      <c r="AT31" s="55" t="s">
        <v>557</v>
      </c>
      <c r="AU31" s="53"/>
      <c r="AV31" s="54"/>
      <c r="AW31" s="55" t="s">
        <v>557</v>
      </c>
      <c r="AX31" s="53"/>
      <c r="AY31" s="54"/>
      <c r="AZ31" s="55" t="s">
        <v>557</v>
      </c>
      <c r="BA31" s="53"/>
      <c r="BB31" s="54"/>
      <c r="BC31" s="55" t="s">
        <v>587</v>
      </c>
      <c r="BD31" s="53" t="s">
        <v>778</v>
      </c>
      <c r="BE31" s="54" t="s">
        <v>558</v>
      </c>
      <c r="BF31" s="55" t="s">
        <v>587</v>
      </c>
      <c r="BG31" s="53" t="s">
        <v>778</v>
      </c>
      <c r="BH31" s="54" t="s">
        <v>558</v>
      </c>
      <c r="BI31" s="55" t="s">
        <v>587</v>
      </c>
      <c r="BJ31" s="53" t="s">
        <v>559</v>
      </c>
      <c r="BK31" s="54" t="s">
        <v>555</v>
      </c>
      <c r="BL31" s="55" t="s">
        <v>587</v>
      </c>
      <c r="BM31" s="53" t="s">
        <v>559</v>
      </c>
      <c r="BN31" s="54" t="s">
        <v>779</v>
      </c>
      <c r="BO31" s="55" t="s">
        <v>557</v>
      </c>
      <c r="BP31" s="53"/>
      <c r="BQ31" s="54"/>
      <c r="BR31" s="55" t="s">
        <v>587</v>
      </c>
      <c r="BS31" s="53" t="s">
        <v>778</v>
      </c>
      <c r="BT31" s="54" t="s">
        <v>558</v>
      </c>
      <c r="BU31" s="55" t="s">
        <v>587</v>
      </c>
      <c r="BV31" s="53" t="s">
        <v>559</v>
      </c>
      <c r="BW31" s="54" t="s">
        <v>555</v>
      </c>
      <c r="BX31" s="55" t="s">
        <v>557</v>
      </c>
      <c r="BY31" s="53"/>
      <c r="BZ31" s="54"/>
      <c r="CA31" s="55" t="s">
        <v>557</v>
      </c>
      <c r="CB31" s="53"/>
      <c r="CC31" s="54"/>
      <c r="CD31" s="55" t="s">
        <v>587</v>
      </c>
      <c r="CE31" s="53" t="s">
        <v>559</v>
      </c>
      <c r="CF31" s="54" t="s">
        <v>555</v>
      </c>
      <c r="CG31" s="55" t="s">
        <v>557</v>
      </c>
      <c r="CH31" s="53"/>
      <c r="CI31" s="54"/>
      <c r="CJ31" s="55" t="s">
        <v>587</v>
      </c>
      <c r="CK31" s="53" t="s">
        <v>559</v>
      </c>
      <c r="CL31" s="54" t="s">
        <v>899</v>
      </c>
    </row>
    <row r="32" spans="1:90" ht="13.8" x14ac:dyDescent="0.3">
      <c r="A32" s="60" t="s">
        <v>585</v>
      </c>
      <c r="B32" s="61" t="s">
        <v>593</v>
      </c>
      <c r="C32" s="61" t="s">
        <v>179</v>
      </c>
      <c r="D32" s="189" t="s">
        <v>178</v>
      </c>
      <c r="E32" s="101" t="s">
        <v>180</v>
      </c>
      <c r="F32" s="75">
        <f t="shared" si="0"/>
        <v>16</v>
      </c>
      <c r="G32" s="55" t="s">
        <v>587</v>
      </c>
      <c r="H32" s="53" t="s">
        <v>559</v>
      </c>
      <c r="I32" s="54" t="s">
        <v>779</v>
      </c>
      <c r="J32" s="55" t="s">
        <v>587</v>
      </c>
      <c r="K32" s="53" t="s">
        <v>777</v>
      </c>
      <c r="L32" s="54" t="s">
        <v>779</v>
      </c>
      <c r="M32" s="55" t="s">
        <v>587</v>
      </c>
      <c r="N32" s="53" t="s">
        <v>559</v>
      </c>
      <c r="O32" s="54" t="s">
        <v>558</v>
      </c>
      <c r="P32" s="55" t="s">
        <v>587</v>
      </c>
      <c r="Q32" s="53" t="s">
        <v>777</v>
      </c>
      <c r="R32" s="54" t="s">
        <v>779</v>
      </c>
      <c r="S32" s="55" t="s">
        <v>587</v>
      </c>
      <c r="T32" s="53" t="s">
        <v>778</v>
      </c>
      <c r="U32" s="54" t="s">
        <v>558</v>
      </c>
      <c r="V32" s="55" t="s">
        <v>557</v>
      </c>
      <c r="W32" s="53"/>
      <c r="X32" s="54"/>
      <c r="Y32" s="55" t="s">
        <v>557</v>
      </c>
      <c r="Z32" s="53"/>
      <c r="AA32" s="54"/>
      <c r="AB32" s="55" t="s">
        <v>587</v>
      </c>
      <c r="AC32" s="53" t="s">
        <v>559</v>
      </c>
      <c r="AD32" s="54" t="s">
        <v>555</v>
      </c>
      <c r="AE32" s="55" t="s">
        <v>587</v>
      </c>
      <c r="AF32" s="53" t="s">
        <v>778</v>
      </c>
      <c r="AG32" s="54" t="s">
        <v>555</v>
      </c>
      <c r="AH32" s="55" t="s">
        <v>557</v>
      </c>
      <c r="AI32" s="53"/>
      <c r="AJ32" s="54"/>
      <c r="AK32" s="55" t="s">
        <v>557</v>
      </c>
      <c r="AL32" s="53"/>
      <c r="AM32" s="54"/>
      <c r="AN32" s="55" t="s">
        <v>587</v>
      </c>
      <c r="AO32" s="53" t="s">
        <v>559</v>
      </c>
      <c r="AP32" s="54" t="s">
        <v>558</v>
      </c>
      <c r="AQ32" s="55" t="s">
        <v>557</v>
      </c>
      <c r="AR32" s="53"/>
      <c r="AS32" s="54"/>
      <c r="AT32" s="55" t="s">
        <v>587</v>
      </c>
      <c r="AU32" s="53" t="s">
        <v>559</v>
      </c>
      <c r="AV32" s="54" t="s">
        <v>555</v>
      </c>
      <c r="AW32" s="55" t="s">
        <v>557</v>
      </c>
      <c r="AX32" s="53"/>
      <c r="AY32" s="54"/>
      <c r="AZ32" s="55" t="s">
        <v>557</v>
      </c>
      <c r="BA32" s="53"/>
      <c r="BB32" s="54"/>
      <c r="BC32" s="55" t="s">
        <v>557</v>
      </c>
      <c r="BD32" s="53"/>
      <c r="BE32" s="54"/>
      <c r="BF32" s="55" t="s">
        <v>587</v>
      </c>
      <c r="BG32" s="53" t="s">
        <v>778</v>
      </c>
      <c r="BH32" s="54" t="s">
        <v>558</v>
      </c>
      <c r="BI32" s="55" t="s">
        <v>587</v>
      </c>
      <c r="BJ32" s="53" t="s">
        <v>559</v>
      </c>
      <c r="BK32" s="54" t="s">
        <v>779</v>
      </c>
      <c r="BL32" s="55" t="s">
        <v>587</v>
      </c>
      <c r="BM32" s="53" t="s">
        <v>559</v>
      </c>
      <c r="BN32" s="54" t="s">
        <v>779</v>
      </c>
      <c r="BO32" s="55" t="s">
        <v>557</v>
      </c>
      <c r="BP32" s="53"/>
      <c r="BQ32" s="54"/>
      <c r="BR32" s="55" t="s">
        <v>587</v>
      </c>
      <c r="BS32" s="53" t="s">
        <v>778</v>
      </c>
      <c r="BT32" s="54" t="s">
        <v>555</v>
      </c>
      <c r="BU32" s="55" t="s">
        <v>587</v>
      </c>
      <c r="BV32" s="53" t="s">
        <v>559</v>
      </c>
      <c r="BW32" s="54" t="s">
        <v>555</v>
      </c>
      <c r="BX32" s="55" t="s">
        <v>557</v>
      </c>
      <c r="BY32" s="53"/>
      <c r="BZ32" s="54"/>
      <c r="CA32" s="55" t="s">
        <v>557</v>
      </c>
      <c r="CB32" s="53"/>
      <c r="CC32" s="54"/>
      <c r="CD32" s="55" t="s">
        <v>587</v>
      </c>
      <c r="CE32" s="53" t="s">
        <v>559</v>
      </c>
      <c r="CF32" s="54" t="s">
        <v>555</v>
      </c>
      <c r="CG32" s="55" t="s">
        <v>557</v>
      </c>
      <c r="CH32" s="53"/>
      <c r="CI32" s="54"/>
      <c r="CJ32" s="55" t="s">
        <v>587</v>
      </c>
      <c r="CK32" s="53" t="s">
        <v>559</v>
      </c>
      <c r="CL32" s="54" t="s">
        <v>899</v>
      </c>
    </row>
    <row r="33" spans="1:90" ht="13.8" x14ac:dyDescent="0.3">
      <c r="A33" s="60" t="s">
        <v>585</v>
      </c>
      <c r="B33" s="61" t="s">
        <v>593</v>
      </c>
      <c r="C33" s="61" t="s">
        <v>187</v>
      </c>
      <c r="D33" s="189" t="s">
        <v>186</v>
      </c>
      <c r="E33" s="101" t="s">
        <v>188</v>
      </c>
      <c r="F33" s="75">
        <f t="shared" si="0"/>
        <v>16</v>
      </c>
      <c r="G33" s="55" t="s">
        <v>587</v>
      </c>
      <c r="H33" s="53" t="s">
        <v>559</v>
      </c>
      <c r="I33" s="54" t="s">
        <v>779</v>
      </c>
      <c r="J33" s="55" t="s">
        <v>587</v>
      </c>
      <c r="K33" s="53" t="s">
        <v>777</v>
      </c>
      <c r="L33" s="54" t="s">
        <v>779</v>
      </c>
      <c r="M33" s="55" t="s">
        <v>587</v>
      </c>
      <c r="N33" s="53" t="s">
        <v>559</v>
      </c>
      <c r="O33" s="54" t="s">
        <v>558</v>
      </c>
      <c r="P33" s="55" t="s">
        <v>587</v>
      </c>
      <c r="Q33" s="53" t="s">
        <v>777</v>
      </c>
      <c r="R33" s="54" t="s">
        <v>779</v>
      </c>
      <c r="S33" s="55" t="s">
        <v>587</v>
      </c>
      <c r="T33" s="53" t="s">
        <v>559</v>
      </c>
      <c r="U33" s="54" t="s">
        <v>558</v>
      </c>
      <c r="V33" s="55" t="s">
        <v>557</v>
      </c>
      <c r="W33" s="53"/>
      <c r="X33" s="54"/>
      <c r="Y33" s="55" t="s">
        <v>557</v>
      </c>
      <c r="Z33" s="53"/>
      <c r="AA33" s="54"/>
      <c r="AB33" s="55" t="s">
        <v>587</v>
      </c>
      <c r="AC33" s="53" t="s">
        <v>559</v>
      </c>
      <c r="AD33" s="54" t="s">
        <v>555</v>
      </c>
      <c r="AE33" s="55" t="s">
        <v>587</v>
      </c>
      <c r="AF33" s="53" t="s">
        <v>778</v>
      </c>
      <c r="AG33" s="54" t="s">
        <v>555</v>
      </c>
      <c r="AH33" s="55" t="s">
        <v>557</v>
      </c>
      <c r="AI33" s="53"/>
      <c r="AJ33" s="54"/>
      <c r="AK33" s="55" t="s">
        <v>587</v>
      </c>
      <c r="AL33" s="53" t="s">
        <v>778</v>
      </c>
      <c r="AM33" s="54" t="s">
        <v>558</v>
      </c>
      <c r="AN33" s="55" t="s">
        <v>587</v>
      </c>
      <c r="AO33" s="53" t="s">
        <v>559</v>
      </c>
      <c r="AP33" s="54" t="s">
        <v>558</v>
      </c>
      <c r="AQ33" s="55" t="s">
        <v>557</v>
      </c>
      <c r="AR33" s="53"/>
      <c r="AS33" s="54"/>
      <c r="AT33" s="55" t="s">
        <v>557</v>
      </c>
      <c r="AU33" s="53"/>
      <c r="AV33" s="54"/>
      <c r="AW33" s="55" t="s">
        <v>557</v>
      </c>
      <c r="AX33" s="53"/>
      <c r="AY33" s="54"/>
      <c r="AZ33" s="55" t="s">
        <v>557</v>
      </c>
      <c r="BA33" s="53"/>
      <c r="BB33" s="54"/>
      <c r="BC33" s="55" t="s">
        <v>557</v>
      </c>
      <c r="BD33" s="53"/>
      <c r="BE33" s="54"/>
      <c r="BF33" s="55" t="s">
        <v>587</v>
      </c>
      <c r="BG33" s="53" t="s">
        <v>778</v>
      </c>
      <c r="BH33" s="54" t="s">
        <v>558</v>
      </c>
      <c r="BI33" s="55" t="s">
        <v>587</v>
      </c>
      <c r="BJ33" s="53" t="s">
        <v>559</v>
      </c>
      <c r="BK33" s="54" t="s">
        <v>779</v>
      </c>
      <c r="BL33" s="55" t="s">
        <v>587</v>
      </c>
      <c r="BM33" s="53" t="s">
        <v>559</v>
      </c>
      <c r="BN33" s="54" t="s">
        <v>779</v>
      </c>
      <c r="BO33" s="55" t="s">
        <v>557</v>
      </c>
      <c r="BP33" s="53"/>
      <c r="BQ33" s="54"/>
      <c r="BR33" s="55" t="s">
        <v>587</v>
      </c>
      <c r="BS33" s="53" t="s">
        <v>778</v>
      </c>
      <c r="BT33" s="54" t="s">
        <v>555</v>
      </c>
      <c r="BU33" s="55" t="s">
        <v>587</v>
      </c>
      <c r="BV33" s="53" t="s">
        <v>559</v>
      </c>
      <c r="BW33" s="54" t="s">
        <v>555</v>
      </c>
      <c r="BX33" s="55" t="s">
        <v>557</v>
      </c>
      <c r="BY33" s="53"/>
      <c r="BZ33" s="54"/>
      <c r="CA33" s="55" t="s">
        <v>557</v>
      </c>
      <c r="CB33" s="53"/>
      <c r="CC33" s="54"/>
      <c r="CD33" s="55" t="s">
        <v>587</v>
      </c>
      <c r="CE33" s="53" t="s">
        <v>559</v>
      </c>
      <c r="CF33" s="54" t="s">
        <v>555</v>
      </c>
      <c r="CG33" s="55" t="s">
        <v>557</v>
      </c>
      <c r="CH33" s="53"/>
      <c r="CI33" s="54"/>
      <c r="CJ33" s="55" t="s">
        <v>587</v>
      </c>
      <c r="CK33" s="53" t="s">
        <v>559</v>
      </c>
      <c r="CL33" s="54" t="s">
        <v>925</v>
      </c>
    </row>
    <row r="34" spans="1:90" ht="13.8" x14ac:dyDescent="0.3">
      <c r="A34" s="60" t="s">
        <v>585</v>
      </c>
      <c r="B34" s="61" t="s">
        <v>593</v>
      </c>
      <c r="C34" s="61" t="s">
        <v>183</v>
      </c>
      <c r="D34" s="189" t="s">
        <v>182</v>
      </c>
      <c r="E34" s="101" t="s">
        <v>184</v>
      </c>
      <c r="F34" s="75">
        <f t="shared" si="0"/>
        <v>16</v>
      </c>
      <c r="G34" s="55" t="s">
        <v>587</v>
      </c>
      <c r="H34" s="53" t="s">
        <v>559</v>
      </c>
      <c r="I34" s="54" t="s">
        <v>779</v>
      </c>
      <c r="J34" s="55" t="s">
        <v>587</v>
      </c>
      <c r="K34" s="53" t="s">
        <v>777</v>
      </c>
      <c r="L34" s="54" t="s">
        <v>779</v>
      </c>
      <c r="M34" s="55" t="s">
        <v>587</v>
      </c>
      <c r="N34" s="53" t="s">
        <v>559</v>
      </c>
      <c r="O34" s="54" t="s">
        <v>558</v>
      </c>
      <c r="P34" s="55" t="s">
        <v>587</v>
      </c>
      <c r="Q34" s="53" t="s">
        <v>777</v>
      </c>
      <c r="R34" s="54" t="s">
        <v>779</v>
      </c>
      <c r="S34" s="55" t="s">
        <v>587</v>
      </c>
      <c r="T34" s="53" t="s">
        <v>559</v>
      </c>
      <c r="U34" s="54" t="s">
        <v>558</v>
      </c>
      <c r="V34" s="55" t="s">
        <v>557</v>
      </c>
      <c r="W34" s="53"/>
      <c r="X34" s="54"/>
      <c r="Y34" s="55" t="s">
        <v>557</v>
      </c>
      <c r="Z34" s="53"/>
      <c r="AA34" s="54"/>
      <c r="AB34" s="55" t="s">
        <v>587</v>
      </c>
      <c r="AC34" s="53" t="s">
        <v>559</v>
      </c>
      <c r="AD34" s="54" t="s">
        <v>555</v>
      </c>
      <c r="AE34" s="55" t="s">
        <v>587</v>
      </c>
      <c r="AF34" s="53" t="s">
        <v>778</v>
      </c>
      <c r="AG34" s="54" t="s">
        <v>555</v>
      </c>
      <c r="AH34" s="55" t="s">
        <v>557</v>
      </c>
      <c r="AI34" s="53"/>
      <c r="AJ34" s="54"/>
      <c r="AK34" s="55" t="s">
        <v>587</v>
      </c>
      <c r="AL34" s="53" t="s">
        <v>778</v>
      </c>
      <c r="AM34" s="54" t="s">
        <v>558</v>
      </c>
      <c r="AN34" s="55" t="s">
        <v>587</v>
      </c>
      <c r="AO34" s="53" t="s">
        <v>559</v>
      </c>
      <c r="AP34" s="54" t="s">
        <v>558</v>
      </c>
      <c r="AQ34" s="55" t="s">
        <v>557</v>
      </c>
      <c r="AR34" s="53"/>
      <c r="AS34" s="54"/>
      <c r="AT34" s="55" t="s">
        <v>557</v>
      </c>
      <c r="AU34" s="53"/>
      <c r="AV34" s="54"/>
      <c r="AW34" s="55" t="s">
        <v>557</v>
      </c>
      <c r="AX34" s="53"/>
      <c r="AY34" s="54"/>
      <c r="AZ34" s="55" t="s">
        <v>557</v>
      </c>
      <c r="BA34" s="53"/>
      <c r="BB34" s="54"/>
      <c r="BC34" s="55" t="s">
        <v>557</v>
      </c>
      <c r="BD34" s="53"/>
      <c r="BE34" s="54"/>
      <c r="BF34" s="55" t="s">
        <v>587</v>
      </c>
      <c r="BG34" s="53" t="s">
        <v>778</v>
      </c>
      <c r="BH34" s="54" t="s">
        <v>558</v>
      </c>
      <c r="BI34" s="55" t="s">
        <v>587</v>
      </c>
      <c r="BJ34" s="53" t="s">
        <v>559</v>
      </c>
      <c r="BK34" s="54" t="s">
        <v>779</v>
      </c>
      <c r="BL34" s="55" t="s">
        <v>587</v>
      </c>
      <c r="BM34" s="53" t="s">
        <v>559</v>
      </c>
      <c r="BN34" s="54" t="s">
        <v>779</v>
      </c>
      <c r="BO34" s="55" t="s">
        <v>557</v>
      </c>
      <c r="BP34" s="53"/>
      <c r="BQ34" s="54"/>
      <c r="BR34" s="55" t="s">
        <v>587</v>
      </c>
      <c r="BS34" s="53" t="s">
        <v>778</v>
      </c>
      <c r="BT34" s="54" t="s">
        <v>555</v>
      </c>
      <c r="BU34" s="55" t="s">
        <v>587</v>
      </c>
      <c r="BV34" s="53" t="s">
        <v>559</v>
      </c>
      <c r="BW34" s="54" t="s">
        <v>555</v>
      </c>
      <c r="BX34" s="55" t="s">
        <v>557</v>
      </c>
      <c r="BY34" s="53"/>
      <c r="BZ34" s="54"/>
      <c r="CA34" s="55" t="s">
        <v>557</v>
      </c>
      <c r="CB34" s="53"/>
      <c r="CC34" s="54"/>
      <c r="CD34" s="55" t="s">
        <v>587</v>
      </c>
      <c r="CE34" s="53" t="s">
        <v>559</v>
      </c>
      <c r="CF34" s="54" t="s">
        <v>555</v>
      </c>
      <c r="CG34" s="55" t="s">
        <v>557</v>
      </c>
      <c r="CH34" s="53"/>
      <c r="CI34" s="54"/>
      <c r="CJ34" s="55" t="s">
        <v>587</v>
      </c>
      <c r="CK34" s="53" t="s">
        <v>559</v>
      </c>
      <c r="CL34" s="54" t="s">
        <v>926</v>
      </c>
    </row>
    <row r="35" spans="1:90" ht="13.8" x14ac:dyDescent="0.3">
      <c r="A35" s="60" t="s">
        <v>585</v>
      </c>
      <c r="B35" s="61" t="s">
        <v>594</v>
      </c>
      <c r="C35" s="61" t="s">
        <v>614</v>
      </c>
      <c r="D35" s="189" t="s">
        <v>613</v>
      </c>
      <c r="E35" s="101" t="s">
        <v>615</v>
      </c>
      <c r="F35" s="75">
        <f t="shared" si="0"/>
        <v>12</v>
      </c>
      <c r="G35" s="55" t="s">
        <v>587</v>
      </c>
      <c r="H35" s="53" t="s">
        <v>559</v>
      </c>
      <c r="I35" s="54" t="s">
        <v>779</v>
      </c>
      <c r="J35" s="55" t="s">
        <v>587</v>
      </c>
      <c r="K35" s="53" t="s">
        <v>778</v>
      </c>
      <c r="L35" s="54" t="s">
        <v>558</v>
      </c>
      <c r="M35" s="55" t="s">
        <v>587</v>
      </c>
      <c r="N35" s="53" t="s">
        <v>559</v>
      </c>
      <c r="O35" s="54" t="s">
        <v>558</v>
      </c>
      <c r="P35" s="55" t="s">
        <v>587</v>
      </c>
      <c r="Q35" s="53" t="s">
        <v>559</v>
      </c>
      <c r="R35" s="54" t="s">
        <v>555</v>
      </c>
      <c r="S35" s="55" t="s">
        <v>557</v>
      </c>
      <c r="T35" s="53"/>
      <c r="U35" s="54"/>
      <c r="V35" s="55" t="s">
        <v>557</v>
      </c>
      <c r="W35" s="53"/>
      <c r="X35" s="54"/>
      <c r="Y35" s="55" t="s">
        <v>587</v>
      </c>
      <c r="Z35" s="53" t="s">
        <v>559</v>
      </c>
      <c r="AA35" s="54" t="s">
        <v>555</v>
      </c>
      <c r="AB35" s="55" t="s">
        <v>557</v>
      </c>
      <c r="AC35" s="53"/>
      <c r="AD35" s="54"/>
      <c r="AE35" s="55" t="s">
        <v>557</v>
      </c>
      <c r="AF35" s="53"/>
      <c r="AG35" s="54"/>
      <c r="AH35" s="55" t="s">
        <v>557</v>
      </c>
      <c r="AI35" s="53"/>
      <c r="AJ35" s="54"/>
      <c r="AK35" s="55" t="s">
        <v>557</v>
      </c>
      <c r="AL35" s="53"/>
      <c r="AM35" s="54"/>
      <c r="AN35" s="55" t="s">
        <v>557</v>
      </c>
      <c r="AO35" s="53"/>
      <c r="AP35" s="54"/>
      <c r="AQ35" s="55" t="s">
        <v>557</v>
      </c>
      <c r="AR35" s="53"/>
      <c r="AS35" s="54"/>
      <c r="AT35" s="55" t="s">
        <v>587</v>
      </c>
      <c r="AU35" s="53" t="s">
        <v>559</v>
      </c>
      <c r="AV35" s="54" t="s">
        <v>558</v>
      </c>
      <c r="AW35" s="55" t="s">
        <v>557</v>
      </c>
      <c r="AX35" s="53"/>
      <c r="AY35" s="54"/>
      <c r="AZ35" s="55" t="s">
        <v>557</v>
      </c>
      <c r="BA35" s="53"/>
      <c r="BB35" s="54"/>
      <c r="BC35" s="55" t="s">
        <v>557</v>
      </c>
      <c r="BD35" s="53"/>
      <c r="BE35" s="54"/>
      <c r="BF35" s="55" t="s">
        <v>587</v>
      </c>
      <c r="BG35" s="53" t="s">
        <v>777</v>
      </c>
      <c r="BH35" s="54" t="s">
        <v>779</v>
      </c>
      <c r="BI35" s="55" t="s">
        <v>587</v>
      </c>
      <c r="BJ35" s="53" t="s">
        <v>559</v>
      </c>
      <c r="BK35" s="54" t="s">
        <v>555</v>
      </c>
      <c r="BL35" s="55" t="s">
        <v>587</v>
      </c>
      <c r="BM35" s="53" t="s">
        <v>559</v>
      </c>
      <c r="BN35" s="54" t="s">
        <v>779</v>
      </c>
      <c r="BO35" s="55" t="s">
        <v>587</v>
      </c>
      <c r="BP35" s="53" t="s">
        <v>559</v>
      </c>
      <c r="BQ35" s="54" t="s">
        <v>779</v>
      </c>
      <c r="BR35" s="55" t="s">
        <v>557</v>
      </c>
      <c r="BS35" s="53"/>
      <c r="BT35" s="54"/>
      <c r="BU35" s="55" t="s">
        <v>587</v>
      </c>
      <c r="BV35" s="53" t="s">
        <v>559</v>
      </c>
      <c r="BW35" s="54" t="s">
        <v>555</v>
      </c>
      <c r="BX35" s="55" t="s">
        <v>557</v>
      </c>
      <c r="BY35" s="53"/>
      <c r="BZ35" s="54"/>
      <c r="CA35" s="55" t="s">
        <v>557</v>
      </c>
      <c r="CB35" s="53"/>
      <c r="CC35" s="54"/>
      <c r="CD35" s="55" t="s">
        <v>557</v>
      </c>
      <c r="CE35" s="53"/>
      <c r="CF35" s="54"/>
      <c r="CG35" s="55" t="s">
        <v>557</v>
      </c>
      <c r="CH35" s="53"/>
      <c r="CI35" s="54"/>
      <c r="CJ35" s="55" t="s">
        <v>587</v>
      </c>
      <c r="CK35" s="53" t="s">
        <v>559</v>
      </c>
      <c r="CL35" s="54" t="s">
        <v>1169</v>
      </c>
    </row>
    <row r="36" spans="1:90" ht="13.8" x14ac:dyDescent="0.3">
      <c r="A36" s="60" t="s">
        <v>585</v>
      </c>
      <c r="B36" s="61" t="s">
        <v>594</v>
      </c>
      <c r="C36" s="61" t="s">
        <v>625</v>
      </c>
      <c r="D36" s="189" t="s">
        <v>624</v>
      </c>
      <c r="E36" s="101" t="s">
        <v>626</v>
      </c>
      <c r="F36" s="75">
        <f t="shared" si="0"/>
        <v>12</v>
      </c>
      <c r="G36" s="55" t="s">
        <v>587</v>
      </c>
      <c r="H36" s="53" t="s">
        <v>559</v>
      </c>
      <c r="I36" s="54" t="s">
        <v>779</v>
      </c>
      <c r="J36" s="55" t="s">
        <v>587</v>
      </c>
      <c r="K36" s="53" t="s">
        <v>778</v>
      </c>
      <c r="L36" s="54" t="s">
        <v>558</v>
      </c>
      <c r="M36" s="55" t="s">
        <v>587</v>
      </c>
      <c r="N36" s="53" t="s">
        <v>559</v>
      </c>
      <c r="O36" s="54" t="s">
        <v>558</v>
      </c>
      <c r="P36" s="55" t="s">
        <v>587</v>
      </c>
      <c r="Q36" s="53" t="s">
        <v>559</v>
      </c>
      <c r="R36" s="54" t="s">
        <v>555</v>
      </c>
      <c r="S36" s="55" t="s">
        <v>557</v>
      </c>
      <c r="T36" s="53"/>
      <c r="U36" s="54"/>
      <c r="V36" s="55" t="s">
        <v>557</v>
      </c>
      <c r="W36" s="53"/>
      <c r="X36" s="54"/>
      <c r="Y36" s="55" t="s">
        <v>587</v>
      </c>
      <c r="Z36" s="53" t="s">
        <v>559</v>
      </c>
      <c r="AA36" s="54" t="s">
        <v>555</v>
      </c>
      <c r="AB36" s="55" t="s">
        <v>557</v>
      </c>
      <c r="AC36" s="53"/>
      <c r="AD36" s="54"/>
      <c r="AE36" s="55" t="s">
        <v>557</v>
      </c>
      <c r="AF36" s="53"/>
      <c r="AG36" s="54"/>
      <c r="AH36" s="55" t="s">
        <v>557</v>
      </c>
      <c r="AI36" s="53"/>
      <c r="AJ36" s="54"/>
      <c r="AK36" s="55" t="s">
        <v>557</v>
      </c>
      <c r="AL36" s="53"/>
      <c r="AM36" s="54"/>
      <c r="AN36" s="55" t="s">
        <v>557</v>
      </c>
      <c r="AO36" s="53"/>
      <c r="AP36" s="54"/>
      <c r="AQ36" s="55" t="s">
        <v>557</v>
      </c>
      <c r="AR36" s="53"/>
      <c r="AS36" s="54"/>
      <c r="AT36" s="55" t="s">
        <v>587</v>
      </c>
      <c r="AU36" s="53" t="s">
        <v>559</v>
      </c>
      <c r="AV36" s="54" t="s">
        <v>558</v>
      </c>
      <c r="AW36" s="55" t="s">
        <v>557</v>
      </c>
      <c r="AX36" s="53"/>
      <c r="AY36" s="54"/>
      <c r="AZ36" s="55" t="s">
        <v>557</v>
      </c>
      <c r="BA36" s="53"/>
      <c r="BB36" s="54"/>
      <c r="BC36" s="55" t="s">
        <v>557</v>
      </c>
      <c r="BD36" s="53"/>
      <c r="BE36" s="54"/>
      <c r="BF36" s="55" t="s">
        <v>587</v>
      </c>
      <c r="BG36" s="53" t="s">
        <v>777</v>
      </c>
      <c r="BH36" s="54" t="s">
        <v>779</v>
      </c>
      <c r="BI36" s="55" t="s">
        <v>587</v>
      </c>
      <c r="BJ36" s="53" t="s">
        <v>559</v>
      </c>
      <c r="BK36" s="54" t="s">
        <v>555</v>
      </c>
      <c r="BL36" s="55" t="s">
        <v>587</v>
      </c>
      <c r="BM36" s="53" t="s">
        <v>559</v>
      </c>
      <c r="BN36" s="54" t="s">
        <v>779</v>
      </c>
      <c r="BO36" s="55" t="s">
        <v>587</v>
      </c>
      <c r="BP36" s="53" t="s">
        <v>559</v>
      </c>
      <c r="BQ36" s="54" t="s">
        <v>779</v>
      </c>
      <c r="BR36" s="55" t="s">
        <v>557</v>
      </c>
      <c r="BS36" s="53"/>
      <c r="BT36" s="54"/>
      <c r="BU36" s="55" t="s">
        <v>587</v>
      </c>
      <c r="BV36" s="53" t="s">
        <v>559</v>
      </c>
      <c r="BW36" s="54" t="s">
        <v>555</v>
      </c>
      <c r="BX36" s="55" t="s">
        <v>557</v>
      </c>
      <c r="BY36" s="53"/>
      <c r="BZ36" s="54"/>
      <c r="CA36" s="55" t="s">
        <v>557</v>
      </c>
      <c r="CB36" s="53"/>
      <c r="CC36" s="54"/>
      <c r="CD36" s="55" t="s">
        <v>557</v>
      </c>
      <c r="CE36" s="53"/>
      <c r="CF36" s="54"/>
      <c r="CG36" s="55" t="s">
        <v>557</v>
      </c>
      <c r="CH36" s="53"/>
      <c r="CI36" s="54"/>
      <c r="CJ36" s="55" t="s">
        <v>587</v>
      </c>
      <c r="CK36" s="53" t="s">
        <v>559</v>
      </c>
      <c r="CL36" s="54" t="s">
        <v>1169</v>
      </c>
    </row>
    <row r="37" spans="1:90" ht="13.8" x14ac:dyDescent="0.3">
      <c r="A37" s="60" t="s">
        <v>585</v>
      </c>
      <c r="B37" s="61" t="s">
        <v>594</v>
      </c>
      <c r="C37" s="61" t="s">
        <v>610</v>
      </c>
      <c r="D37" s="189" t="s">
        <v>609</v>
      </c>
      <c r="E37" s="101" t="s">
        <v>611</v>
      </c>
      <c r="F37" s="75">
        <f t="shared" ref="F37:F68" si="1">COUNTIF(G37:CL37,"yes")</f>
        <v>12</v>
      </c>
      <c r="G37" s="55" t="s">
        <v>587</v>
      </c>
      <c r="H37" s="53" t="s">
        <v>559</v>
      </c>
      <c r="I37" s="54" t="s">
        <v>779</v>
      </c>
      <c r="J37" s="55" t="s">
        <v>587</v>
      </c>
      <c r="K37" s="53" t="s">
        <v>778</v>
      </c>
      <c r="L37" s="54" t="s">
        <v>558</v>
      </c>
      <c r="M37" s="55" t="s">
        <v>587</v>
      </c>
      <c r="N37" s="53" t="s">
        <v>559</v>
      </c>
      <c r="O37" s="54" t="s">
        <v>558</v>
      </c>
      <c r="P37" s="55" t="s">
        <v>587</v>
      </c>
      <c r="Q37" s="53" t="s">
        <v>559</v>
      </c>
      <c r="R37" s="54" t="s">
        <v>555</v>
      </c>
      <c r="S37" s="55" t="s">
        <v>557</v>
      </c>
      <c r="T37" s="53"/>
      <c r="U37" s="54"/>
      <c r="V37" s="55" t="s">
        <v>557</v>
      </c>
      <c r="W37" s="53"/>
      <c r="X37" s="54"/>
      <c r="Y37" s="55" t="s">
        <v>587</v>
      </c>
      <c r="Z37" s="53" t="s">
        <v>559</v>
      </c>
      <c r="AA37" s="54" t="s">
        <v>555</v>
      </c>
      <c r="AB37" s="55" t="s">
        <v>557</v>
      </c>
      <c r="AC37" s="53"/>
      <c r="AD37" s="54"/>
      <c r="AE37" s="55" t="s">
        <v>557</v>
      </c>
      <c r="AF37" s="53"/>
      <c r="AG37" s="54"/>
      <c r="AH37" s="55" t="s">
        <v>557</v>
      </c>
      <c r="AI37" s="53"/>
      <c r="AJ37" s="54"/>
      <c r="AK37" s="55" t="s">
        <v>557</v>
      </c>
      <c r="AL37" s="53"/>
      <c r="AM37" s="54"/>
      <c r="AN37" s="55" t="s">
        <v>557</v>
      </c>
      <c r="AO37" s="53"/>
      <c r="AP37" s="54"/>
      <c r="AQ37" s="55" t="s">
        <v>557</v>
      </c>
      <c r="AR37" s="53"/>
      <c r="AS37" s="54"/>
      <c r="AT37" s="55" t="s">
        <v>587</v>
      </c>
      <c r="AU37" s="53" t="s">
        <v>559</v>
      </c>
      <c r="AV37" s="54" t="s">
        <v>558</v>
      </c>
      <c r="AW37" s="55" t="s">
        <v>557</v>
      </c>
      <c r="AX37" s="53"/>
      <c r="AY37" s="54"/>
      <c r="AZ37" s="55" t="s">
        <v>557</v>
      </c>
      <c r="BA37" s="53"/>
      <c r="BB37" s="54"/>
      <c r="BC37" s="55" t="s">
        <v>557</v>
      </c>
      <c r="BD37" s="53"/>
      <c r="BE37" s="54"/>
      <c r="BF37" s="55" t="s">
        <v>587</v>
      </c>
      <c r="BG37" s="53" t="s">
        <v>777</v>
      </c>
      <c r="BH37" s="54" t="s">
        <v>779</v>
      </c>
      <c r="BI37" s="55" t="s">
        <v>587</v>
      </c>
      <c r="BJ37" s="53" t="s">
        <v>559</v>
      </c>
      <c r="BK37" s="54" t="s">
        <v>555</v>
      </c>
      <c r="BL37" s="55" t="s">
        <v>587</v>
      </c>
      <c r="BM37" s="53" t="s">
        <v>559</v>
      </c>
      <c r="BN37" s="54" t="s">
        <v>779</v>
      </c>
      <c r="BO37" s="55" t="s">
        <v>587</v>
      </c>
      <c r="BP37" s="53" t="s">
        <v>559</v>
      </c>
      <c r="BQ37" s="54" t="s">
        <v>779</v>
      </c>
      <c r="BR37" s="55" t="s">
        <v>557</v>
      </c>
      <c r="BS37" s="53"/>
      <c r="BT37" s="54"/>
      <c r="BU37" s="55" t="s">
        <v>587</v>
      </c>
      <c r="BV37" s="53" t="s">
        <v>559</v>
      </c>
      <c r="BW37" s="54" t="s">
        <v>555</v>
      </c>
      <c r="BX37" s="55" t="s">
        <v>557</v>
      </c>
      <c r="BY37" s="53"/>
      <c r="BZ37" s="54"/>
      <c r="CA37" s="55" t="s">
        <v>557</v>
      </c>
      <c r="CB37" s="53"/>
      <c r="CC37" s="54"/>
      <c r="CD37" s="55" t="s">
        <v>557</v>
      </c>
      <c r="CE37" s="53"/>
      <c r="CF37" s="54"/>
      <c r="CG37" s="55" t="s">
        <v>557</v>
      </c>
      <c r="CH37" s="53"/>
      <c r="CI37" s="54"/>
      <c r="CJ37" s="55" t="s">
        <v>587</v>
      </c>
      <c r="CK37" s="53" t="s">
        <v>558</v>
      </c>
      <c r="CL37" s="54" t="s">
        <v>1169</v>
      </c>
    </row>
    <row r="38" spans="1:90" ht="13.8" x14ac:dyDescent="0.3">
      <c r="A38" s="60" t="s">
        <v>585</v>
      </c>
      <c r="B38" s="61" t="s">
        <v>594</v>
      </c>
      <c r="C38" s="61" t="s">
        <v>621</v>
      </c>
      <c r="D38" s="189" t="s">
        <v>620</v>
      </c>
      <c r="E38" s="101" t="s">
        <v>622</v>
      </c>
      <c r="F38" s="75">
        <f t="shared" si="1"/>
        <v>12</v>
      </c>
      <c r="G38" s="55" t="s">
        <v>587</v>
      </c>
      <c r="H38" s="53" t="s">
        <v>559</v>
      </c>
      <c r="I38" s="54" t="s">
        <v>779</v>
      </c>
      <c r="J38" s="55" t="s">
        <v>587</v>
      </c>
      <c r="K38" s="53" t="s">
        <v>778</v>
      </c>
      <c r="L38" s="54" t="s">
        <v>558</v>
      </c>
      <c r="M38" s="55" t="s">
        <v>587</v>
      </c>
      <c r="N38" s="53" t="s">
        <v>559</v>
      </c>
      <c r="O38" s="54" t="s">
        <v>558</v>
      </c>
      <c r="P38" s="55" t="s">
        <v>587</v>
      </c>
      <c r="Q38" s="53" t="s">
        <v>559</v>
      </c>
      <c r="R38" s="54" t="s">
        <v>555</v>
      </c>
      <c r="S38" s="55" t="s">
        <v>557</v>
      </c>
      <c r="T38" s="53"/>
      <c r="U38" s="54"/>
      <c r="V38" s="55" t="s">
        <v>557</v>
      </c>
      <c r="W38" s="53"/>
      <c r="X38" s="54"/>
      <c r="Y38" s="55" t="s">
        <v>587</v>
      </c>
      <c r="Z38" s="53" t="s">
        <v>559</v>
      </c>
      <c r="AA38" s="54" t="s">
        <v>555</v>
      </c>
      <c r="AB38" s="55" t="s">
        <v>557</v>
      </c>
      <c r="AC38" s="53"/>
      <c r="AD38" s="54"/>
      <c r="AE38" s="55" t="s">
        <v>557</v>
      </c>
      <c r="AF38" s="53"/>
      <c r="AG38" s="54"/>
      <c r="AH38" s="55" t="s">
        <v>557</v>
      </c>
      <c r="AI38" s="53"/>
      <c r="AJ38" s="54"/>
      <c r="AK38" s="55" t="s">
        <v>557</v>
      </c>
      <c r="AL38" s="53"/>
      <c r="AM38" s="54"/>
      <c r="AN38" s="55" t="s">
        <v>557</v>
      </c>
      <c r="AO38" s="53"/>
      <c r="AP38" s="54"/>
      <c r="AQ38" s="55" t="s">
        <v>557</v>
      </c>
      <c r="AR38" s="53"/>
      <c r="AS38" s="54"/>
      <c r="AT38" s="55" t="s">
        <v>587</v>
      </c>
      <c r="AU38" s="53" t="s">
        <v>559</v>
      </c>
      <c r="AV38" s="54" t="s">
        <v>558</v>
      </c>
      <c r="AW38" s="55" t="s">
        <v>557</v>
      </c>
      <c r="AX38" s="53"/>
      <c r="AY38" s="54"/>
      <c r="AZ38" s="55" t="s">
        <v>557</v>
      </c>
      <c r="BA38" s="53"/>
      <c r="BB38" s="54"/>
      <c r="BC38" s="55" t="s">
        <v>557</v>
      </c>
      <c r="BD38" s="53"/>
      <c r="BE38" s="54"/>
      <c r="BF38" s="55" t="s">
        <v>587</v>
      </c>
      <c r="BG38" s="53" t="s">
        <v>777</v>
      </c>
      <c r="BH38" s="54" t="s">
        <v>779</v>
      </c>
      <c r="BI38" s="55" t="s">
        <v>587</v>
      </c>
      <c r="BJ38" s="53" t="s">
        <v>559</v>
      </c>
      <c r="BK38" s="54" t="s">
        <v>555</v>
      </c>
      <c r="BL38" s="55" t="s">
        <v>587</v>
      </c>
      <c r="BM38" s="53" t="s">
        <v>559</v>
      </c>
      <c r="BN38" s="54" t="s">
        <v>779</v>
      </c>
      <c r="BO38" s="55" t="s">
        <v>587</v>
      </c>
      <c r="BP38" s="53" t="s">
        <v>559</v>
      </c>
      <c r="BQ38" s="54" t="s">
        <v>779</v>
      </c>
      <c r="BR38" s="55" t="s">
        <v>557</v>
      </c>
      <c r="BS38" s="53"/>
      <c r="BT38" s="54"/>
      <c r="BU38" s="55" t="s">
        <v>587</v>
      </c>
      <c r="BV38" s="53" t="s">
        <v>559</v>
      </c>
      <c r="BW38" s="54" t="s">
        <v>555</v>
      </c>
      <c r="BX38" s="55" t="s">
        <v>557</v>
      </c>
      <c r="BY38" s="53"/>
      <c r="BZ38" s="54"/>
      <c r="CA38" s="55" t="s">
        <v>557</v>
      </c>
      <c r="CB38" s="53"/>
      <c r="CC38" s="54"/>
      <c r="CD38" s="55" t="s">
        <v>557</v>
      </c>
      <c r="CE38" s="53"/>
      <c r="CF38" s="54"/>
      <c r="CG38" s="55" t="s">
        <v>557</v>
      </c>
      <c r="CH38" s="53"/>
      <c r="CI38" s="54"/>
      <c r="CJ38" s="55" t="s">
        <v>587</v>
      </c>
      <c r="CK38" s="53" t="s">
        <v>558</v>
      </c>
      <c r="CL38" s="54" t="s">
        <v>1169</v>
      </c>
    </row>
    <row r="39" spans="1:90" ht="13.8" x14ac:dyDescent="0.3">
      <c r="A39" s="60" t="s">
        <v>585</v>
      </c>
      <c r="B39" s="61" t="s">
        <v>594</v>
      </c>
      <c r="C39" s="61" t="s">
        <v>617</v>
      </c>
      <c r="D39" s="189" t="s">
        <v>617</v>
      </c>
      <c r="E39" s="101" t="s">
        <v>618</v>
      </c>
      <c r="F39" s="75">
        <f t="shared" si="1"/>
        <v>11</v>
      </c>
      <c r="G39" s="55" t="s">
        <v>587</v>
      </c>
      <c r="H39" s="53" t="s">
        <v>559</v>
      </c>
      <c r="I39" s="54" t="s">
        <v>779</v>
      </c>
      <c r="J39" s="55" t="s">
        <v>587</v>
      </c>
      <c r="K39" s="53" t="s">
        <v>778</v>
      </c>
      <c r="L39" s="54" t="s">
        <v>558</v>
      </c>
      <c r="M39" s="55" t="s">
        <v>587</v>
      </c>
      <c r="N39" s="53" t="s">
        <v>559</v>
      </c>
      <c r="O39" s="54" t="s">
        <v>558</v>
      </c>
      <c r="P39" s="55" t="s">
        <v>587</v>
      </c>
      <c r="Q39" s="53" t="s">
        <v>559</v>
      </c>
      <c r="R39" s="54" t="s">
        <v>555</v>
      </c>
      <c r="S39" s="55" t="s">
        <v>557</v>
      </c>
      <c r="T39" s="53"/>
      <c r="U39" s="54"/>
      <c r="V39" s="55" t="s">
        <v>557</v>
      </c>
      <c r="W39" s="53"/>
      <c r="X39" s="54"/>
      <c r="Y39" s="55" t="s">
        <v>587</v>
      </c>
      <c r="Z39" s="53" t="s">
        <v>559</v>
      </c>
      <c r="AA39" s="54" t="s">
        <v>555</v>
      </c>
      <c r="AB39" s="55" t="s">
        <v>557</v>
      </c>
      <c r="AC39" s="53"/>
      <c r="AD39" s="54"/>
      <c r="AE39" s="55" t="s">
        <v>557</v>
      </c>
      <c r="AF39" s="53"/>
      <c r="AG39" s="54"/>
      <c r="AH39" s="55" t="s">
        <v>557</v>
      </c>
      <c r="AI39" s="53"/>
      <c r="AJ39" s="54"/>
      <c r="AK39" s="55" t="s">
        <v>557</v>
      </c>
      <c r="AL39" s="53"/>
      <c r="AM39" s="54"/>
      <c r="AN39" s="55" t="s">
        <v>557</v>
      </c>
      <c r="AO39" s="53"/>
      <c r="AP39" s="54"/>
      <c r="AQ39" s="55" t="s">
        <v>557</v>
      </c>
      <c r="AR39" s="53"/>
      <c r="AS39" s="54"/>
      <c r="AT39" s="55" t="s">
        <v>557</v>
      </c>
      <c r="AU39" s="53"/>
      <c r="AV39" s="54"/>
      <c r="AW39" s="55" t="s">
        <v>557</v>
      </c>
      <c r="AX39" s="53"/>
      <c r="AY39" s="54"/>
      <c r="AZ39" s="55" t="s">
        <v>557</v>
      </c>
      <c r="BA39" s="53"/>
      <c r="BB39" s="54"/>
      <c r="BC39" s="55" t="s">
        <v>557</v>
      </c>
      <c r="BD39" s="53"/>
      <c r="BE39" s="54"/>
      <c r="BF39" s="55" t="s">
        <v>587</v>
      </c>
      <c r="BG39" s="53" t="s">
        <v>777</v>
      </c>
      <c r="BH39" s="54" t="s">
        <v>779</v>
      </c>
      <c r="BI39" s="55" t="s">
        <v>587</v>
      </c>
      <c r="BJ39" s="53" t="s">
        <v>559</v>
      </c>
      <c r="BK39" s="54" t="s">
        <v>555</v>
      </c>
      <c r="BL39" s="55" t="s">
        <v>587</v>
      </c>
      <c r="BM39" s="53" t="s">
        <v>559</v>
      </c>
      <c r="BN39" s="54" t="s">
        <v>779</v>
      </c>
      <c r="BO39" s="55" t="s">
        <v>587</v>
      </c>
      <c r="BP39" s="53" t="s">
        <v>778</v>
      </c>
      <c r="BQ39" s="54" t="s">
        <v>779</v>
      </c>
      <c r="BR39" s="55" t="s">
        <v>557</v>
      </c>
      <c r="BS39" s="53"/>
      <c r="BT39" s="54"/>
      <c r="BU39" s="55" t="s">
        <v>587</v>
      </c>
      <c r="BV39" s="53" t="s">
        <v>778</v>
      </c>
      <c r="BW39" s="54" t="s">
        <v>555</v>
      </c>
      <c r="BX39" s="55" t="s">
        <v>557</v>
      </c>
      <c r="BY39" s="53"/>
      <c r="BZ39" s="54"/>
      <c r="CA39" s="55" t="s">
        <v>557</v>
      </c>
      <c r="CB39" s="53"/>
      <c r="CC39" s="54"/>
      <c r="CD39" s="55" t="s">
        <v>557</v>
      </c>
      <c r="CE39" s="53"/>
      <c r="CF39" s="54"/>
      <c r="CG39" s="55" t="s">
        <v>557</v>
      </c>
      <c r="CH39" s="53"/>
      <c r="CI39" s="54"/>
      <c r="CJ39" s="55" t="s">
        <v>587</v>
      </c>
      <c r="CK39" s="53" t="s">
        <v>558</v>
      </c>
      <c r="CL39" s="54" t="s">
        <v>1170</v>
      </c>
    </row>
    <row r="40" spans="1:90" ht="13.8" x14ac:dyDescent="0.3">
      <c r="A40" s="60" t="s">
        <v>585</v>
      </c>
      <c r="B40" s="61" t="s">
        <v>596</v>
      </c>
      <c r="C40" s="61" t="s">
        <v>631</v>
      </c>
      <c r="D40" s="189" t="s">
        <v>630</v>
      </c>
      <c r="E40" s="101" t="s">
        <v>632</v>
      </c>
      <c r="F40" s="75">
        <f t="shared" si="1"/>
        <v>18</v>
      </c>
      <c r="G40" s="55" t="s">
        <v>587</v>
      </c>
      <c r="H40" s="53" t="s">
        <v>559</v>
      </c>
      <c r="I40" s="54" t="s">
        <v>779</v>
      </c>
      <c r="J40" s="55" t="s">
        <v>587</v>
      </c>
      <c r="K40" s="53" t="s">
        <v>778</v>
      </c>
      <c r="L40" s="54" t="s">
        <v>558</v>
      </c>
      <c r="M40" s="55" t="s">
        <v>587</v>
      </c>
      <c r="N40" s="53" t="s">
        <v>559</v>
      </c>
      <c r="O40" s="54" t="s">
        <v>558</v>
      </c>
      <c r="P40" s="55" t="s">
        <v>587</v>
      </c>
      <c r="Q40" s="53" t="s">
        <v>777</v>
      </c>
      <c r="R40" s="54" t="s">
        <v>555</v>
      </c>
      <c r="S40" s="55" t="s">
        <v>557</v>
      </c>
      <c r="T40" s="53"/>
      <c r="U40" s="54"/>
      <c r="V40" s="55" t="s">
        <v>587</v>
      </c>
      <c r="W40" s="53" t="s">
        <v>559</v>
      </c>
      <c r="X40" s="54" t="s">
        <v>779</v>
      </c>
      <c r="Y40" s="55" t="s">
        <v>587</v>
      </c>
      <c r="Z40" s="53" t="s">
        <v>559</v>
      </c>
      <c r="AA40" s="54" t="s">
        <v>555</v>
      </c>
      <c r="AB40" s="55" t="s">
        <v>557</v>
      </c>
      <c r="AC40" s="53"/>
      <c r="AD40" s="54"/>
      <c r="AE40" s="55" t="s">
        <v>557</v>
      </c>
      <c r="AF40" s="53"/>
      <c r="AG40" s="54"/>
      <c r="AH40" s="55" t="s">
        <v>557</v>
      </c>
      <c r="AI40" s="53"/>
      <c r="AJ40" s="54"/>
      <c r="AK40" s="55" t="s">
        <v>557</v>
      </c>
      <c r="AL40" s="53"/>
      <c r="AM40" s="54"/>
      <c r="AN40" s="55" t="s">
        <v>557</v>
      </c>
      <c r="AO40" s="53"/>
      <c r="AP40" s="54"/>
      <c r="AQ40" s="55" t="s">
        <v>557</v>
      </c>
      <c r="AR40" s="53"/>
      <c r="AS40" s="54"/>
      <c r="AT40" s="55" t="s">
        <v>587</v>
      </c>
      <c r="AU40" s="53" t="s">
        <v>559</v>
      </c>
      <c r="AV40" s="54" t="s">
        <v>558</v>
      </c>
      <c r="AW40" s="55" t="s">
        <v>587</v>
      </c>
      <c r="AX40" s="53" t="s">
        <v>559</v>
      </c>
      <c r="AY40" s="54" t="s">
        <v>558</v>
      </c>
      <c r="AZ40" s="55" t="s">
        <v>587</v>
      </c>
      <c r="BA40" s="53" t="s">
        <v>559</v>
      </c>
      <c r="BB40" s="54" t="s">
        <v>558</v>
      </c>
      <c r="BC40" s="55" t="s">
        <v>557</v>
      </c>
      <c r="BD40" s="53"/>
      <c r="BE40" s="54"/>
      <c r="BF40" s="55" t="s">
        <v>587</v>
      </c>
      <c r="BG40" s="53" t="s">
        <v>777</v>
      </c>
      <c r="BH40" s="54" t="s">
        <v>779</v>
      </c>
      <c r="BI40" s="55" t="s">
        <v>587</v>
      </c>
      <c r="BJ40" s="53" t="s">
        <v>559</v>
      </c>
      <c r="BK40" s="54" t="s">
        <v>779</v>
      </c>
      <c r="BL40" s="55" t="s">
        <v>587</v>
      </c>
      <c r="BM40" s="53" t="s">
        <v>777</v>
      </c>
      <c r="BN40" s="54" t="s">
        <v>555</v>
      </c>
      <c r="BO40" s="55" t="s">
        <v>587</v>
      </c>
      <c r="BP40" s="53" t="s">
        <v>559</v>
      </c>
      <c r="BQ40" s="54" t="s">
        <v>555</v>
      </c>
      <c r="BR40" s="55" t="s">
        <v>587</v>
      </c>
      <c r="BS40" s="53" t="s">
        <v>778</v>
      </c>
      <c r="BT40" s="54" t="s">
        <v>779</v>
      </c>
      <c r="BU40" s="55" t="s">
        <v>587</v>
      </c>
      <c r="BV40" s="53" t="s">
        <v>559</v>
      </c>
      <c r="BW40" s="54" t="s">
        <v>555</v>
      </c>
      <c r="BX40" s="55" t="s">
        <v>557</v>
      </c>
      <c r="BY40" s="53"/>
      <c r="BZ40" s="54"/>
      <c r="CA40" s="55" t="s">
        <v>557</v>
      </c>
      <c r="CB40" s="53"/>
      <c r="CC40" s="54"/>
      <c r="CD40" s="55" t="s">
        <v>587</v>
      </c>
      <c r="CE40" s="53" t="s">
        <v>559</v>
      </c>
      <c r="CF40" s="54" t="s">
        <v>558</v>
      </c>
      <c r="CG40" s="55" t="s">
        <v>587</v>
      </c>
      <c r="CH40" s="53" t="s">
        <v>559</v>
      </c>
      <c r="CI40" s="54" t="s">
        <v>555</v>
      </c>
      <c r="CJ40" s="55" t="s">
        <v>587</v>
      </c>
      <c r="CK40" s="53" t="s">
        <v>555</v>
      </c>
      <c r="CL40" s="54" t="s">
        <v>903</v>
      </c>
    </row>
    <row r="41" spans="1:90" ht="13.8" x14ac:dyDescent="0.3">
      <c r="A41" s="60" t="s">
        <v>585</v>
      </c>
      <c r="B41" s="61" t="s">
        <v>597</v>
      </c>
      <c r="C41" s="61" t="s">
        <v>646</v>
      </c>
      <c r="D41" s="189" t="s">
        <v>645</v>
      </c>
      <c r="E41" s="101" t="s">
        <v>647</v>
      </c>
      <c r="F41" s="75">
        <f t="shared" si="1"/>
        <v>4</v>
      </c>
      <c r="G41" s="55" t="s">
        <v>587</v>
      </c>
      <c r="H41" s="53" t="s">
        <v>778</v>
      </c>
      <c r="I41" s="54" t="s">
        <v>779</v>
      </c>
      <c r="J41" s="55" t="s">
        <v>557</v>
      </c>
      <c r="K41" s="53"/>
      <c r="L41" s="54"/>
      <c r="M41" s="55" t="s">
        <v>587</v>
      </c>
      <c r="N41" s="53" t="s">
        <v>778</v>
      </c>
      <c r="O41" s="54" t="s">
        <v>558</v>
      </c>
      <c r="P41" s="55" t="s">
        <v>587</v>
      </c>
      <c r="Q41" s="53" t="s">
        <v>778</v>
      </c>
      <c r="R41" s="54" t="s">
        <v>558</v>
      </c>
      <c r="S41" s="55" t="s">
        <v>557</v>
      </c>
      <c r="T41" s="53"/>
      <c r="U41" s="54"/>
      <c r="V41" s="55" t="s">
        <v>557</v>
      </c>
      <c r="W41" s="53"/>
      <c r="X41" s="54"/>
      <c r="Y41" s="55" t="s">
        <v>557</v>
      </c>
      <c r="Z41" s="53"/>
      <c r="AA41" s="54"/>
      <c r="AB41" s="55" t="s">
        <v>557</v>
      </c>
      <c r="AC41" s="53"/>
      <c r="AD41" s="54"/>
      <c r="AE41" s="55" t="s">
        <v>557</v>
      </c>
      <c r="AF41" s="53"/>
      <c r="AG41" s="54"/>
      <c r="AH41" s="55" t="s">
        <v>557</v>
      </c>
      <c r="AI41" s="53"/>
      <c r="AJ41" s="54"/>
      <c r="AK41" s="55" t="s">
        <v>557</v>
      </c>
      <c r="AL41" s="53"/>
      <c r="AM41" s="54"/>
      <c r="AN41" s="55" t="s">
        <v>557</v>
      </c>
      <c r="AO41" s="53"/>
      <c r="AP41" s="54"/>
      <c r="AQ41" s="55" t="s">
        <v>557</v>
      </c>
      <c r="AR41" s="53"/>
      <c r="AS41" s="54"/>
      <c r="AT41" s="55" t="s">
        <v>557</v>
      </c>
      <c r="AU41" s="53"/>
      <c r="AV41" s="54"/>
      <c r="AW41" s="55" t="s">
        <v>557</v>
      </c>
      <c r="AX41" s="53"/>
      <c r="AY41" s="54"/>
      <c r="AZ41" s="55" t="s">
        <v>557</v>
      </c>
      <c r="BA41" s="53"/>
      <c r="BB41" s="54"/>
      <c r="BC41" s="55" t="s">
        <v>557</v>
      </c>
      <c r="BD41" s="53"/>
      <c r="BE41" s="54"/>
      <c r="BF41" s="55" t="s">
        <v>557</v>
      </c>
      <c r="BG41" s="53"/>
      <c r="BH41" s="54"/>
      <c r="BI41" s="55" t="s">
        <v>557</v>
      </c>
      <c r="BJ41" s="53"/>
      <c r="BK41" s="54"/>
      <c r="BL41" s="55" t="s">
        <v>557</v>
      </c>
      <c r="BM41" s="53"/>
      <c r="BN41" s="54"/>
      <c r="BO41" s="55" t="s">
        <v>557</v>
      </c>
      <c r="BP41" s="53"/>
      <c r="BQ41" s="54"/>
      <c r="BR41" s="55" t="s">
        <v>557</v>
      </c>
      <c r="BS41" s="53"/>
      <c r="BT41" s="54"/>
      <c r="BU41" s="55" t="s">
        <v>557</v>
      </c>
      <c r="BV41" s="53"/>
      <c r="BW41" s="54"/>
      <c r="BX41" s="55" t="s">
        <v>557</v>
      </c>
      <c r="BY41" s="53"/>
      <c r="BZ41" s="54"/>
      <c r="CA41" s="55" t="s">
        <v>557</v>
      </c>
      <c r="CB41" s="53"/>
      <c r="CC41" s="54"/>
      <c r="CD41" s="55" t="s">
        <v>557</v>
      </c>
      <c r="CE41" s="53"/>
      <c r="CF41" s="54"/>
      <c r="CG41" s="55" t="s">
        <v>557</v>
      </c>
      <c r="CH41" s="53"/>
      <c r="CI41" s="54"/>
      <c r="CJ41" s="55" t="s">
        <v>587</v>
      </c>
      <c r="CK41" s="53" t="s">
        <v>559</v>
      </c>
      <c r="CL41" s="54" t="s">
        <v>899</v>
      </c>
    </row>
    <row r="42" spans="1:90" ht="13.8" x14ac:dyDescent="0.3">
      <c r="A42" s="60" t="s">
        <v>585</v>
      </c>
      <c r="B42" s="61" t="s">
        <v>597</v>
      </c>
      <c r="C42" s="61" t="s">
        <v>635</v>
      </c>
      <c r="D42" s="189" t="s">
        <v>634</v>
      </c>
      <c r="E42" s="101" t="s">
        <v>636</v>
      </c>
      <c r="F42" s="75">
        <f t="shared" si="1"/>
        <v>4</v>
      </c>
      <c r="G42" s="55" t="s">
        <v>587</v>
      </c>
      <c r="H42" s="53" t="s">
        <v>778</v>
      </c>
      <c r="I42" s="54" t="s">
        <v>779</v>
      </c>
      <c r="J42" s="55" t="s">
        <v>557</v>
      </c>
      <c r="K42" s="53"/>
      <c r="L42" s="54"/>
      <c r="M42" s="55" t="s">
        <v>587</v>
      </c>
      <c r="N42" s="53" t="s">
        <v>778</v>
      </c>
      <c r="O42" s="54" t="s">
        <v>558</v>
      </c>
      <c r="P42" s="55" t="s">
        <v>587</v>
      </c>
      <c r="Q42" s="53" t="s">
        <v>778</v>
      </c>
      <c r="R42" s="54" t="s">
        <v>558</v>
      </c>
      <c r="S42" s="55" t="s">
        <v>557</v>
      </c>
      <c r="T42" s="53"/>
      <c r="U42" s="54"/>
      <c r="V42" s="55" t="s">
        <v>557</v>
      </c>
      <c r="W42" s="53"/>
      <c r="X42" s="54"/>
      <c r="Y42" s="55" t="s">
        <v>557</v>
      </c>
      <c r="Z42" s="53"/>
      <c r="AA42" s="54"/>
      <c r="AB42" s="55" t="s">
        <v>557</v>
      </c>
      <c r="AC42" s="53"/>
      <c r="AD42" s="54"/>
      <c r="AE42" s="55" t="s">
        <v>557</v>
      </c>
      <c r="AF42" s="53"/>
      <c r="AG42" s="54"/>
      <c r="AH42" s="55" t="s">
        <v>557</v>
      </c>
      <c r="AI42" s="53"/>
      <c r="AJ42" s="54"/>
      <c r="AK42" s="55" t="s">
        <v>557</v>
      </c>
      <c r="AL42" s="53"/>
      <c r="AM42" s="54"/>
      <c r="AN42" s="55" t="s">
        <v>557</v>
      </c>
      <c r="AO42" s="53"/>
      <c r="AP42" s="54"/>
      <c r="AQ42" s="55" t="s">
        <v>557</v>
      </c>
      <c r="AR42" s="53"/>
      <c r="AS42" s="54"/>
      <c r="AT42" s="55" t="s">
        <v>557</v>
      </c>
      <c r="AU42" s="53"/>
      <c r="AV42" s="54"/>
      <c r="AW42" s="55" t="s">
        <v>557</v>
      </c>
      <c r="AX42" s="53"/>
      <c r="AY42" s="54"/>
      <c r="AZ42" s="55" t="s">
        <v>557</v>
      </c>
      <c r="BA42" s="53"/>
      <c r="BB42" s="54"/>
      <c r="BC42" s="55" t="s">
        <v>557</v>
      </c>
      <c r="BD42" s="53"/>
      <c r="BE42" s="54"/>
      <c r="BF42" s="55" t="s">
        <v>557</v>
      </c>
      <c r="BG42" s="53"/>
      <c r="BH42" s="54"/>
      <c r="BI42" s="55" t="s">
        <v>557</v>
      </c>
      <c r="BJ42" s="53"/>
      <c r="BK42" s="54"/>
      <c r="BL42" s="55" t="s">
        <v>557</v>
      </c>
      <c r="BM42" s="53"/>
      <c r="BN42" s="54"/>
      <c r="BO42" s="55" t="s">
        <v>557</v>
      </c>
      <c r="BP42" s="53"/>
      <c r="BQ42" s="54"/>
      <c r="BR42" s="55" t="s">
        <v>557</v>
      </c>
      <c r="BS42" s="53"/>
      <c r="BT42" s="54"/>
      <c r="BU42" s="55" t="s">
        <v>557</v>
      </c>
      <c r="BV42" s="53"/>
      <c r="BW42" s="54"/>
      <c r="BX42" s="55" t="s">
        <v>557</v>
      </c>
      <c r="BY42" s="53"/>
      <c r="BZ42" s="54"/>
      <c r="CA42" s="55" t="s">
        <v>557</v>
      </c>
      <c r="CB42" s="53"/>
      <c r="CC42" s="54"/>
      <c r="CD42" s="55" t="s">
        <v>557</v>
      </c>
      <c r="CE42" s="53"/>
      <c r="CF42" s="54"/>
      <c r="CG42" s="55" t="s">
        <v>557</v>
      </c>
      <c r="CH42" s="53"/>
      <c r="CI42" s="54"/>
      <c r="CJ42" s="55" t="s">
        <v>587</v>
      </c>
      <c r="CK42" s="53" t="s">
        <v>559</v>
      </c>
      <c r="CL42" s="54" t="s">
        <v>899</v>
      </c>
    </row>
    <row r="43" spans="1:90" ht="13.8" x14ac:dyDescent="0.3">
      <c r="A43" s="60" t="s">
        <v>585</v>
      </c>
      <c r="B43" s="61" t="s">
        <v>597</v>
      </c>
      <c r="C43" s="61" t="s">
        <v>638</v>
      </c>
      <c r="D43" s="189" t="s">
        <v>638</v>
      </c>
      <c r="E43" s="101" t="s">
        <v>639</v>
      </c>
      <c r="F43" s="75">
        <f t="shared" si="1"/>
        <v>3</v>
      </c>
      <c r="G43" s="55" t="s">
        <v>587</v>
      </c>
      <c r="H43" s="53" t="s">
        <v>778</v>
      </c>
      <c r="I43" s="54" t="s">
        <v>779</v>
      </c>
      <c r="J43" s="55" t="s">
        <v>557</v>
      </c>
      <c r="K43" s="53"/>
      <c r="L43" s="54"/>
      <c r="M43" s="55" t="s">
        <v>587</v>
      </c>
      <c r="N43" s="53" t="s">
        <v>778</v>
      </c>
      <c r="O43" s="54" t="s">
        <v>558</v>
      </c>
      <c r="P43" s="55" t="s">
        <v>587</v>
      </c>
      <c r="Q43" s="53" t="s">
        <v>778</v>
      </c>
      <c r="R43" s="54" t="s">
        <v>558</v>
      </c>
      <c r="S43" s="55" t="s">
        <v>557</v>
      </c>
      <c r="T43" s="53"/>
      <c r="U43" s="54"/>
      <c r="V43" s="55" t="s">
        <v>557</v>
      </c>
      <c r="W43" s="53"/>
      <c r="X43" s="54"/>
      <c r="Y43" s="55" t="s">
        <v>557</v>
      </c>
      <c r="Z43" s="53"/>
      <c r="AA43" s="54"/>
      <c r="AB43" s="55" t="s">
        <v>557</v>
      </c>
      <c r="AC43" s="53"/>
      <c r="AD43" s="54"/>
      <c r="AE43" s="55" t="s">
        <v>557</v>
      </c>
      <c r="AF43" s="53"/>
      <c r="AG43" s="54"/>
      <c r="AH43" s="55" t="s">
        <v>557</v>
      </c>
      <c r="AI43" s="53"/>
      <c r="AJ43" s="54"/>
      <c r="AK43" s="55" t="s">
        <v>557</v>
      </c>
      <c r="AL43" s="53"/>
      <c r="AM43" s="54"/>
      <c r="AN43" s="55" t="s">
        <v>557</v>
      </c>
      <c r="AO43" s="53"/>
      <c r="AP43" s="54"/>
      <c r="AQ43" s="55" t="s">
        <v>557</v>
      </c>
      <c r="AR43" s="53"/>
      <c r="AS43" s="54"/>
      <c r="AT43" s="55" t="s">
        <v>557</v>
      </c>
      <c r="AU43" s="53"/>
      <c r="AV43" s="54"/>
      <c r="AW43" s="55" t="s">
        <v>557</v>
      </c>
      <c r="AX43" s="53"/>
      <c r="AY43" s="54"/>
      <c r="AZ43" s="55" t="s">
        <v>557</v>
      </c>
      <c r="BA43" s="53"/>
      <c r="BB43" s="54"/>
      <c r="BC43" s="55" t="s">
        <v>557</v>
      </c>
      <c r="BD43" s="53"/>
      <c r="BE43" s="54"/>
      <c r="BF43" s="55" t="s">
        <v>557</v>
      </c>
      <c r="BG43" s="53"/>
      <c r="BH43" s="54"/>
      <c r="BI43" s="55" t="s">
        <v>557</v>
      </c>
      <c r="BJ43" s="53"/>
      <c r="BK43" s="54"/>
      <c r="BL43" s="55" t="s">
        <v>557</v>
      </c>
      <c r="BM43" s="53"/>
      <c r="BN43" s="54"/>
      <c r="BO43" s="55" t="s">
        <v>557</v>
      </c>
      <c r="BP43" s="53"/>
      <c r="BQ43" s="54"/>
      <c r="BR43" s="55" t="s">
        <v>557</v>
      </c>
      <c r="BS43" s="53"/>
      <c r="BT43" s="54"/>
      <c r="BU43" s="55" t="s">
        <v>557</v>
      </c>
      <c r="BV43" s="53"/>
      <c r="BW43" s="54"/>
      <c r="BX43" s="55" t="s">
        <v>557</v>
      </c>
      <c r="BY43" s="53"/>
      <c r="BZ43" s="54"/>
      <c r="CA43" s="55" t="s">
        <v>557</v>
      </c>
      <c r="CB43" s="53"/>
      <c r="CC43" s="54"/>
      <c r="CD43" s="55" t="s">
        <v>557</v>
      </c>
      <c r="CE43" s="53"/>
      <c r="CF43" s="54"/>
      <c r="CG43" s="55" t="s">
        <v>557</v>
      </c>
      <c r="CH43" s="53"/>
      <c r="CI43" s="54"/>
      <c r="CJ43" s="55" t="s">
        <v>557</v>
      </c>
      <c r="CK43" s="53"/>
      <c r="CL43" s="54"/>
    </row>
    <row r="44" spans="1:90" ht="13.8" x14ac:dyDescent="0.3">
      <c r="A44" s="60" t="s">
        <v>585</v>
      </c>
      <c r="B44" s="61" t="s">
        <v>597</v>
      </c>
      <c r="C44" s="61" t="s">
        <v>650</v>
      </c>
      <c r="D44" s="189" t="s">
        <v>649</v>
      </c>
      <c r="E44" s="101" t="s">
        <v>651</v>
      </c>
      <c r="F44" s="75">
        <f t="shared" si="1"/>
        <v>4</v>
      </c>
      <c r="G44" s="55" t="s">
        <v>587</v>
      </c>
      <c r="H44" s="53" t="s">
        <v>778</v>
      </c>
      <c r="I44" s="54" t="s">
        <v>779</v>
      </c>
      <c r="J44" s="55" t="s">
        <v>557</v>
      </c>
      <c r="K44" s="53"/>
      <c r="L44" s="54"/>
      <c r="M44" s="55" t="s">
        <v>587</v>
      </c>
      <c r="N44" s="53" t="s">
        <v>778</v>
      </c>
      <c r="O44" s="54" t="s">
        <v>558</v>
      </c>
      <c r="P44" s="55" t="s">
        <v>587</v>
      </c>
      <c r="Q44" s="53" t="s">
        <v>778</v>
      </c>
      <c r="R44" s="54" t="s">
        <v>558</v>
      </c>
      <c r="S44" s="55" t="s">
        <v>557</v>
      </c>
      <c r="T44" s="53"/>
      <c r="U44" s="54"/>
      <c r="V44" s="55" t="s">
        <v>557</v>
      </c>
      <c r="W44" s="53"/>
      <c r="X44" s="54"/>
      <c r="Y44" s="55" t="s">
        <v>557</v>
      </c>
      <c r="Z44" s="53"/>
      <c r="AA44" s="54"/>
      <c r="AB44" s="55" t="s">
        <v>557</v>
      </c>
      <c r="AC44" s="53"/>
      <c r="AD44" s="54"/>
      <c r="AE44" s="55" t="s">
        <v>557</v>
      </c>
      <c r="AF44" s="53"/>
      <c r="AG44" s="54"/>
      <c r="AH44" s="55" t="s">
        <v>557</v>
      </c>
      <c r="AI44" s="53"/>
      <c r="AJ44" s="54"/>
      <c r="AK44" s="55" t="s">
        <v>557</v>
      </c>
      <c r="AL44" s="53"/>
      <c r="AM44" s="54"/>
      <c r="AN44" s="55" t="s">
        <v>557</v>
      </c>
      <c r="AO44" s="53"/>
      <c r="AP44" s="54"/>
      <c r="AQ44" s="55" t="s">
        <v>557</v>
      </c>
      <c r="AR44" s="53"/>
      <c r="AS44" s="54"/>
      <c r="AT44" s="55" t="s">
        <v>557</v>
      </c>
      <c r="AU44" s="53"/>
      <c r="AV44" s="54"/>
      <c r="AW44" s="55" t="s">
        <v>557</v>
      </c>
      <c r="AX44" s="53"/>
      <c r="AY44" s="54"/>
      <c r="AZ44" s="55" t="s">
        <v>557</v>
      </c>
      <c r="BA44" s="53"/>
      <c r="BB44" s="54"/>
      <c r="BC44" s="55" t="s">
        <v>557</v>
      </c>
      <c r="BD44" s="53"/>
      <c r="BE44" s="54"/>
      <c r="BF44" s="55" t="s">
        <v>557</v>
      </c>
      <c r="BG44" s="53"/>
      <c r="BH44" s="54"/>
      <c r="BI44" s="55" t="s">
        <v>557</v>
      </c>
      <c r="BJ44" s="53"/>
      <c r="BK44" s="54"/>
      <c r="BL44" s="55" t="s">
        <v>557</v>
      </c>
      <c r="BM44" s="53"/>
      <c r="BN44" s="54"/>
      <c r="BO44" s="55" t="s">
        <v>557</v>
      </c>
      <c r="BP44" s="53"/>
      <c r="BQ44" s="54"/>
      <c r="BR44" s="55" t="s">
        <v>557</v>
      </c>
      <c r="BS44" s="53"/>
      <c r="BT44" s="54"/>
      <c r="BU44" s="55" t="s">
        <v>557</v>
      </c>
      <c r="BV44" s="53"/>
      <c r="BW44" s="54"/>
      <c r="BX44" s="55" t="s">
        <v>557</v>
      </c>
      <c r="BY44" s="53"/>
      <c r="BZ44" s="54"/>
      <c r="CA44" s="55" t="s">
        <v>557</v>
      </c>
      <c r="CB44" s="53"/>
      <c r="CC44" s="54"/>
      <c r="CD44" s="55" t="s">
        <v>557</v>
      </c>
      <c r="CE44" s="53"/>
      <c r="CF44" s="54"/>
      <c r="CG44" s="55" t="s">
        <v>557</v>
      </c>
      <c r="CH44" s="53"/>
      <c r="CI44" s="54"/>
      <c r="CJ44" s="55" t="s">
        <v>587</v>
      </c>
      <c r="CK44" s="53" t="s">
        <v>559</v>
      </c>
      <c r="CL44" s="54" t="s">
        <v>899</v>
      </c>
    </row>
    <row r="45" spans="1:90" ht="13.8" x14ac:dyDescent="0.3">
      <c r="A45" s="60" t="s">
        <v>585</v>
      </c>
      <c r="B45" s="61" t="s">
        <v>597</v>
      </c>
      <c r="C45" s="61" t="s">
        <v>654</v>
      </c>
      <c r="D45" s="189" t="s">
        <v>653</v>
      </c>
      <c r="E45" s="101" t="s">
        <v>655</v>
      </c>
      <c r="F45" s="75">
        <f t="shared" si="1"/>
        <v>4</v>
      </c>
      <c r="G45" s="55" t="s">
        <v>587</v>
      </c>
      <c r="H45" s="53" t="s">
        <v>778</v>
      </c>
      <c r="I45" s="54" t="s">
        <v>779</v>
      </c>
      <c r="J45" s="55" t="s">
        <v>557</v>
      </c>
      <c r="K45" s="53"/>
      <c r="L45" s="54"/>
      <c r="M45" s="55" t="s">
        <v>587</v>
      </c>
      <c r="N45" s="53" t="s">
        <v>778</v>
      </c>
      <c r="O45" s="54" t="s">
        <v>558</v>
      </c>
      <c r="P45" s="55" t="s">
        <v>587</v>
      </c>
      <c r="Q45" s="53" t="s">
        <v>778</v>
      </c>
      <c r="R45" s="54" t="s">
        <v>558</v>
      </c>
      <c r="S45" s="55" t="s">
        <v>557</v>
      </c>
      <c r="T45" s="53"/>
      <c r="U45" s="54"/>
      <c r="V45" s="55" t="s">
        <v>557</v>
      </c>
      <c r="W45" s="53"/>
      <c r="X45" s="54"/>
      <c r="Y45" s="55" t="s">
        <v>557</v>
      </c>
      <c r="Z45" s="53"/>
      <c r="AA45" s="54"/>
      <c r="AB45" s="55" t="s">
        <v>557</v>
      </c>
      <c r="AC45" s="53"/>
      <c r="AD45" s="54"/>
      <c r="AE45" s="55" t="s">
        <v>557</v>
      </c>
      <c r="AF45" s="53"/>
      <c r="AG45" s="54"/>
      <c r="AH45" s="55" t="s">
        <v>557</v>
      </c>
      <c r="AI45" s="53"/>
      <c r="AJ45" s="54"/>
      <c r="AK45" s="55" t="s">
        <v>557</v>
      </c>
      <c r="AL45" s="53"/>
      <c r="AM45" s="54"/>
      <c r="AN45" s="55" t="s">
        <v>557</v>
      </c>
      <c r="AO45" s="53"/>
      <c r="AP45" s="54"/>
      <c r="AQ45" s="55" t="s">
        <v>557</v>
      </c>
      <c r="AR45" s="53"/>
      <c r="AS45" s="54"/>
      <c r="AT45" s="55" t="s">
        <v>557</v>
      </c>
      <c r="AU45" s="53"/>
      <c r="AV45" s="54"/>
      <c r="AW45" s="55" t="s">
        <v>557</v>
      </c>
      <c r="AX45" s="53"/>
      <c r="AY45" s="54"/>
      <c r="AZ45" s="55" t="s">
        <v>557</v>
      </c>
      <c r="BA45" s="53"/>
      <c r="BB45" s="54"/>
      <c r="BC45" s="55" t="s">
        <v>557</v>
      </c>
      <c r="BD45" s="53"/>
      <c r="BE45" s="54"/>
      <c r="BF45" s="55" t="s">
        <v>557</v>
      </c>
      <c r="BG45" s="53"/>
      <c r="BH45" s="54"/>
      <c r="BI45" s="55" t="s">
        <v>557</v>
      </c>
      <c r="BJ45" s="53"/>
      <c r="BK45" s="54"/>
      <c r="BL45" s="55" t="s">
        <v>557</v>
      </c>
      <c r="BM45" s="53"/>
      <c r="BN45" s="54"/>
      <c r="BO45" s="55" t="s">
        <v>557</v>
      </c>
      <c r="BP45" s="53"/>
      <c r="BQ45" s="54"/>
      <c r="BR45" s="55" t="s">
        <v>557</v>
      </c>
      <c r="BS45" s="53"/>
      <c r="BT45" s="54"/>
      <c r="BU45" s="55" t="s">
        <v>557</v>
      </c>
      <c r="BV45" s="53"/>
      <c r="BW45" s="54"/>
      <c r="BX45" s="55" t="s">
        <v>557</v>
      </c>
      <c r="BY45" s="53"/>
      <c r="BZ45" s="54"/>
      <c r="CA45" s="55" t="s">
        <v>557</v>
      </c>
      <c r="CB45" s="53"/>
      <c r="CC45" s="54"/>
      <c r="CD45" s="55" t="s">
        <v>557</v>
      </c>
      <c r="CE45" s="53"/>
      <c r="CF45" s="54"/>
      <c r="CG45" s="55" t="s">
        <v>557</v>
      </c>
      <c r="CH45" s="53"/>
      <c r="CI45" s="54"/>
      <c r="CJ45" s="55" t="s">
        <v>587</v>
      </c>
      <c r="CK45" s="53" t="s">
        <v>559</v>
      </c>
      <c r="CL45" s="54" t="s">
        <v>899</v>
      </c>
    </row>
    <row r="46" spans="1:90" ht="13.8" x14ac:dyDescent="0.3">
      <c r="A46" s="60" t="s">
        <v>585</v>
      </c>
      <c r="B46" s="61" t="s">
        <v>597</v>
      </c>
      <c r="C46" s="61" t="s">
        <v>642</v>
      </c>
      <c r="D46" s="189" t="s">
        <v>641</v>
      </c>
      <c r="E46" s="101" t="s">
        <v>643</v>
      </c>
      <c r="F46" s="75">
        <f t="shared" si="1"/>
        <v>5</v>
      </c>
      <c r="G46" s="55" t="s">
        <v>587</v>
      </c>
      <c r="H46" s="53" t="s">
        <v>778</v>
      </c>
      <c r="I46" s="54" t="s">
        <v>779</v>
      </c>
      <c r="J46" s="55" t="s">
        <v>557</v>
      </c>
      <c r="K46" s="53"/>
      <c r="L46" s="54"/>
      <c r="M46" s="55" t="s">
        <v>587</v>
      </c>
      <c r="N46" s="53" t="s">
        <v>778</v>
      </c>
      <c r="O46" s="54" t="s">
        <v>558</v>
      </c>
      <c r="P46" s="55" t="s">
        <v>587</v>
      </c>
      <c r="Q46" s="53" t="s">
        <v>778</v>
      </c>
      <c r="R46" s="54" t="s">
        <v>558</v>
      </c>
      <c r="S46" s="55" t="s">
        <v>557</v>
      </c>
      <c r="T46" s="53"/>
      <c r="U46" s="54"/>
      <c r="V46" s="55" t="s">
        <v>557</v>
      </c>
      <c r="W46" s="53"/>
      <c r="X46" s="54"/>
      <c r="Y46" s="55" t="s">
        <v>557</v>
      </c>
      <c r="Z46" s="53"/>
      <c r="AA46" s="54"/>
      <c r="AB46" s="55" t="s">
        <v>557</v>
      </c>
      <c r="AC46" s="53"/>
      <c r="AD46" s="54"/>
      <c r="AE46" s="55" t="s">
        <v>557</v>
      </c>
      <c r="AF46" s="53"/>
      <c r="AG46" s="54"/>
      <c r="AH46" s="55" t="s">
        <v>557</v>
      </c>
      <c r="AI46" s="53"/>
      <c r="AJ46" s="54"/>
      <c r="AK46" s="55" t="s">
        <v>557</v>
      </c>
      <c r="AL46" s="53"/>
      <c r="AM46" s="54"/>
      <c r="AN46" s="55" t="s">
        <v>557</v>
      </c>
      <c r="AO46" s="53"/>
      <c r="AP46" s="54"/>
      <c r="AQ46" s="55" t="s">
        <v>557</v>
      </c>
      <c r="AR46" s="53"/>
      <c r="AS46" s="54"/>
      <c r="AT46" s="55" t="s">
        <v>557</v>
      </c>
      <c r="AU46" s="53"/>
      <c r="AV46" s="54"/>
      <c r="AW46" s="55" t="s">
        <v>557</v>
      </c>
      <c r="AX46" s="53"/>
      <c r="AY46" s="54"/>
      <c r="AZ46" s="55" t="s">
        <v>557</v>
      </c>
      <c r="BA46" s="53"/>
      <c r="BB46" s="54"/>
      <c r="BC46" s="55" t="s">
        <v>557</v>
      </c>
      <c r="BD46" s="53"/>
      <c r="BE46" s="54"/>
      <c r="BF46" s="55" t="s">
        <v>557</v>
      </c>
      <c r="BG46" s="53"/>
      <c r="BH46" s="54"/>
      <c r="BI46" s="55" t="s">
        <v>557</v>
      </c>
      <c r="BJ46" s="53"/>
      <c r="BK46" s="54"/>
      <c r="BL46" s="55" t="s">
        <v>557</v>
      </c>
      <c r="BM46" s="53"/>
      <c r="BN46" s="54"/>
      <c r="BO46" s="55" t="s">
        <v>557</v>
      </c>
      <c r="BP46" s="53"/>
      <c r="BQ46" s="54"/>
      <c r="BR46" s="55" t="s">
        <v>557</v>
      </c>
      <c r="BS46" s="53"/>
      <c r="BT46" s="54"/>
      <c r="BU46" s="55" t="s">
        <v>557</v>
      </c>
      <c r="BV46" s="53"/>
      <c r="BW46" s="54"/>
      <c r="BX46" s="55" t="s">
        <v>587</v>
      </c>
      <c r="BY46" s="53" t="s">
        <v>778</v>
      </c>
      <c r="BZ46" s="54" t="s">
        <v>558</v>
      </c>
      <c r="CA46" s="55" t="s">
        <v>557</v>
      </c>
      <c r="CB46" s="53"/>
      <c r="CC46" s="54"/>
      <c r="CD46" s="55" t="s">
        <v>557</v>
      </c>
      <c r="CE46" s="53"/>
      <c r="CF46" s="54"/>
      <c r="CG46" s="55" t="s">
        <v>557</v>
      </c>
      <c r="CH46" s="53"/>
      <c r="CI46" s="54"/>
      <c r="CJ46" s="55" t="s">
        <v>587</v>
      </c>
      <c r="CK46" s="53" t="s">
        <v>558</v>
      </c>
      <c r="CL46" s="54" t="s">
        <v>904</v>
      </c>
    </row>
    <row r="47" spans="1:90" ht="13.8" x14ac:dyDescent="0.3">
      <c r="A47" s="60" t="s">
        <v>585</v>
      </c>
      <c r="B47" s="61" t="s">
        <v>598</v>
      </c>
      <c r="C47" s="61" t="s">
        <v>658</v>
      </c>
      <c r="D47" s="190" t="s">
        <v>657</v>
      </c>
      <c r="E47" s="101" t="s">
        <v>659</v>
      </c>
      <c r="F47" s="75">
        <f t="shared" si="1"/>
        <v>15</v>
      </c>
      <c r="G47" s="55" t="s">
        <v>587</v>
      </c>
      <c r="H47" s="53" t="s">
        <v>559</v>
      </c>
      <c r="I47" s="54" t="s">
        <v>779</v>
      </c>
      <c r="J47" s="55" t="s">
        <v>587</v>
      </c>
      <c r="K47" s="53" t="s">
        <v>559</v>
      </c>
      <c r="L47" s="54" t="s">
        <v>779</v>
      </c>
      <c r="M47" s="55" t="s">
        <v>587</v>
      </c>
      <c r="N47" s="53" t="s">
        <v>559</v>
      </c>
      <c r="O47" s="54" t="s">
        <v>558</v>
      </c>
      <c r="P47" s="55" t="s">
        <v>587</v>
      </c>
      <c r="Q47" s="53" t="s">
        <v>558</v>
      </c>
      <c r="R47" s="54" t="s">
        <v>558</v>
      </c>
      <c r="S47" s="55" t="s">
        <v>587</v>
      </c>
      <c r="T47" s="53" t="s">
        <v>559</v>
      </c>
      <c r="U47" s="54" t="s">
        <v>555</v>
      </c>
      <c r="V47" s="55" t="s">
        <v>587</v>
      </c>
      <c r="W47" s="53" t="s">
        <v>559</v>
      </c>
      <c r="X47" s="54" t="s">
        <v>555</v>
      </c>
      <c r="Y47" s="55" t="s">
        <v>557</v>
      </c>
      <c r="Z47" s="53"/>
      <c r="AA47" s="54"/>
      <c r="AB47" s="55" t="s">
        <v>587</v>
      </c>
      <c r="AC47" s="53" t="s">
        <v>778</v>
      </c>
      <c r="AD47" s="54" t="s">
        <v>558</v>
      </c>
      <c r="AE47" s="55" t="s">
        <v>557</v>
      </c>
      <c r="AF47" s="53"/>
      <c r="AG47" s="54"/>
      <c r="AH47" s="55" t="s">
        <v>557</v>
      </c>
      <c r="AI47" s="53"/>
      <c r="AJ47" s="54"/>
      <c r="AK47" s="55" t="s">
        <v>557</v>
      </c>
      <c r="AL47" s="53"/>
      <c r="AM47" s="54"/>
      <c r="AN47" s="55" t="s">
        <v>587</v>
      </c>
      <c r="AO47" s="53" t="s">
        <v>559</v>
      </c>
      <c r="AP47" s="54" t="s">
        <v>555</v>
      </c>
      <c r="AQ47" s="55" t="s">
        <v>557</v>
      </c>
      <c r="AR47" s="53"/>
      <c r="AS47" s="54"/>
      <c r="AT47" s="55" t="s">
        <v>557</v>
      </c>
      <c r="AU47" s="53"/>
      <c r="AV47" s="54"/>
      <c r="AW47" s="55" t="s">
        <v>557</v>
      </c>
      <c r="AX47" s="53"/>
      <c r="AY47" s="54"/>
      <c r="AZ47" s="55" t="s">
        <v>557</v>
      </c>
      <c r="BA47" s="53"/>
      <c r="BB47" s="54"/>
      <c r="BC47" s="55" t="s">
        <v>557</v>
      </c>
      <c r="BD47" s="53"/>
      <c r="BE47" s="54"/>
      <c r="BF47" s="55" t="s">
        <v>587</v>
      </c>
      <c r="BG47" s="53" t="s">
        <v>778</v>
      </c>
      <c r="BH47" s="54" t="s">
        <v>558</v>
      </c>
      <c r="BI47" s="55" t="s">
        <v>557</v>
      </c>
      <c r="BJ47" s="53"/>
      <c r="BK47" s="54"/>
      <c r="BL47" s="55" t="s">
        <v>557</v>
      </c>
      <c r="BM47" s="53"/>
      <c r="BN47" s="54"/>
      <c r="BO47" s="55" t="s">
        <v>557</v>
      </c>
      <c r="BP47" s="53"/>
      <c r="BQ47" s="54"/>
      <c r="BR47" s="55" t="s">
        <v>587</v>
      </c>
      <c r="BS47" s="53" t="s">
        <v>778</v>
      </c>
      <c r="BT47" s="54" t="s">
        <v>555</v>
      </c>
      <c r="BU47" s="55" t="s">
        <v>587</v>
      </c>
      <c r="BV47" s="53" t="s">
        <v>559</v>
      </c>
      <c r="BW47" s="54" t="s">
        <v>555</v>
      </c>
      <c r="BX47" s="55" t="s">
        <v>587</v>
      </c>
      <c r="BY47" s="53" t="s">
        <v>777</v>
      </c>
      <c r="BZ47" s="54" t="s">
        <v>555</v>
      </c>
      <c r="CA47" s="55" t="s">
        <v>557</v>
      </c>
      <c r="CB47" s="53"/>
      <c r="CC47" s="54"/>
      <c r="CD47" s="55" t="s">
        <v>587</v>
      </c>
      <c r="CE47" s="53" t="s">
        <v>559</v>
      </c>
      <c r="CF47" s="54" t="s">
        <v>558</v>
      </c>
      <c r="CG47" s="55" t="s">
        <v>587</v>
      </c>
      <c r="CH47" s="53" t="s">
        <v>559</v>
      </c>
      <c r="CI47" s="54" t="s">
        <v>555</v>
      </c>
      <c r="CJ47" s="55" t="s">
        <v>587</v>
      </c>
      <c r="CK47" s="53" t="s">
        <v>558</v>
      </c>
      <c r="CL47" s="54" t="s">
        <v>927</v>
      </c>
    </row>
    <row r="48" spans="1:90" ht="13.8" x14ac:dyDescent="0.3">
      <c r="A48" s="60" t="s">
        <v>585</v>
      </c>
      <c r="B48" s="61" t="s">
        <v>877</v>
      </c>
      <c r="C48" s="61" t="s">
        <v>595</v>
      </c>
      <c r="D48" s="189" t="s">
        <v>595</v>
      </c>
      <c r="E48" s="101" t="s">
        <v>628</v>
      </c>
      <c r="F48" s="75">
        <f t="shared" si="1"/>
        <v>9</v>
      </c>
      <c r="G48" s="55" t="s">
        <v>587</v>
      </c>
      <c r="H48" s="53" t="s">
        <v>559</v>
      </c>
      <c r="I48" s="54" t="s">
        <v>779</v>
      </c>
      <c r="J48" s="55" t="s">
        <v>587</v>
      </c>
      <c r="K48" s="53" t="s">
        <v>778</v>
      </c>
      <c r="L48" s="54" t="s">
        <v>558</v>
      </c>
      <c r="M48" s="55" t="s">
        <v>587</v>
      </c>
      <c r="N48" s="53" t="s">
        <v>559</v>
      </c>
      <c r="O48" s="54" t="s">
        <v>558</v>
      </c>
      <c r="P48" s="55" t="s">
        <v>587</v>
      </c>
      <c r="Q48" s="53" t="s">
        <v>778</v>
      </c>
      <c r="R48" s="54" t="s">
        <v>558</v>
      </c>
      <c r="S48" s="55" t="s">
        <v>557</v>
      </c>
      <c r="T48" s="53"/>
      <c r="U48" s="54"/>
      <c r="V48" s="55" t="s">
        <v>587</v>
      </c>
      <c r="W48" s="53" t="s">
        <v>559</v>
      </c>
      <c r="X48" s="54" t="s">
        <v>555</v>
      </c>
      <c r="Y48" s="55" t="s">
        <v>557</v>
      </c>
      <c r="Z48" s="53"/>
      <c r="AA48" s="54"/>
      <c r="AB48" s="55" t="s">
        <v>557</v>
      </c>
      <c r="AC48" s="53"/>
      <c r="AD48" s="54"/>
      <c r="AE48" s="55" t="s">
        <v>557</v>
      </c>
      <c r="AF48" s="53"/>
      <c r="AG48" s="54"/>
      <c r="AH48" s="55" t="s">
        <v>557</v>
      </c>
      <c r="AI48" s="53"/>
      <c r="AJ48" s="54"/>
      <c r="AK48" s="55" t="s">
        <v>557</v>
      </c>
      <c r="AL48" s="53"/>
      <c r="AM48" s="54"/>
      <c r="AN48" s="55" t="s">
        <v>557</v>
      </c>
      <c r="AO48" s="53"/>
      <c r="AP48" s="54"/>
      <c r="AQ48" s="55" t="s">
        <v>557</v>
      </c>
      <c r="AR48" s="53"/>
      <c r="AS48" s="54"/>
      <c r="AT48" s="55" t="s">
        <v>557</v>
      </c>
      <c r="AU48" s="53"/>
      <c r="AV48" s="54"/>
      <c r="AW48" s="55" t="s">
        <v>557</v>
      </c>
      <c r="AX48" s="53"/>
      <c r="AY48" s="54"/>
      <c r="AZ48" s="55" t="s">
        <v>557</v>
      </c>
      <c r="BA48" s="53"/>
      <c r="BB48" s="54"/>
      <c r="BC48" s="55" t="s">
        <v>587</v>
      </c>
      <c r="BD48" s="53" t="s">
        <v>778</v>
      </c>
      <c r="BE48" s="54" t="s">
        <v>558</v>
      </c>
      <c r="BF48" s="55" t="s">
        <v>557</v>
      </c>
      <c r="BG48" s="53"/>
      <c r="BH48" s="54"/>
      <c r="BI48" s="55" t="s">
        <v>557</v>
      </c>
      <c r="BJ48" s="53"/>
      <c r="BK48" s="54"/>
      <c r="BL48" s="55" t="s">
        <v>557</v>
      </c>
      <c r="BM48" s="53"/>
      <c r="BN48" s="54"/>
      <c r="BO48" s="55" t="s">
        <v>557</v>
      </c>
      <c r="BP48" s="53"/>
      <c r="BQ48" s="54"/>
      <c r="BR48" s="55" t="s">
        <v>557</v>
      </c>
      <c r="BS48" s="53"/>
      <c r="BT48" s="54"/>
      <c r="BU48" s="55" t="s">
        <v>557</v>
      </c>
      <c r="BV48" s="53"/>
      <c r="BW48" s="54"/>
      <c r="BX48" s="55" t="s">
        <v>587</v>
      </c>
      <c r="BY48" s="53" t="s">
        <v>777</v>
      </c>
      <c r="BZ48" s="54" t="s">
        <v>555</v>
      </c>
      <c r="CA48" s="55" t="s">
        <v>557</v>
      </c>
      <c r="CB48" s="53"/>
      <c r="CC48" s="54"/>
      <c r="CD48" s="55" t="s">
        <v>557</v>
      </c>
      <c r="CE48" s="53"/>
      <c r="CF48" s="54"/>
      <c r="CG48" s="55" t="s">
        <v>587</v>
      </c>
      <c r="CH48" s="53" t="s">
        <v>559</v>
      </c>
      <c r="CI48" s="54" t="s">
        <v>555</v>
      </c>
      <c r="CJ48" s="55" t="s">
        <v>587</v>
      </c>
      <c r="CK48" s="53" t="s">
        <v>558</v>
      </c>
      <c r="CL48" s="54" t="s">
        <v>901</v>
      </c>
    </row>
    <row r="49" spans="1:90" ht="13.8" x14ac:dyDescent="0.3">
      <c r="A49" s="60" t="s">
        <v>585</v>
      </c>
      <c r="B49" s="61" t="s">
        <v>877</v>
      </c>
      <c r="C49" s="61" t="s">
        <v>114</v>
      </c>
      <c r="D49" s="189" t="s">
        <v>114</v>
      </c>
      <c r="E49" s="101" t="s">
        <v>115</v>
      </c>
      <c r="F49" s="75">
        <f t="shared" si="1"/>
        <v>14</v>
      </c>
      <c r="G49" s="55" t="s">
        <v>587</v>
      </c>
      <c r="H49" s="53" t="s">
        <v>559</v>
      </c>
      <c r="I49" s="54" t="s">
        <v>779</v>
      </c>
      <c r="J49" s="55" t="s">
        <v>587</v>
      </c>
      <c r="K49" s="53" t="s">
        <v>778</v>
      </c>
      <c r="L49" s="54" t="s">
        <v>558</v>
      </c>
      <c r="M49" s="55" t="s">
        <v>587</v>
      </c>
      <c r="N49" s="53" t="s">
        <v>559</v>
      </c>
      <c r="O49" s="54" t="s">
        <v>558</v>
      </c>
      <c r="P49" s="55" t="s">
        <v>587</v>
      </c>
      <c r="Q49" s="53" t="s">
        <v>559</v>
      </c>
      <c r="R49" s="54" t="s">
        <v>555</v>
      </c>
      <c r="S49" s="55" t="s">
        <v>557</v>
      </c>
      <c r="T49" s="53"/>
      <c r="U49" s="54"/>
      <c r="V49" s="55" t="s">
        <v>587</v>
      </c>
      <c r="W49" s="53" t="s">
        <v>559</v>
      </c>
      <c r="X49" s="54" t="s">
        <v>555</v>
      </c>
      <c r="Y49" s="55" t="s">
        <v>587</v>
      </c>
      <c r="Z49" s="53" t="s">
        <v>778</v>
      </c>
      <c r="AA49" s="54" t="s">
        <v>555</v>
      </c>
      <c r="AB49" s="55" t="s">
        <v>557</v>
      </c>
      <c r="AC49" s="53"/>
      <c r="AD49" s="54"/>
      <c r="AE49" s="55" t="s">
        <v>557</v>
      </c>
      <c r="AF49" s="53"/>
      <c r="AG49" s="54"/>
      <c r="AH49" s="55" t="s">
        <v>557</v>
      </c>
      <c r="AI49" s="53"/>
      <c r="AJ49" s="54"/>
      <c r="AK49" s="55" t="s">
        <v>557</v>
      </c>
      <c r="AL49" s="53"/>
      <c r="AM49" s="54"/>
      <c r="AN49" s="55" t="s">
        <v>557</v>
      </c>
      <c r="AO49" s="53"/>
      <c r="AP49" s="54"/>
      <c r="AQ49" s="55" t="s">
        <v>557</v>
      </c>
      <c r="AR49" s="53"/>
      <c r="AS49" s="54"/>
      <c r="AT49" s="55" t="s">
        <v>557</v>
      </c>
      <c r="AU49" s="53"/>
      <c r="AV49" s="54"/>
      <c r="AW49" s="55" t="s">
        <v>557</v>
      </c>
      <c r="AX49" s="53"/>
      <c r="AY49" s="54"/>
      <c r="AZ49" s="55" t="s">
        <v>557</v>
      </c>
      <c r="BA49" s="53"/>
      <c r="BB49" s="54"/>
      <c r="BC49" s="55" t="s">
        <v>587</v>
      </c>
      <c r="BD49" s="53" t="s">
        <v>778</v>
      </c>
      <c r="BE49" s="54" t="s">
        <v>558</v>
      </c>
      <c r="BF49" s="55" t="s">
        <v>587</v>
      </c>
      <c r="BG49" s="53" t="s">
        <v>778</v>
      </c>
      <c r="BH49" s="54" t="s">
        <v>555</v>
      </c>
      <c r="BI49" s="55" t="s">
        <v>587</v>
      </c>
      <c r="BJ49" s="53" t="s">
        <v>777</v>
      </c>
      <c r="BK49" s="54" t="s">
        <v>558</v>
      </c>
      <c r="BL49" s="55" t="s">
        <v>557</v>
      </c>
      <c r="BM49" s="53"/>
      <c r="BN49" s="54"/>
      <c r="BO49" s="55" t="s">
        <v>587</v>
      </c>
      <c r="BP49" s="53" t="s">
        <v>559</v>
      </c>
      <c r="BQ49" s="54" t="s">
        <v>779</v>
      </c>
      <c r="BR49" s="55" t="s">
        <v>557</v>
      </c>
      <c r="BS49" s="53"/>
      <c r="BT49" s="54"/>
      <c r="BU49" s="55" t="s">
        <v>587</v>
      </c>
      <c r="BV49" s="53" t="s">
        <v>777</v>
      </c>
      <c r="BW49" s="54" t="s">
        <v>555</v>
      </c>
      <c r="BX49" s="55" t="s">
        <v>587</v>
      </c>
      <c r="BY49" s="53" t="s">
        <v>777</v>
      </c>
      <c r="BZ49" s="54" t="s">
        <v>555</v>
      </c>
      <c r="CA49" s="55" t="s">
        <v>557</v>
      </c>
      <c r="CB49" s="53"/>
      <c r="CC49" s="54"/>
      <c r="CD49" s="55" t="s">
        <v>557</v>
      </c>
      <c r="CE49" s="53"/>
      <c r="CF49" s="54"/>
      <c r="CG49" s="55" t="s">
        <v>587</v>
      </c>
      <c r="CH49" s="53" t="s">
        <v>559</v>
      </c>
      <c r="CI49" s="54" t="s">
        <v>555</v>
      </c>
      <c r="CJ49" s="55" t="s">
        <v>587</v>
      </c>
      <c r="CK49" s="53" t="s">
        <v>558</v>
      </c>
      <c r="CL49" s="54" t="s">
        <v>893</v>
      </c>
    </row>
    <row r="50" spans="1:90" ht="13.8" x14ac:dyDescent="0.3">
      <c r="A50" s="60" t="s">
        <v>585</v>
      </c>
      <c r="B50" s="61" t="s">
        <v>877</v>
      </c>
      <c r="C50" s="61" t="s">
        <v>118</v>
      </c>
      <c r="D50" s="189" t="s">
        <v>117</v>
      </c>
      <c r="E50" s="101" t="s">
        <v>119</v>
      </c>
      <c r="F50" s="75">
        <f t="shared" si="1"/>
        <v>14</v>
      </c>
      <c r="G50" s="55" t="s">
        <v>587</v>
      </c>
      <c r="H50" s="53" t="s">
        <v>559</v>
      </c>
      <c r="I50" s="54" t="s">
        <v>779</v>
      </c>
      <c r="J50" s="55" t="s">
        <v>587</v>
      </c>
      <c r="K50" s="53" t="s">
        <v>778</v>
      </c>
      <c r="L50" s="54" t="s">
        <v>558</v>
      </c>
      <c r="M50" s="55" t="s">
        <v>587</v>
      </c>
      <c r="N50" s="53" t="s">
        <v>559</v>
      </c>
      <c r="O50" s="54" t="s">
        <v>558</v>
      </c>
      <c r="P50" s="55" t="s">
        <v>587</v>
      </c>
      <c r="Q50" s="53" t="s">
        <v>559</v>
      </c>
      <c r="R50" s="54" t="s">
        <v>555</v>
      </c>
      <c r="S50" s="55" t="s">
        <v>557</v>
      </c>
      <c r="T50" s="53"/>
      <c r="U50" s="54"/>
      <c r="V50" s="55" t="s">
        <v>587</v>
      </c>
      <c r="W50" s="53" t="s">
        <v>559</v>
      </c>
      <c r="X50" s="54" t="s">
        <v>555</v>
      </c>
      <c r="Y50" s="55" t="s">
        <v>587</v>
      </c>
      <c r="Z50" s="53" t="s">
        <v>778</v>
      </c>
      <c r="AA50" s="54" t="s">
        <v>555</v>
      </c>
      <c r="AB50" s="55" t="s">
        <v>557</v>
      </c>
      <c r="AC50" s="53"/>
      <c r="AD50" s="54"/>
      <c r="AE50" s="55" t="s">
        <v>557</v>
      </c>
      <c r="AF50" s="53"/>
      <c r="AG50" s="54"/>
      <c r="AH50" s="55" t="s">
        <v>557</v>
      </c>
      <c r="AI50" s="53"/>
      <c r="AJ50" s="54"/>
      <c r="AK50" s="55" t="s">
        <v>557</v>
      </c>
      <c r="AL50" s="53"/>
      <c r="AM50" s="54"/>
      <c r="AN50" s="55" t="s">
        <v>557</v>
      </c>
      <c r="AO50" s="53"/>
      <c r="AP50" s="54"/>
      <c r="AQ50" s="55" t="s">
        <v>557</v>
      </c>
      <c r="AR50" s="53"/>
      <c r="AS50" s="54"/>
      <c r="AT50" s="55" t="s">
        <v>557</v>
      </c>
      <c r="AU50" s="53"/>
      <c r="AV50" s="54"/>
      <c r="AW50" s="55" t="s">
        <v>557</v>
      </c>
      <c r="AX50" s="53"/>
      <c r="AY50" s="54"/>
      <c r="AZ50" s="55" t="s">
        <v>557</v>
      </c>
      <c r="BA50" s="53"/>
      <c r="BB50" s="54"/>
      <c r="BC50" s="55" t="s">
        <v>587</v>
      </c>
      <c r="BD50" s="53" t="s">
        <v>778</v>
      </c>
      <c r="BE50" s="54" t="s">
        <v>558</v>
      </c>
      <c r="BF50" s="55" t="s">
        <v>587</v>
      </c>
      <c r="BG50" s="53" t="s">
        <v>778</v>
      </c>
      <c r="BH50" s="54" t="s">
        <v>555</v>
      </c>
      <c r="BI50" s="55" t="s">
        <v>587</v>
      </c>
      <c r="BJ50" s="53" t="s">
        <v>777</v>
      </c>
      <c r="BK50" s="54" t="s">
        <v>558</v>
      </c>
      <c r="BL50" s="55" t="s">
        <v>557</v>
      </c>
      <c r="BM50" s="53"/>
      <c r="BN50" s="54"/>
      <c r="BO50" s="55" t="s">
        <v>587</v>
      </c>
      <c r="BP50" s="53" t="s">
        <v>559</v>
      </c>
      <c r="BQ50" s="54" t="s">
        <v>779</v>
      </c>
      <c r="BR50" s="55" t="s">
        <v>557</v>
      </c>
      <c r="BS50" s="53"/>
      <c r="BT50" s="54"/>
      <c r="BU50" s="55" t="s">
        <v>587</v>
      </c>
      <c r="BV50" s="53" t="s">
        <v>777</v>
      </c>
      <c r="BW50" s="54" t="s">
        <v>555</v>
      </c>
      <c r="BX50" s="55" t="s">
        <v>587</v>
      </c>
      <c r="BY50" s="53" t="s">
        <v>777</v>
      </c>
      <c r="BZ50" s="54" t="s">
        <v>555</v>
      </c>
      <c r="CA50" s="55" t="s">
        <v>557</v>
      </c>
      <c r="CB50" s="53"/>
      <c r="CC50" s="54"/>
      <c r="CD50" s="55" t="s">
        <v>557</v>
      </c>
      <c r="CE50" s="53"/>
      <c r="CF50" s="54"/>
      <c r="CG50" s="55" t="s">
        <v>587</v>
      </c>
      <c r="CH50" s="53" t="s">
        <v>559</v>
      </c>
      <c r="CI50" s="54" t="s">
        <v>555</v>
      </c>
      <c r="CJ50" s="55" t="s">
        <v>587</v>
      </c>
      <c r="CK50" s="53" t="s">
        <v>558</v>
      </c>
      <c r="CL50" s="54" t="s">
        <v>894</v>
      </c>
    </row>
    <row r="51" spans="1:90" ht="13.8" x14ac:dyDescent="0.3">
      <c r="A51" s="60" t="s">
        <v>585</v>
      </c>
      <c r="B51" s="61" t="s">
        <v>599</v>
      </c>
      <c r="C51" s="61" t="s">
        <v>599</v>
      </c>
      <c r="D51" s="189" t="s">
        <v>661</v>
      </c>
      <c r="E51" s="101" t="s">
        <v>662</v>
      </c>
      <c r="F51" s="75">
        <f t="shared" si="1"/>
        <v>4</v>
      </c>
      <c r="G51" s="55" t="s">
        <v>587</v>
      </c>
      <c r="H51" s="53" t="s">
        <v>778</v>
      </c>
      <c r="I51" s="54" t="s">
        <v>779</v>
      </c>
      <c r="J51" s="55" t="s">
        <v>587</v>
      </c>
      <c r="K51" s="53" t="s">
        <v>778</v>
      </c>
      <c r="L51" s="54" t="s">
        <v>558</v>
      </c>
      <c r="M51" s="55" t="s">
        <v>587</v>
      </c>
      <c r="N51" s="53" t="s">
        <v>778</v>
      </c>
      <c r="O51" s="54" t="s">
        <v>558</v>
      </c>
      <c r="P51" s="55" t="s">
        <v>587</v>
      </c>
      <c r="Q51" s="53" t="s">
        <v>778</v>
      </c>
      <c r="R51" s="54" t="s">
        <v>558</v>
      </c>
      <c r="S51" s="55" t="s">
        <v>557</v>
      </c>
      <c r="T51" s="53"/>
      <c r="U51" s="54"/>
      <c r="V51" s="55" t="s">
        <v>557</v>
      </c>
      <c r="W51" s="53"/>
      <c r="X51" s="54"/>
      <c r="Y51" s="55" t="s">
        <v>557</v>
      </c>
      <c r="Z51" s="53"/>
      <c r="AA51" s="54"/>
      <c r="AB51" s="55" t="s">
        <v>557</v>
      </c>
      <c r="AC51" s="53"/>
      <c r="AD51" s="54"/>
      <c r="AE51" s="55" t="s">
        <v>557</v>
      </c>
      <c r="AF51" s="53"/>
      <c r="AG51" s="54"/>
      <c r="AH51" s="55" t="s">
        <v>557</v>
      </c>
      <c r="AI51" s="53"/>
      <c r="AJ51" s="54"/>
      <c r="AK51" s="55" t="s">
        <v>557</v>
      </c>
      <c r="AL51" s="53"/>
      <c r="AM51" s="54"/>
      <c r="AN51" s="55" t="s">
        <v>557</v>
      </c>
      <c r="AO51" s="53"/>
      <c r="AP51" s="54"/>
      <c r="AQ51" s="55" t="s">
        <v>557</v>
      </c>
      <c r="AR51" s="53"/>
      <c r="AS51" s="54"/>
      <c r="AT51" s="55" t="s">
        <v>557</v>
      </c>
      <c r="AU51" s="53"/>
      <c r="AV51" s="54"/>
      <c r="AW51" s="55" t="s">
        <v>557</v>
      </c>
      <c r="AX51" s="53"/>
      <c r="AY51" s="54"/>
      <c r="AZ51" s="55" t="s">
        <v>557</v>
      </c>
      <c r="BA51" s="53"/>
      <c r="BB51" s="54"/>
      <c r="BC51" s="55" t="s">
        <v>557</v>
      </c>
      <c r="BD51" s="53"/>
      <c r="BE51" s="54"/>
      <c r="BF51" s="55" t="s">
        <v>557</v>
      </c>
      <c r="BG51" s="53"/>
      <c r="BH51" s="54"/>
      <c r="BI51" s="55" t="s">
        <v>557</v>
      </c>
      <c r="BJ51" s="53"/>
      <c r="BK51" s="54"/>
      <c r="BL51" s="55" t="s">
        <v>557</v>
      </c>
      <c r="BM51" s="53"/>
      <c r="BN51" s="54"/>
      <c r="BO51" s="55" t="s">
        <v>557</v>
      </c>
      <c r="BP51" s="53"/>
      <c r="BQ51" s="54"/>
      <c r="BR51" s="55" t="s">
        <v>557</v>
      </c>
      <c r="BS51" s="53"/>
      <c r="BT51" s="54"/>
      <c r="BU51" s="55" t="s">
        <v>557</v>
      </c>
      <c r="BV51" s="53"/>
      <c r="BW51" s="54"/>
      <c r="BX51" s="55" t="s">
        <v>557</v>
      </c>
      <c r="BY51" s="53"/>
      <c r="BZ51" s="54"/>
      <c r="CA51" s="55" t="s">
        <v>557</v>
      </c>
      <c r="CB51" s="53"/>
      <c r="CC51" s="54"/>
      <c r="CD51" s="55" t="s">
        <v>557</v>
      </c>
      <c r="CE51" s="53"/>
      <c r="CF51" s="54"/>
      <c r="CG51" s="55" t="s">
        <v>557</v>
      </c>
      <c r="CH51" s="53"/>
      <c r="CI51" s="54"/>
      <c r="CJ51" s="55" t="s">
        <v>387</v>
      </c>
      <c r="CK51" s="53"/>
      <c r="CL51" s="54"/>
    </row>
    <row r="52" spans="1:90" ht="13.8" x14ac:dyDescent="0.3">
      <c r="A52" s="60" t="s">
        <v>585</v>
      </c>
      <c r="B52" s="61" t="s">
        <v>600</v>
      </c>
      <c r="C52" s="61" t="s">
        <v>672</v>
      </c>
      <c r="D52" s="189" t="s">
        <v>672</v>
      </c>
      <c r="E52" s="101" t="s">
        <v>673</v>
      </c>
      <c r="F52" s="75">
        <f t="shared" si="1"/>
        <v>7</v>
      </c>
      <c r="G52" s="55" t="s">
        <v>587</v>
      </c>
      <c r="H52" s="53" t="s">
        <v>778</v>
      </c>
      <c r="I52" s="54" t="s">
        <v>779</v>
      </c>
      <c r="J52" s="55" t="s">
        <v>587</v>
      </c>
      <c r="K52" s="53" t="s">
        <v>778</v>
      </c>
      <c r="L52" s="54" t="s">
        <v>558</v>
      </c>
      <c r="M52" s="55" t="s">
        <v>587</v>
      </c>
      <c r="N52" s="53" t="s">
        <v>778</v>
      </c>
      <c r="O52" s="54" t="s">
        <v>558</v>
      </c>
      <c r="P52" s="55" t="s">
        <v>587</v>
      </c>
      <c r="Q52" s="53" t="s">
        <v>778</v>
      </c>
      <c r="R52" s="54" t="s">
        <v>558</v>
      </c>
      <c r="S52" s="55" t="s">
        <v>557</v>
      </c>
      <c r="T52" s="53"/>
      <c r="U52" s="54"/>
      <c r="V52" s="55" t="s">
        <v>557</v>
      </c>
      <c r="W52" s="53"/>
      <c r="X52" s="54"/>
      <c r="Y52" s="55" t="s">
        <v>557</v>
      </c>
      <c r="Z52" s="53"/>
      <c r="AA52" s="54"/>
      <c r="AB52" s="55" t="s">
        <v>557</v>
      </c>
      <c r="AC52" s="53"/>
      <c r="AD52" s="54"/>
      <c r="AE52" s="55" t="s">
        <v>557</v>
      </c>
      <c r="AF52" s="53"/>
      <c r="AG52" s="54"/>
      <c r="AH52" s="55" t="s">
        <v>557</v>
      </c>
      <c r="AI52" s="53"/>
      <c r="AJ52" s="54"/>
      <c r="AK52" s="55" t="s">
        <v>557</v>
      </c>
      <c r="AL52" s="53"/>
      <c r="AM52" s="54"/>
      <c r="AN52" s="55" t="s">
        <v>557</v>
      </c>
      <c r="AO52" s="53"/>
      <c r="AP52" s="54"/>
      <c r="AQ52" s="55" t="s">
        <v>557</v>
      </c>
      <c r="AR52" s="53"/>
      <c r="AS52" s="54"/>
      <c r="AT52" s="55" t="s">
        <v>557</v>
      </c>
      <c r="AU52" s="53"/>
      <c r="AV52" s="54"/>
      <c r="AW52" s="55" t="s">
        <v>557</v>
      </c>
      <c r="AX52" s="53"/>
      <c r="AY52" s="54"/>
      <c r="AZ52" s="55" t="s">
        <v>557</v>
      </c>
      <c r="BA52" s="53"/>
      <c r="BB52" s="54"/>
      <c r="BC52" s="55" t="s">
        <v>557</v>
      </c>
      <c r="BD52" s="53"/>
      <c r="BE52" s="54"/>
      <c r="BF52" s="55" t="s">
        <v>557</v>
      </c>
      <c r="BG52" s="53"/>
      <c r="BH52" s="54"/>
      <c r="BI52" s="55" t="s">
        <v>557</v>
      </c>
      <c r="BJ52" s="53"/>
      <c r="BK52" s="54"/>
      <c r="BL52" s="55" t="s">
        <v>557</v>
      </c>
      <c r="BM52" s="53"/>
      <c r="BN52" s="54"/>
      <c r="BO52" s="55" t="s">
        <v>557</v>
      </c>
      <c r="BP52" s="53"/>
      <c r="BQ52" s="54"/>
      <c r="BR52" s="55" t="s">
        <v>557</v>
      </c>
      <c r="BS52" s="53"/>
      <c r="BT52" s="54"/>
      <c r="BU52" s="55" t="s">
        <v>587</v>
      </c>
      <c r="BV52" s="53" t="s">
        <v>559</v>
      </c>
      <c r="BW52" s="54" t="s">
        <v>555</v>
      </c>
      <c r="BX52" s="55" t="s">
        <v>587</v>
      </c>
      <c r="BY52" s="53" t="s">
        <v>777</v>
      </c>
      <c r="BZ52" s="54" t="s">
        <v>555</v>
      </c>
      <c r="CA52" s="55" t="s">
        <v>557</v>
      </c>
      <c r="CB52" s="53"/>
      <c r="CC52" s="54"/>
      <c r="CD52" s="55" t="s">
        <v>557</v>
      </c>
      <c r="CE52" s="53"/>
      <c r="CF52" s="54"/>
      <c r="CG52" s="55" t="s">
        <v>557</v>
      </c>
      <c r="CH52" s="53"/>
      <c r="CI52" s="54"/>
      <c r="CJ52" s="55" t="s">
        <v>587</v>
      </c>
      <c r="CK52" s="53" t="s">
        <v>559</v>
      </c>
      <c r="CL52" s="54" t="s">
        <v>905</v>
      </c>
    </row>
    <row r="53" spans="1:90" ht="13.8" x14ac:dyDescent="0.3">
      <c r="A53" s="60" t="s">
        <v>585</v>
      </c>
      <c r="B53" s="61" t="s">
        <v>600</v>
      </c>
      <c r="C53" s="61" t="s">
        <v>676</v>
      </c>
      <c r="D53" s="189" t="s">
        <v>675</v>
      </c>
      <c r="E53" s="101" t="s">
        <v>678</v>
      </c>
      <c r="F53" s="75">
        <f t="shared" si="1"/>
        <v>9</v>
      </c>
      <c r="G53" s="55" t="s">
        <v>587</v>
      </c>
      <c r="H53" s="53" t="s">
        <v>778</v>
      </c>
      <c r="I53" s="54" t="s">
        <v>779</v>
      </c>
      <c r="J53" s="55" t="s">
        <v>587</v>
      </c>
      <c r="K53" s="53" t="s">
        <v>778</v>
      </c>
      <c r="L53" s="54" t="s">
        <v>558</v>
      </c>
      <c r="M53" s="55" t="s">
        <v>587</v>
      </c>
      <c r="N53" s="53" t="s">
        <v>778</v>
      </c>
      <c r="O53" s="54" t="s">
        <v>558</v>
      </c>
      <c r="P53" s="55" t="s">
        <v>587</v>
      </c>
      <c r="Q53" s="53" t="s">
        <v>778</v>
      </c>
      <c r="R53" s="54" t="s">
        <v>558</v>
      </c>
      <c r="S53" s="55" t="s">
        <v>557</v>
      </c>
      <c r="T53" s="53"/>
      <c r="U53" s="54"/>
      <c r="V53" s="55" t="s">
        <v>557</v>
      </c>
      <c r="W53" s="53"/>
      <c r="X53" s="54"/>
      <c r="Y53" s="55" t="s">
        <v>557</v>
      </c>
      <c r="Z53" s="53"/>
      <c r="AA53" s="54"/>
      <c r="AB53" s="55" t="s">
        <v>587</v>
      </c>
      <c r="AC53" s="53" t="s">
        <v>778</v>
      </c>
      <c r="AD53" s="54" t="s">
        <v>558</v>
      </c>
      <c r="AE53" s="55" t="s">
        <v>557</v>
      </c>
      <c r="AF53" s="53"/>
      <c r="AG53" s="54"/>
      <c r="AH53" s="55" t="s">
        <v>557</v>
      </c>
      <c r="AI53" s="53"/>
      <c r="AJ53" s="54"/>
      <c r="AK53" s="55" t="s">
        <v>557</v>
      </c>
      <c r="AL53" s="53"/>
      <c r="AM53" s="54"/>
      <c r="AN53" s="55" t="s">
        <v>557</v>
      </c>
      <c r="AO53" s="53"/>
      <c r="AP53" s="54"/>
      <c r="AQ53" s="55" t="s">
        <v>557</v>
      </c>
      <c r="AR53" s="53"/>
      <c r="AS53" s="54"/>
      <c r="AT53" s="55" t="s">
        <v>557</v>
      </c>
      <c r="AU53" s="53"/>
      <c r="AV53" s="54"/>
      <c r="AW53" s="55" t="s">
        <v>557</v>
      </c>
      <c r="AX53" s="53"/>
      <c r="AY53" s="54"/>
      <c r="AZ53" s="55" t="s">
        <v>557</v>
      </c>
      <c r="BA53" s="53"/>
      <c r="BB53" s="54"/>
      <c r="BC53" s="55" t="s">
        <v>557</v>
      </c>
      <c r="BD53" s="53"/>
      <c r="BE53" s="54"/>
      <c r="BF53" s="55" t="s">
        <v>557</v>
      </c>
      <c r="BG53" s="53"/>
      <c r="BH53" s="54"/>
      <c r="BI53" s="55" t="s">
        <v>557</v>
      </c>
      <c r="BJ53" s="53"/>
      <c r="BK53" s="54"/>
      <c r="BL53" s="55" t="s">
        <v>557</v>
      </c>
      <c r="BM53" s="53"/>
      <c r="BN53" s="54"/>
      <c r="BO53" s="55" t="s">
        <v>557</v>
      </c>
      <c r="BP53" s="53"/>
      <c r="BQ53" s="54"/>
      <c r="BR53" s="55" t="s">
        <v>557</v>
      </c>
      <c r="BS53" s="53"/>
      <c r="BT53" s="54"/>
      <c r="BU53" s="55" t="s">
        <v>587</v>
      </c>
      <c r="BV53" s="53" t="s">
        <v>559</v>
      </c>
      <c r="BW53" s="54" t="s">
        <v>555</v>
      </c>
      <c r="BX53" s="55" t="s">
        <v>587</v>
      </c>
      <c r="BY53" s="53" t="s">
        <v>777</v>
      </c>
      <c r="BZ53" s="54" t="s">
        <v>555</v>
      </c>
      <c r="CA53" s="55" t="s">
        <v>557</v>
      </c>
      <c r="CB53" s="53"/>
      <c r="CC53" s="54"/>
      <c r="CD53" s="55" t="s">
        <v>587</v>
      </c>
      <c r="CE53" s="53" t="s">
        <v>559</v>
      </c>
      <c r="CF53" s="54" t="s">
        <v>558</v>
      </c>
      <c r="CG53" s="55" t="s">
        <v>557</v>
      </c>
      <c r="CH53" s="53"/>
      <c r="CI53" s="54"/>
      <c r="CJ53" s="55" t="s">
        <v>587</v>
      </c>
      <c r="CK53" s="53" t="s">
        <v>559</v>
      </c>
      <c r="CL53" s="54" t="s">
        <v>905</v>
      </c>
    </row>
    <row r="54" spans="1:90" ht="13.8" x14ac:dyDescent="0.3">
      <c r="A54" s="60" t="s">
        <v>585</v>
      </c>
      <c r="B54" s="61" t="s">
        <v>600</v>
      </c>
      <c r="C54" s="61" t="s">
        <v>665</v>
      </c>
      <c r="D54" s="189" t="s">
        <v>664</v>
      </c>
      <c r="E54" s="101" t="s">
        <v>666</v>
      </c>
      <c r="F54" s="75">
        <f t="shared" si="1"/>
        <v>17</v>
      </c>
      <c r="G54" s="55" t="s">
        <v>587</v>
      </c>
      <c r="H54" s="53" t="s">
        <v>559</v>
      </c>
      <c r="I54" s="54" t="s">
        <v>779</v>
      </c>
      <c r="J54" s="55" t="s">
        <v>587</v>
      </c>
      <c r="K54" s="53" t="s">
        <v>778</v>
      </c>
      <c r="L54" s="54" t="s">
        <v>558</v>
      </c>
      <c r="M54" s="55" t="s">
        <v>587</v>
      </c>
      <c r="N54" s="53" t="s">
        <v>559</v>
      </c>
      <c r="O54" s="54" t="s">
        <v>558</v>
      </c>
      <c r="P54" s="55" t="s">
        <v>587</v>
      </c>
      <c r="Q54" s="53" t="s">
        <v>778</v>
      </c>
      <c r="R54" s="54" t="s">
        <v>558</v>
      </c>
      <c r="S54" s="55" t="s">
        <v>587</v>
      </c>
      <c r="T54" s="53" t="s">
        <v>559</v>
      </c>
      <c r="U54" s="54" t="s">
        <v>558</v>
      </c>
      <c r="V54" s="55" t="s">
        <v>557</v>
      </c>
      <c r="W54" s="53"/>
      <c r="X54" s="54"/>
      <c r="Y54" s="55" t="s">
        <v>557</v>
      </c>
      <c r="Z54" s="53"/>
      <c r="AA54" s="54"/>
      <c r="AB54" s="55" t="s">
        <v>587</v>
      </c>
      <c r="AC54" s="53" t="s">
        <v>778</v>
      </c>
      <c r="AD54" s="54" t="s">
        <v>558</v>
      </c>
      <c r="AE54" s="55" t="s">
        <v>587</v>
      </c>
      <c r="AF54" s="53" t="s">
        <v>778</v>
      </c>
      <c r="AG54" s="54" t="s">
        <v>555</v>
      </c>
      <c r="AH54" s="55" t="s">
        <v>557</v>
      </c>
      <c r="AI54" s="53"/>
      <c r="AJ54" s="54"/>
      <c r="AK54" s="55" t="s">
        <v>587</v>
      </c>
      <c r="AL54" s="53" t="s">
        <v>778</v>
      </c>
      <c r="AM54" s="54" t="s">
        <v>558</v>
      </c>
      <c r="AN54" s="55" t="s">
        <v>587</v>
      </c>
      <c r="AO54" s="53" t="s">
        <v>559</v>
      </c>
      <c r="AP54" s="54" t="s">
        <v>558</v>
      </c>
      <c r="AQ54" s="55" t="s">
        <v>557</v>
      </c>
      <c r="AR54" s="53"/>
      <c r="AS54" s="54"/>
      <c r="AT54" s="55" t="s">
        <v>557</v>
      </c>
      <c r="AU54" s="53"/>
      <c r="AV54" s="54"/>
      <c r="AW54" s="55" t="s">
        <v>557</v>
      </c>
      <c r="AX54" s="53"/>
      <c r="AY54" s="54"/>
      <c r="AZ54" s="55" t="s">
        <v>557</v>
      </c>
      <c r="BA54" s="53"/>
      <c r="BB54" s="54"/>
      <c r="BC54" s="55" t="s">
        <v>557</v>
      </c>
      <c r="BD54" s="53"/>
      <c r="BE54" s="54"/>
      <c r="BF54" s="55" t="s">
        <v>587</v>
      </c>
      <c r="BG54" s="53" t="s">
        <v>778</v>
      </c>
      <c r="BH54" s="54" t="s">
        <v>558</v>
      </c>
      <c r="BI54" s="55" t="s">
        <v>587</v>
      </c>
      <c r="BJ54" s="53" t="s">
        <v>559</v>
      </c>
      <c r="BK54" s="54" t="s">
        <v>555</v>
      </c>
      <c r="BL54" s="55" t="s">
        <v>557</v>
      </c>
      <c r="BM54" s="53"/>
      <c r="BN54" s="54"/>
      <c r="BO54" s="55" t="s">
        <v>557</v>
      </c>
      <c r="BP54" s="53"/>
      <c r="BQ54" s="54"/>
      <c r="BR54" s="55" t="s">
        <v>587</v>
      </c>
      <c r="BS54" s="53" t="s">
        <v>778</v>
      </c>
      <c r="BT54" s="54" t="s">
        <v>558</v>
      </c>
      <c r="BU54" s="55" t="s">
        <v>587</v>
      </c>
      <c r="BV54" s="53" t="s">
        <v>559</v>
      </c>
      <c r="BW54" s="54" t="s">
        <v>555</v>
      </c>
      <c r="BX54" s="55" t="s">
        <v>587</v>
      </c>
      <c r="BY54" s="53" t="s">
        <v>777</v>
      </c>
      <c r="BZ54" s="54" t="s">
        <v>555</v>
      </c>
      <c r="CA54" s="55" t="s">
        <v>557</v>
      </c>
      <c r="CB54" s="53"/>
      <c r="CC54" s="54"/>
      <c r="CD54" s="55" t="s">
        <v>587</v>
      </c>
      <c r="CE54" s="53" t="s">
        <v>559</v>
      </c>
      <c r="CF54" s="54" t="s">
        <v>558</v>
      </c>
      <c r="CG54" s="55" t="s">
        <v>587</v>
      </c>
      <c r="CH54" s="53" t="s">
        <v>559</v>
      </c>
      <c r="CI54" s="54" t="s">
        <v>555</v>
      </c>
      <c r="CJ54" s="55" t="s">
        <v>587</v>
      </c>
      <c r="CK54" s="53" t="s">
        <v>555</v>
      </c>
      <c r="CL54" s="54" t="s">
        <v>907</v>
      </c>
    </row>
    <row r="55" spans="1:90" ht="13.8" x14ac:dyDescent="0.3">
      <c r="A55" s="60" t="s">
        <v>585</v>
      </c>
      <c r="B55" s="61" t="s">
        <v>601</v>
      </c>
      <c r="C55" s="61" t="s">
        <v>13</v>
      </c>
      <c r="D55" s="189" t="s">
        <v>12</v>
      </c>
      <c r="E55" s="101" t="s">
        <v>14</v>
      </c>
      <c r="F55" s="75">
        <f t="shared" si="1"/>
        <v>17</v>
      </c>
      <c r="G55" s="55" t="s">
        <v>587</v>
      </c>
      <c r="H55" s="53" t="s">
        <v>559</v>
      </c>
      <c r="I55" s="54" t="s">
        <v>779</v>
      </c>
      <c r="J55" s="55" t="s">
        <v>587</v>
      </c>
      <c r="K55" s="53" t="s">
        <v>777</v>
      </c>
      <c r="L55" s="54" t="s">
        <v>779</v>
      </c>
      <c r="M55" s="55" t="s">
        <v>587</v>
      </c>
      <c r="N55" s="53" t="s">
        <v>559</v>
      </c>
      <c r="O55" s="54" t="s">
        <v>558</v>
      </c>
      <c r="P55" s="55" t="s">
        <v>587</v>
      </c>
      <c r="Q55" s="53" t="s">
        <v>777</v>
      </c>
      <c r="R55" s="54" t="s">
        <v>555</v>
      </c>
      <c r="S55" s="55" t="s">
        <v>587</v>
      </c>
      <c r="T55" s="53" t="s">
        <v>559</v>
      </c>
      <c r="U55" s="54" t="s">
        <v>558</v>
      </c>
      <c r="V55" s="55" t="s">
        <v>557</v>
      </c>
      <c r="W55" s="53"/>
      <c r="X55" s="54"/>
      <c r="Y55" s="55" t="s">
        <v>587</v>
      </c>
      <c r="Z55" s="53" t="s">
        <v>778</v>
      </c>
      <c r="AA55" s="54" t="s">
        <v>555</v>
      </c>
      <c r="AB55" s="55" t="s">
        <v>587</v>
      </c>
      <c r="AC55" s="53" t="s">
        <v>778</v>
      </c>
      <c r="AD55" s="54" t="s">
        <v>558</v>
      </c>
      <c r="AE55" s="55" t="s">
        <v>557</v>
      </c>
      <c r="AF55" s="53"/>
      <c r="AG55" s="54"/>
      <c r="AH55" s="55" t="s">
        <v>557</v>
      </c>
      <c r="AI55" s="53"/>
      <c r="AJ55" s="54"/>
      <c r="AK55" s="55" t="s">
        <v>587</v>
      </c>
      <c r="AL55" s="53" t="s">
        <v>778</v>
      </c>
      <c r="AM55" s="54" t="s">
        <v>558</v>
      </c>
      <c r="AN55" s="55" t="s">
        <v>557</v>
      </c>
      <c r="AO55" s="53"/>
      <c r="AP55" s="54"/>
      <c r="AQ55" s="55" t="s">
        <v>557</v>
      </c>
      <c r="AR55" s="53"/>
      <c r="AS55" s="54"/>
      <c r="AT55" s="55" t="s">
        <v>557</v>
      </c>
      <c r="AU55" s="53"/>
      <c r="AV55" s="54"/>
      <c r="AW55" s="55" t="s">
        <v>557</v>
      </c>
      <c r="AX55" s="53"/>
      <c r="AY55" s="54"/>
      <c r="AZ55" s="55" t="s">
        <v>557</v>
      </c>
      <c r="BA55" s="53"/>
      <c r="BB55" s="54"/>
      <c r="BC55" s="55" t="s">
        <v>557</v>
      </c>
      <c r="BD55" s="53"/>
      <c r="BE55" s="54"/>
      <c r="BF55" s="55" t="s">
        <v>587</v>
      </c>
      <c r="BG55" s="53" t="s">
        <v>777</v>
      </c>
      <c r="BH55" s="54" t="s">
        <v>555</v>
      </c>
      <c r="BI55" s="55" t="s">
        <v>587</v>
      </c>
      <c r="BJ55" s="53" t="s">
        <v>777</v>
      </c>
      <c r="BK55" s="54" t="s">
        <v>555</v>
      </c>
      <c r="BL55" s="55" t="s">
        <v>587</v>
      </c>
      <c r="BM55" s="53" t="s">
        <v>559</v>
      </c>
      <c r="BN55" s="54" t="s">
        <v>779</v>
      </c>
      <c r="BO55" s="55" t="s">
        <v>587</v>
      </c>
      <c r="BP55" s="53" t="s">
        <v>559</v>
      </c>
      <c r="BQ55" s="54" t="s">
        <v>779</v>
      </c>
      <c r="BR55" s="55" t="s">
        <v>587</v>
      </c>
      <c r="BS55" s="53" t="s">
        <v>778</v>
      </c>
      <c r="BT55" s="54" t="s">
        <v>558</v>
      </c>
      <c r="BU55" s="55" t="s">
        <v>587</v>
      </c>
      <c r="BV55" s="53" t="s">
        <v>559</v>
      </c>
      <c r="BW55" s="54" t="s">
        <v>555</v>
      </c>
      <c r="BX55" s="55" t="s">
        <v>557</v>
      </c>
      <c r="BY55" s="53"/>
      <c r="BZ55" s="54"/>
      <c r="CA55" s="55" t="s">
        <v>557</v>
      </c>
      <c r="CB55" s="53"/>
      <c r="CC55" s="54"/>
      <c r="CD55" s="55" t="s">
        <v>587</v>
      </c>
      <c r="CE55" s="53" t="s">
        <v>559</v>
      </c>
      <c r="CF55" s="54" t="s">
        <v>558</v>
      </c>
      <c r="CG55" s="55" t="s">
        <v>587</v>
      </c>
      <c r="CH55" s="53" t="s">
        <v>559</v>
      </c>
      <c r="CI55" s="54" t="s">
        <v>555</v>
      </c>
      <c r="CJ55" s="55" t="s">
        <v>587</v>
      </c>
      <c r="CK55" s="53" t="s">
        <v>559</v>
      </c>
      <c r="CL55" s="54" t="s">
        <v>908</v>
      </c>
    </row>
    <row r="56" spans="1:90" ht="13.8" x14ac:dyDescent="0.3">
      <c r="A56" s="60" t="s">
        <v>585</v>
      </c>
      <c r="B56" s="61" t="s">
        <v>601</v>
      </c>
      <c r="C56" s="61" t="s">
        <v>1</v>
      </c>
      <c r="D56" s="189" t="s">
        <v>0</v>
      </c>
      <c r="E56" s="101" t="s">
        <v>2</v>
      </c>
      <c r="F56" s="75">
        <f t="shared" si="1"/>
        <v>17</v>
      </c>
      <c r="G56" s="55" t="s">
        <v>587</v>
      </c>
      <c r="H56" s="53" t="s">
        <v>559</v>
      </c>
      <c r="I56" s="54" t="s">
        <v>779</v>
      </c>
      <c r="J56" s="55" t="s">
        <v>587</v>
      </c>
      <c r="K56" s="53" t="s">
        <v>777</v>
      </c>
      <c r="L56" s="54" t="s">
        <v>779</v>
      </c>
      <c r="M56" s="55" t="s">
        <v>587</v>
      </c>
      <c r="N56" s="53" t="s">
        <v>559</v>
      </c>
      <c r="O56" s="54" t="s">
        <v>558</v>
      </c>
      <c r="P56" s="55" t="s">
        <v>587</v>
      </c>
      <c r="Q56" s="53" t="s">
        <v>777</v>
      </c>
      <c r="R56" s="54" t="s">
        <v>555</v>
      </c>
      <c r="S56" s="55" t="s">
        <v>587</v>
      </c>
      <c r="T56" s="53" t="s">
        <v>559</v>
      </c>
      <c r="U56" s="54" t="s">
        <v>558</v>
      </c>
      <c r="V56" s="55" t="s">
        <v>557</v>
      </c>
      <c r="W56" s="53"/>
      <c r="X56" s="54"/>
      <c r="Y56" s="55" t="s">
        <v>587</v>
      </c>
      <c r="Z56" s="53" t="s">
        <v>778</v>
      </c>
      <c r="AA56" s="54" t="s">
        <v>555</v>
      </c>
      <c r="AB56" s="55" t="s">
        <v>587</v>
      </c>
      <c r="AC56" s="53" t="s">
        <v>778</v>
      </c>
      <c r="AD56" s="54" t="s">
        <v>558</v>
      </c>
      <c r="AE56" s="55" t="s">
        <v>557</v>
      </c>
      <c r="AF56" s="53"/>
      <c r="AG56" s="54"/>
      <c r="AH56" s="55" t="s">
        <v>557</v>
      </c>
      <c r="AI56" s="53"/>
      <c r="AJ56" s="54"/>
      <c r="AK56" s="55" t="s">
        <v>587</v>
      </c>
      <c r="AL56" s="53" t="s">
        <v>778</v>
      </c>
      <c r="AM56" s="54" t="s">
        <v>558</v>
      </c>
      <c r="AN56" s="55" t="s">
        <v>557</v>
      </c>
      <c r="AO56" s="53"/>
      <c r="AP56" s="54"/>
      <c r="AQ56" s="55" t="s">
        <v>557</v>
      </c>
      <c r="AR56" s="53"/>
      <c r="AS56" s="54"/>
      <c r="AT56" s="55" t="s">
        <v>557</v>
      </c>
      <c r="AU56" s="53"/>
      <c r="AV56" s="54"/>
      <c r="AW56" s="55" t="s">
        <v>557</v>
      </c>
      <c r="AX56" s="53"/>
      <c r="AY56" s="54"/>
      <c r="AZ56" s="55" t="s">
        <v>557</v>
      </c>
      <c r="BA56" s="53"/>
      <c r="BB56" s="54"/>
      <c r="BC56" s="55" t="s">
        <v>557</v>
      </c>
      <c r="BD56" s="53"/>
      <c r="BE56" s="54"/>
      <c r="BF56" s="55" t="s">
        <v>587</v>
      </c>
      <c r="BG56" s="53" t="s">
        <v>777</v>
      </c>
      <c r="BH56" s="54" t="s">
        <v>555</v>
      </c>
      <c r="BI56" s="55" t="s">
        <v>587</v>
      </c>
      <c r="BJ56" s="53" t="s">
        <v>777</v>
      </c>
      <c r="BK56" s="54" t="s">
        <v>555</v>
      </c>
      <c r="BL56" s="55" t="s">
        <v>587</v>
      </c>
      <c r="BM56" s="53" t="s">
        <v>559</v>
      </c>
      <c r="BN56" s="54" t="s">
        <v>779</v>
      </c>
      <c r="BO56" s="55" t="s">
        <v>587</v>
      </c>
      <c r="BP56" s="53" t="s">
        <v>559</v>
      </c>
      <c r="BQ56" s="54" t="s">
        <v>779</v>
      </c>
      <c r="BR56" s="55" t="s">
        <v>587</v>
      </c>
      <c r="BS56" s="53" t="s">
        <v>778</v>
      </c>
      <c r="BT56" s="54" t="s">
        <v>558</v>
      </c>
      <c r="BU56" s="55" t="s">
        <v>587</v>
      </c>
      <c r="BV56" s="53" t="s">
        <v>559</v>
      </c>
      <c r="BW56" s="54" t="s">
        <v>555</v>
      </c>
      <c r="BX56" s="55" t="s">
        <v>557</v>
      </c>
      <c r="BY56" s="53"/>
      <c r="BZ56" s="54"/>
      <c r="CA56" s="55" t="s">
        <v>557</v>
      </c>
      <c r="CB56" s="53"/>
      <c r="CC56" s="54"/>
      <c r="CD56" s="55" t="s">
        <v>587</v>
      </c>
      <c r="CE56" s="53" t="s">
        <v>559</v>
      </c>
      <c r="CF56" s="54" t="s">
        <v>558</v>
      </c>
      <c r="CG56" s="55" t="s">
        <v>587</v>
      </c>
      <c r="CH56" s="53" t="s">
        <v>559</v>
      </c>
      <c r="CI56" s="54" t="s">
        <v>555</v>
      </c>
      <c r="CJ56" s="55" t="s">
        <v>587</v>
      </c>
      <c r="CK56" s="53" t="s">
        <v>559</v>
      </c>
      <c r="CL56" s="54" t="s">
        <v>908</v>
      </c>
    </row>
    <row r="57" spans="1:90" ht="13.8" x14ac:dyDescent="0.3">
      <c r="A57" s="60" t="s">
        <v>585</v>
      </c>
      <c r="B57" s="61" t="s">
        <v>601</v>
      </c>
      <c r="C57" s="61" t="s">
        <v>9</v>
      </c>
      <c r="D57" s="189" t="s">
        <v>8</v>
      </c>
      <c r="E57" s="101" t="s">
        <v>10</v>
      </c>
      <c r="F57" s="75">
        <f t="shared" si="1"/>
        <v>11</v>
      </c>
      <c r="G57" s="55" t="s">
        <v>587</v>
      </c>
      <c r="H57" s="53" t="s">
        <v>778</v>
      </c>
      <c r="I57" s="54" t="s">
        <v>779</v>
      </c>
      <c r="J57" s="55" t="s">
        <v>587</v>
      </c>
      <c r="K57" s="53" t="s">
        <v>777</v>
      </c>
      <c r="L57" s="54" t="s">
        <v>779</v>
      </c>
      <c r="M57" s="55" t="s">
        <v>587</v>
      </c>
      <c r="N57" s="53" t="s">
        <v>778</v>
      </c>
      <c r="O57" s="54" t="s">
        <v>558</v>
      </c>
      <c r="P57" s="55" t="s">
        <v>587</v>
      </c>
      <c r="Q57" s="53" t="s">
        <v>778</v>
      </c>
      <c r="R57" s="54" t="s">
        <v>555</v>
      </c>
      <c r="S57" s="55" t="s">
        <v>557</v>
      </c>
      <c r="T57" s="53"/>
      <c r="U57" s="54"/>
      <c r="V57" s="55" t="s">
        <v>557</v>
      </c>
      <c r="W57" s="53"/>
      <c r="X57" s="54"/>
      <c r="Y57" s="55" t="s">
        <v>557</v>
      </c>
      <c r="Z57" s="53"/>
      <c r="AA57" s="54"/>
      <c r="AB57" s="55" t="s">
        <v>557</v>
      </c>
      <c r="AC57" s="53"/>
      <c r="AD57" s="54"/>
      <c r="AE57" s="55" t="s">
        <v>557</v>
      </c>
      <c r="AF57" s="53"/>
      <c r="AG57" s="54"/>
      <c r="AH57" s="55" t="s">
        <v>557</v>
      </c>
      <c r="AI57" s="53"/>
      <c r="AJ57" s="54"/>
      <c r="AK57" s="55" t="s">
        <v>587</v>
      </c>
      <c r="AL57" s="53" t="s">
        <v>778</v>
      </c>
      <c r="AM57" s="54" t="s">
        <v>558</v>
      </c>
      <c r="AN57" s="55" t="s">
        <v>557</v>
      </c>
      <c r="AO57" s="53"/>
      <c r="AP57" s="54"/>
      <c r="AQ57" s="55" t="s">
        <v>557</v>
      </c>
      <c r="AR57" s="53"/>
      <c r="AS57" s="54"/>
      <c r="AT57" s="55" t="s">
        <v>557</v>
      </c>
      <c r="AU57" s="53"/>
      <c r="AV57" s="54"/>
      <c r="AW57" s="55" t="s">
        <v>557</v>
      </c>
      <c r="AX57" s="53"/>
      <c r="AY57" s="54"/>
      <c r="AZ57" s="55" t="s">
        <v>557</v>
      </c>
      <c r="BA57" s="53"/>
      <c r="BB57" s="54"/>
      <c r="BC57" s="55" t="s">
        <v>557</v>
      </c>
      <c r="BD57" s="53"/>
      <c r="BE57" s="54"/>
      <c r="BF57" s="55" t="s">
        <v>587</v>
      </c>
      <c r="BG57" s="53" t="s">
        <v>777</v>
      </c>
      <c r="BH57" s="54" t="s">
        <v>555</v>
      </c>
      <c r="BI57" s="55" t="s">
        <v>587</v>
      </c>
      <c r="BJ57" s="53" t="s">
        <v>777</v>
      </c>
      <c r="BK57" s="54" t="s">
        <v>555</v>
      </c>
      <c r="BL57" s="55" t="s">
        <v>587</v>
      </c>
      <c r="BM57" s="53" t="s">
        <v>559</v>
      </c>
      <c r="BN57" s="54" t="s">
        <v>779</v>
      </c>
      <c r="BO57" s="55" t="s">
        <v>557</v>
      </c>
      <c r="BP57" s="53"/>
      <c r="BQ57" s="54"/>
      <c r="BR57" s="55" t="s">
        <v>587</v>
      </c>
      <c r="BS57" s="53" t="s">
        <v>778</v>
      </c>
      <c r="BT57" s="54" t="s">
        <v>558</v>
      </c>
      <c r="BU57" s="55" t="s">
        <v>587</v>
      </c>
      <c r="BV57" s="53" t="s">
        <v>778</v>
      </c>
      <c r="BW57" s="54" t="s">
        <v>555</v>
      </c>
      <c r="BX57" s="55" t="s">
        <v>557</v>
      </c>
      <c r="BY57" s="53"/>
      <c r="BZ57" s="54"/>
      <c r="CA57" s="55" t="s">
        <v>557</v>
      </c>
      <c r="CB57" s="53"/>
      <c r="CC57" s="54"/>
      <c r="CD57" s="55" t="s">
        <v>587</v>
      </c>
      <c r="CE57" s="53" t="s">
        <v>778</v>
      </c>
      <c r="CF57" s="54" t="s">
        <v>558</v>
      </c>
      <c r="CG57" s="55" t="s">
        <v>557</v>
      </c>
      <c r="CH57" s="53"/>
      <c r="CI57" s="54"/>
      <c r="CJ57" s="55" t="s">
        <v>387</v>
      </c>
      <c r="CK57" s="53"/>
      <c r="CL57" s="54"/>
    </row>
    <row r="58" spans="1:90" ht="13.8" x14ac:dyDescent="0.3">
      <c r="A58" s="60" t="s">
        <v>585</v>
      </c>
      <c r="B58" s="61" t="s">
        <v>601</v>
      </c>
      <c r="C58" s="61" t="s">
        <v>5</v>
      </c>
      <c r="D58" s="189" t="s">
        <v>4</v>
      </c>
      <c r="E58" s="101" t="s">
        <v>6</v>
      </c>
      <c r="F58" s="75">
        <f t="shared" si="1"/>
        <v>12</v>
      </c>
      <c r="G58" s="55" t="s">
        <v>587</v>
      </c>
      <c r="H58" s="53" t="s">
        <v>778</v>
      </c>
      <c r="I58" s="54" t="s">
        <v>779</v>
      </c>
      <c r="J58" s="55" t="s">
        <v>587</v>
      </c>
      <c r="K58" s="53" t="s">
        <v>777</v>
      </c>
      <c r="L58" s="54" t="s">
        <v>779</v>
      </c>
      <c r="M58" s="55" t="s">
        <v>587</v>
      </c>
      <c r="N58" s="53" t="s">
        <v>778</v>
      </c>
      <c r="O58" s="54" t="s">
        <v>558</v>
      </c>
      <c r="P58" s="55" t="s">
        <v>587</v>
      </c>
      <c r="Q58" s="53" t="s">
        <v>778</v>
      </c>
      <c r="R58" s="54" t="s">
        <v>555</v>
      </c>
      <c r="S58" s="55" t="s">
        <v>557</v>
      </c>
      <c r="T58" s="53"/>
      <c r="U58" s="54"/>
      <c r="V58" s="55" t="s">
        <v>557</v>
      </c>
      <c r="W58" s="53"/>
      <c r="X58" s="54"/>
      <c r="Y58" s="55" t="s">
        <v>557</v>
      </c>
      <c r="Z58" s="53"/>
      <c r="AA58" s="54"/>
      <c r="AB58" s="55" t="s">
        <v>587</v>
      </c>
      <c r="AC58" s="53" t="s">
        <v>778</v>
      </c>
      <c r="AD58" s="54" t="s">
        <v>558</v>
      </c>
      <c r="AE58" s="55" t="s">
        <v>557</v>
      </c>
      <c r="AF58" s="53"/>
      <c r="AG58" s="54"/>
      <c r="AH58" s="55" t="s">
        <v>557</v>
      </c>
      <c r="AI58" s="53"/>
      <c r="AJ58" s="54"/>
      <c r="AK58" s="55" t="s">
        <v>587</v>
      </c>
      <c r="AL58" s="53" t="s">
        <v>778</v>
      </c>
      <c r="AM58" s="54" t="s">
        <v>558</v>
      </c>
      <c r="AN58" s="55" t="s">
        <v>557</v>
      </c>
      <c r="AO58" s="53"/>
      <c r="AP58" s="54"/>
      <c r="AQ58" s="55" t="s">
        <v>557</v>
      </c>
      <c r="AR58" s="53"/>
      <c r="AS58" s="54"/>
      <c r="AT58" s="55" t="s">
        <v>557</v>
      </c>
      <c r="AU58" s="53"/>
      <c r="AV58" s="54"/>
      <c r="AW58" s="55" t="s">
        <v>557</v>
      </c>
      <c r="AX58" s="53"/>
      <c r="AY58" s="54"/>
      <c r="AZ58" s="55" t="s">
        <v>557</v>
      </c>
      <c r="BA58" s="53"/>
      <c r="BB58" s="54"/>
      <c r="BC58" s="55" t="s">
        <v>557</v>
      </c>
      <c r="BD58" s="53"/>
      <c r="BE58" s="54"/>
      <c r="BF58" s="55" t="s">
        <v>587</v>
      </c>
      <c r="BG58" s="53" t="s">
        <v>777</v>
      </c>
      <c r="BH58" s="54" t="s">
        <v>555</v>
      </c>
      <c r="BI58" s="55" t="s">
        <v>587</v>
      </c>
      <c r="BJ58" s="53" t="s">
        <v>777</v>
      </c>
      <c r="BK58" s="54" t="s">
        <v>555</v>
      </c>
      <c r="BL58" s="55" t="s">
        <v>587</v>
      </c>
      <c r="BM58" s="53" t="s">
        <v>559</v>
      </c>
      <c r="BN58" s="54" t="s">
        <v>779</v>
      </c>
      <c r="BO58" s="55" t="s">
        <v>557</v>
      </c>
      <c r="BP58" s="53"/>
      <c r="BQ58" s="54"/>
      <c r="BR58" s="55" t="s">
        <v>587</v>
      </c>
      <c r="BS58" s="53" t="s">
        <v>778</v>
      </c>
      <c r="BT58" s="54" t="s">
        <v>558</v>
      </c>
      <c r="BU58" s="55" t="s">
        <v>587</v>
      </c>
      <c r="BV58" s="53" t="s">
        <v>778</v>
      </c>
      <c r="BW58" s="54" t="s">
        <v>555</v>
      </c>
      <c r="BX58" s="55" t="s">
        <v>557</v>
      </c>
      <c r="BY58" s="53"/>
      <c r="BZ58" s="54"/>
      <c r="CA58" s="55" t="s">
        <v>557</v>
      </c>
      <c r="CB58" s="53"/>
      <c r="CC58" s="54"/>
      <c r="CD58" s="55" t="s">
        <v>587</v>
      </c>
      <c r="CE58" s="53" t="s">
        <v>778</v>
      </c>
      <c r="CF58" s="54" t="s">
        <v>558</v>
      </c>
      <c r="CG58" s="55" t="s">
        <v>557</v>
      </c>
      <c r="CH58" s="53"/>
      <c r="CI58" s="54"/>
      <c r="CJ58" s="55" t="s">
        <v>387</v>
      </c>
      <c r="CK58" s="53"/>
      <c r="CL58" s="54"/>
    </row>
    <row r="59" spans="1:90" ht="13.8" x14ac:dyDescent="0.3">
      <c r="A59" s="123" t="s">
        <v>528</v>
      </c>
      <c r="B59" s="102" t="s">
        <v>855</v>
      </c>
      <c r="C59" s="102" t="s">
        <v>17</v>
      </c>
      <c r="D59" s="192" t="s">
        <v>16</v>
      </c>
      <c r="E59" s="182" t="s">
        <v>18</v>
      </c>
      <c r="F59" s="103">
        <f t="shared" si="1"/>
        <v>1</v>
      </c>
      <c r="G59" s="52" t="s">
        <v>557</v>
      </c>
      <c r="H59" s="53"/>
      <c r="I59" s="54"/>
      <c r="J59" s="55" t="s">
        <v>557</v>
      </c>
      <c r="K59" s="53" t="s">
        <v>817</v>
      </c>
      <c r="L59" s="54" t="s">
        <v>558</v>
      </c>
      <c r="M59" s="55" t="s">
        <v>557</v>
      </c>
      <c r="N59" s="53" t="s">
        <v>817</v>
      </c>
      <c r="O59" s="54" t="s">
        <v>558</v>
      </c>
      <c r="P59" s="55" t="s">
        <v>557</v>
      </c>
      <c r="Q59" s="53"/>
      <c r="R59" s="54"/>
      <c r="S59" s="55" t="s">
        <v>557</v>
      </c>
      <c r="T59" s="53"/>
      <c r="U59" s="53"/>
      <c r="V59" s="53" t="s">
        <v>557</v>
      </c>
      <c r="W59" s="53"/>
      <c r="X59" s="53"/>
      <c r="Y59" s="53" t="s">
        <v>557</v>
      </c>
      <c r="Z59" s="53"/>
      <c r="AA59" s="53"/>
      <c r="AB59" s="53" t="s">
        <v>557</v>
      </c>
      <c r="AC59" s="53"/>
      <c r="AD59" s="53"/>
      <c r="AE59" s="53" t="s">
        <v>557</v>
      </c>
      <c r="AF59" s="53"/>
      <c r="AG59" s="54"/>
      <c r="AH59" s="55" t="s">
        <v>557</v>
      </c>
      <c r="AI59" s="53"/>
      <c r="AJ59" s="53"/>
      <c r="AK59" s="53" t="s">
        <v>557</v>
      </c>
      <c r="AL59" s="53"/>
      <c r="AM59" s="54"/>
      <c r="AN59" s="55" t="s">
        <v>557</v>
      </c>
      <c r="AO59" s="53"/>
      <c r="AP59" s="53"/>
      <c r="AQ59" s="53" t="s">
        <v>557</v>
      </c>
      <c r="AR59" s="53"/>
      <c r="AS59" s="54"/>
      <c r="AT59" s="55" t="s">
        <v>557</v>
      </c>
      <c r="AU59" s="53"/>
      <c r="AV59" s="53"/>
      <c r="AW59" s="53" t="s">
        <v>557</v>
      </c>
      <c r="AX59" s="53"/>
      <c r="AY59" s="53"/>
      <c r="AZ59" s="53" t="s">
        <v>557</v>
      </c>
      <c r="BA59" s="53"/>
      <c r="BB59" s="54"/>
      <c r="BC59" s="53" t="s">
        <v>557</v>
      </c>
      <c r="BD59" s="53"/>
      <c r="BE59" s="54"/>
      <c r="BF59" s="55" t="s">
        <v>557</v>
      </c>
      <c r="BG59" s="53"/>
      <c r="BH59" s="54"/>
      <c r="BI59" s="55" t="s">
        <v>557</v>
      </c>
      <c r="BJ59" s="53"/>
      <c r="BK59" s="54"/>
      <c r="BL59" s="55" t="s">
        <v>557</v>
      </c>
      <c r="BM59" s="53"/>
      <c r="BN59" s="53"/>
      <c r="BO59" s="53" t="s">
        <v>557</v>
      </c>
      <c r="BP59" s="53"/>
      <c r="BQ59" s="54"/>
      <c r="BR59" s="55" t="s">
        <v>557</v>
      </c>
      <c r="BS59" s="53"/>
      <c r="BT59" s="53"/>
      <c r="BU59" s="53" t="s">
        <v>557</v>
      </c>
      <c r="BV59" s="53"/>
      <c r="BW59" s="54"/>
      <c r="BX59" s="55" t="s">
        <v>557</v>
      </c>
      <c r="BY59" s="53"/>
      <c r="BZ59" s="54"/>
      <c r="CA59" s="55" t="s">
        <v>557</v>
      </c>
      <c r="CB59" s="53"/>
      <c r="CC59" s="54"/>
      <c r="CD59" s="55" t="s">
        <v>557</v>
      </c>
      <c r="CE59" s="53"/>
      <c r="CF59" s="54"/>
      <c r="CG59" s="55" t="s">
        <v>557</v>
      </c>
      <c r="CH59" s="53"/>
      <c r="CI59" s="54"/>
      <c r="CJ59" s="55" t="s">
        <v>587</v>
      </c>
      <c r="CK59" s="53" t="s">
        <v>559</v>
      </c>
      <c r="CL59" s="53" t="s">
        <v>928</v>
      </c>
    </row>
    <row r="60" spans="1:90" ht="13.8" x14ac:dyDescent="0.3">
      <c r="A60" s="123" t="s">
        <v>528</v>
      </c>
      <c r="B60" s="102" t="s">
        <v>603</v>
      </c>
      <c r="C60" s="102" t="s">
        <v>682</v>
      </c>
      <c r="D60" s="192" t="s">
        <v>681</v>
      </c>
      <c r="E60" s="182" t="s">
        <v>683</v>
      </c>
      <c r="F60" s="103">
        <f t="shared" si="1"/>
        <v>1</v>
      </c>
      <c r="G60" s="52" t="s">
        <v>557</v>
      </c>
      <c r="H60" s="53"/>
      <c r="I60" s="54"/>
      <c r="J60" s="55" t="s">
        <v>557</v>
      </c>
      <c r="K60" s="53" t="s">
        <v>817</v>
      </c>
      <c r="L60" s="54" t="s">
        <v>558</v>
      </c>
      <c r="M60" s="55" t="s">
        <v>557</v>
      </c>
      <c r="N60" s="53" t="s">
        <v>817</v>
      </c>
      <c r="O60" s="54" t="s">
        <v>558</v>
      </c>
      <c r="P60" s="55" t="s">
        <v>557</v>
      </c>
      <c r="Q60" s="53"/>
      <c r="R60" s="54"/>
      <c r="S60" s="55" t="s">
        <v>557</v>
      </c>
      <c r="T60" s="53"/>
      <c r="U60" s="53"/>
      <c r="V60" s="53" t="s">
        <v>557</v>
      </c>
      <c r="W60" s="53"/>
      <c r="X60" s="53"/>
      <c r="Y60" s="53" t="s">
        <v>557</v>
      </c>
      <c r="Z60" s="53"/>
      <c r="AA60" s="53"/>
      <c r="AB60" s="53" t="s">
        <v>557</v>
      </c>
      <c r="AC60" s="53"/>
      <c r="AD60" s="53"/>
      <c r="AE60" s="53" t="s">
        <v>557</v>
      </c>
      <c r="AF60" s="53"/>
      <c r="AG60" s="54"/>
      <c r="AH60" s="55" t="s">
        <v>557</v>
      </c>
      <c r="AI60" s="53"/>
      <c r="AJ60" s="53"/>
      <c r="AK60" s="53" t="s">
        <v>557</v>
      </c>
      <c r="AL60" s="53"/>
      <c r="AM60" s="54"/>
      <c r="AN60" s="55" t="s">
        <v>557</v>
      </c>
      <c r="AO60" s="53"/>
      <c r="AP60" s="53"/>
      <c r="AQ60" s="53" t="s">
        <v>557</v>
      </c>
      <c r="AR60" s="53"/>
      <c r="AS60" s="54"/>
      <c r="AT60" s="55" t="s">
        <v>557</v>
      </c>
      <c r="AU60" s="53"/>
      <c r="AV60" s="53"/>
      <c r="AW60" s="53" t="s">
        <v>557</v>
      </c>
      <c r="AX60" s="53"/>
      <c r="AY60" s="53"/>
      <c r="AZ60" s="53" t="s">
        <v>557</v>
      </c>
      <c r="BA60" s="53"/>
      <c r="BB60" s="54"/>
      <c r="BC60" s="53" t="s">
        <v>557</v>
      </c>
      <c r="BD60" s="53"/>
      <c r="BE60" s="54"/>
      <c r="BF60" s="55" t="s">
        <v>557</v>
      </c>
      <c r="BG60" s="53"/>
      <c r="BH60" s="54"/>
      <c r="BI60" s="55" t="s">
        <v>557</v>
      </c>
      <c r="BJ60" s="53"/>
      <c r="BK60" s="54"/>
      <c r="BL60" s="55" t="s">
        <v>557</v>
      </c>
      <c r="BM60" s="53"/>
      <c r="BN60" s="53"/>
      <c r="BO60" s="53" t="s">
        <v>557</v>
      </c>
      <c r="BP60" s="53"/>
      <c r="BQ60" s="54"/>
      <c r="BR60" s="55" t="s">
        <v>557</v>
      </c>
      <c r="BS60" s="53"/>
      <c r="BT60" s="53"/>
      <c r="BU60" s="53" t="s">
        <v>557</v>
      </c>
      <c r="BV60" s="53"/>
      <c r="BW60" s="54"/>
      <c r="BX60" s="55" t="s">
        <v>557</v>
      </c>
      <c r="BY60" s="53"/>
      <c r="BZ60" s="54"/>
      <c r="CA60" s="55" t="s">
        <v>557</v>
      </c>
      <c r="CB60" s="53"/>
      <c r="CC60" s="54"/>
      <c r="CD60" s="55" t="s">
        <v>557</v>
      </c>
      <c r="CE60" s="53"/>
      <c r="CF60" s="54"/>
      <c r="CG60" s="55" t="s">
        <v>557</v>
      </c>
      <c r="CH60" s="53" t="s">
        <v>817</v>
      </c>
      <c r="CI60" s="54"/>
      <c r="CJ60" s="55" t="s">
        <v>587</v>
      </c>
      <c r="CK60" s="53" t="s">
        <v>558</v>
      </c>
      <c r="CL60" s="54" t="s">
        <v>911</v>
      </c>
    </row>
    <row r="61" spans="1:90" ht="13.8" x14ac:dyDescent="0.3">
      <c r="A61" s="123" t="s">
        <v>528</v>
      </c>
      <c r="B61" s="102" t="s">
        <v>603</v>
      </c>
      <c r="C61" s="102" t="s">
        <v>21</v>
      </c>
      <c r="D61" s="192" t="s">
        <v>20</v>
      </c>
      <c r="E61" s="182" t="s">
        <v>22</v>
      </c>
      <c r="F61" s="103">
        <f t="shared" si="1"/>
        <v>4</v>
      </c>
      <c r="G61" s="52" t="s">
        <v>557</v>
      </c>
      <c r="H61" s="53"/>
      <c r="I61" s="54"/>
      <c r="J61" s="55" t="s">
        <v>557</v>
      </c>
      <c r="K61" s="53" t="s">
        <v>817</v>
      </c>
      <c r="L61" s="54" t="s">
        <v>558</v>
      </c>
      <c r="M61" s="55" t="s">
        <v>557</v>
      </c>
      <c r="N61" s="53" t="s">
        <v>817</v>
      </c>
      <c r="O61" s="54" t="s">
        <v>558</v>
      </c>
      <c r="P61" s="55" t="s">
        <v>557</v>
      </c>
      <c r="Q61" s="53"/>
      <c r="R61" s="54"/>
      <c r="S61" s="55" t="s">
        <v>557</v>
      </c>
      <c r="T61" s="53"/>
      <c r="U61" s="53"/>
      <c r="V61" s="53" t="s">
        <v>587</v>
      </c>
      <c r="W61" s="53" t="s">
        <v>559</v>
      </c>
      <c r="X61" s="53" t="s">
        <v>558</v>
      </c>
      <c r="Y61" s="53" t="s">
        <v>587</v>
      </c>
      <c r="Z61" s="53" t="s">
        <v>559</v>
      </c>
      <c r="AA61" s="53" t="s">
        <v>558</v>
      </c>
      <c r="AB61" s="53" t="s">
        <v>557</v>
      </c>
      <c r="AC61" s="53"/>
      <c r="AD61" s="53"/>
      <c r="AE61" s="53" t="s">
        <v>557</v>
      </c>
      <c r="AF61" s="53"/>
      <c r="AG61" s="54"/>
      <c r="AH61" s="55" t="s">
        <v>557</v>
      </c>
      <c r="AI61" s="53"/>
      <c r="AJ61" s="53"/>
      <c r="AK61" s="53" t="s">
        <v>557</v>
      </c>
      <c r="AL61" s="53"/>
      <c r="AM61" s="54"/>
      <c r="AN61" s="55" t="s">
        <v>557</v>
      </c>
      <c r="AO61" s="53"/>
      <c r="AP61" s="53"/>
      <c r="AQ61" s="53" t="s">
        <v>557</v>
      </c>
      <c r="AR61" s="53"/>
      <c r="AS61" s="54"/>
      <c r="AT61" s="55" t="s">
        <v>557</v>
      </c>
      <c r="AU61" s="53"/>
      <c r="AV61" s="53"/>
      <c r="AW61" s="53" t="s">
        <v>557</v>
      </c>
      <c r="AX61" s="53"/>
      <c r="AY61" s="53"/>
      <c r="AZ61" s="53" t="s">
        <v>557</v>
      </c>
      <c r="BA61" s="53"/>
      <c r="BB61" s="54"/>
      <c r="BC61" s="53" t="s">
        <v>587</v>
      </c>
      <c r="BD61" s="53" t="s">
        <v>559</v>
      </c>
      <c r="BE61" s="54" t="s">
        <v>558</v>
      </c>
      <c r="BF61" s="55" t="s">
        <v>557</v>
      </c>
      <c r="BG61" s="53"/>
      <c r="BH61" s="54"/>
      <c r="BI61" s="55" t="s">
        <v>557</v>
      </c>
      <c r="BJ61" s="53"/>
      <c r="BK61" s="54"/>
      <c r="BL61" s="55" t="s">
        <v>557</v>
      </c>
      <c r="BM61" s="53"/>
      <c r="BN61" s="53"/>
      <c r="BO61" s="53" t="s">
        <v>557</v>
      </c>
      <c r="BP61" s="53"/>
      <c r="BQ61" s="54"/>
      <c r="BR61" s="55" t="s">
        <v>557</v>
      </c>
      <c r="BS61" s="53"/>
      <c r="BT61" s="53"/>
      <c r="BU61" s="53" t="s">
        <v>557</v>
      </c>
      <c r="BV61" s="53"/>
      <c r="BW61" s="54"/>
      <c r="BX61" s="55" t="s">
        <v>557</v>
      </c>
      <c r="BY61" s="53"/>
      <c r="BZ61" s="54"/>
      <c r="CA61" s="55" t="s">
        <v>557</v>
      </c>
      <c r="CB61" s="53"/>
      <c r="CC61" s="54"/>
      <c r="CD61" s="55" t="s">
        <v>557</v>
      </c>
      <c r="CE61" s="53"/>
      <c r="CF61" s="54"/>
      <c r="CG61" s="55" t="s">
        <v>557</v>
      </c>
      <c r="CH61" s="53"/>
      <c r="CI61" s="54"/>
      <c r="CJ61" s="55" t="s">
        <v>587</v>
      </c>
      <c r="CK61" s="53" t="s">
        <v>555</v>
      </c>
      <c r="CL61" s="53" t="s">
        <v>909</v>
      </c>
    </row>
    <row r="62" spans="1:90" ht="13.8" x14ac:dyDescent="0.3">
      <c r="A62" s="123" t="s">
        <v>528</v>
      </c>
      <c r="B62" s="102" t="s">
        <v>603</v>
      </c>
      <c r="C62" s="102" t="s">
        <v>29</v>
      </c>
      <c r="D62" s="192" t="s">
        <v>28</v>
      </c>
      <c r="E62" s="182" t="s">
        <v>30</v>
      </c>
      <c r="F62" s="103">
        <f t="shared" si="1"/>
        <v>0</v>
      </c>
      <c r="G62" s="52" t="s">
        <v>557</v>
      </c>
      <c r="H62" s="53"/>
      <c r="I62" s="54"/>
      <c r="J62" s="55" t="s">
        <v>557</v>
      </c>
      <c r="K62" s="53" t="s">
        <v>817</v>
      </c>
      <c r="L62" s="54" t="s">
        <v>558</v>
      </c>
      <c r="M62" s="55" t="s">
        <v>557</v>
      </c>
      <c r="N62" s="53" t="s">
        <v>817</v>
      </c>
      <c r="O62" s="54" t="s">
        <v>558</v>
      </c>
      <c r="P62" s="55" t="s">
        <v>557</v>
      </c>
      <c r="Q62" s="53"/>
      <c r="R62" s="54"/>
      <c r="S62" s="55" t="s">
        <v>557</v>
      </c>
      <c r="T62" s="53"/>
      <c r="U62" s="53"/>
      <c r="V62" s="53" t="s">
        <v>557</v>
      </c>
      <c r="W62" s="53"/>
      <c r="X62" s="53"/>
      <c r="Y62" s="53" t="s">
        <v>557</v>
      </c>
      <c r="Z62" s="53"/>
      <c r="AA62" s="53"/>
      <c r="AB62" s="53" t="s">
        <v>557</v>
      </c>
      <c r="AC62" s="53"/>
      <c r="AD62" s="53"/>
      <c r="AE62" s="53" t="s">
        <v>557</v>
      </c>
      <c r="AF62" s="53"/>
      <c r="AG62" s="54"/>
      <c r="AH62" s="55" t="s">
        <v>557</v>
      </c>
      <c r="AI62" s="53"/>
      <c r="AJ62" s="53"/>
      <c r="AK62" s="53" t="s">
        <v>557</v>
      </c>
      <c r="AL62" s="53"/>
      <c r="AM62" s="54"/>
      <c r="AN62" s="55" t="s">
        <v>557</v>
      </c>
      <c r="AO62" s="53"/>
      <c r="AP62" s="53"/>
      <c r="AQ62" s="53" t="s">
        <v>557</v>
      </c>
      <c r="AR62" s="53"/>
      <c r="AS62" s="54"/>
      <c r="AT62" s="55" t="s">
        <v>557</v>
      </c>
      <c r="AU62" s="53"/>
      <c r="AV62" s="53"/>
      <c r="AW62" s="53" t="s">
        <v>557</v>
      </c>
      <c r="AX62" s="53"/>
      <c r="AY62" s="53"/>
      <c r="AZ62" s="53" t="s">
        <v>557</v>
      </c>
      <c r="BA62" s="53"/>
      <c r="BB62" s="54"/>
      <c r="BC62" s="53" t="s">
        <v>557</v>
      </c>
      <c r="BD62" s="53"/>
      <c r="BE62" s="54"/>
      <c r="BF62" s="55" t="s">
        <v>557</v>
      </c>
      <c r="BG62" s="53"/>
      <c r="BH62" s="54"/>
      <c r="BI62" s="55" t="s">
        <v>557</v>
      </c>
      <c r="BJ62" s="53"/>
      <c r="BK62" s="54"/>
      <c r="BL62" s="55" t="s">
        <v>557</v>
      </c>
      <c r="BM62" s="53"/>
      <c r="BN62" s="53"/>
      <c r="BO62" s="53" t="s">
        <v>557</v>
      </c>
      <c r="BP62" s="53"/>
      <c r="BQ62" s="54"/>
      <c r="BR62" s="55" t="s">
        <v>557</v>
      </c>
      <c r="BS62" s="53"/>
      <c r="BT62" s="53"/>
      <c r="BU62" s="53" t="s">
        <v>557</v>
      </c>
      <c r="BV62" s="53"/>
      <c r="BW62" s="54"/>
      <c r="BX62" s="55" t="s">
        <v>557</v>
      </c>
      <c r="BY62" s="53"/>
      <c r="BZ62" s="54"/>
      <c r="CA62" s="55" t="s">
        <v>557</v>
      </c>
      <c r="CB62" s="53"/>
      <c r="CC62" s="54"/>
      <c r="CD62" s="55" t="s">
        <v>557</v>
      </c>
      <c r="CE62" s="53"/>
      <c r="CF62" s="54"/>
      <c r="CG62" s="55" t="s">
        <v>557</v>
      </c>
      <c r="CH62" s="53" t="s">
        <v>817</v>
      </c>
      <c r="CI62" s="54"/>
      <c r="CJ62" s="55" t="s">
        <v>557</v>
      </c>
      <c r="CK62" s="53"/>
      <c r="CL62" s="53"/>
    </row>
    <row r="63" spans="1:90" ht="13.8" x14ac:dyDescent="0.3">
      <c r="A63" s="123" t="s">
        <v>528</v>
      </c>
      <c r="B63" s="102" t="s">
        <v>603</v>
      </c>
      <c r="C63" s="102" t="s">
        <v>25</v>
      </c>
      <c r="D63" s="192" t="s">
        <v>24</v>
      </c>
      <c r="E63" s="182" t="s">
        <v>26</v>
      </c>
      <c r="F63" s="103">
        <f t="shared" si="1"/>
        <v>0</v>
      </c>
      <c r="G63" s="52" t="s">
        <v>557</v>
      </c>
      <c r="H63" s="53"/>
      <c r="I63" s="54"/>
      <c r="J63" s="55" t="s">
        <v>557</v>
      </c>
      <c r="K63" s="53" t="s">
        <v>817</v>
      </c>
      <c r="L63" s="54" t="s">
        <v>558</v>
      </c>
      <c r="M63" s="55" t="s">
        <v>557</v>
      </c>
      <c r="N63" s="53" t="s">
        <v>817</v>
      </c>
      <c r="O63" s="54" t="s">
        <v>558</v>
      </c>
      <c r="P63" s="55" t="s">
        <v>557</v>
      </c>
      <c r="Q63" s="53"/>
      <c r="R63" s="54"/>
      <c r="S63" s="55" t="s">
        <v>557</v>
      </c>
      <c r="T63" s="53"/>
      <c r="U63" s="53"/>
      <c r="V63" s="53" t="s">
        <v>557</v>
      </c>
      <c r="W63" s="53"/>
      <c r="X63" s="53"/>
      <c r="Y63" s="53" t="s">
        <v>557</v>
      </c>
      <c r="Z63" s="53"/>
      <c r="AA63" s="53"/>
      <c r="AB63" s="53" t="s">
        <v>557</v>
      </c>
      <c r="AC63" s="53"/>
      <c r="AD63" s="53"/>
      <c r="AE63" s="53" t="s">
        <v>557</v>
      </c>
      <c r="AF63" s="53"/>
      <c r="AG63" s="54"/>
      <c r="AH63" s="55" t="s">
        <v>557</v>
      </c>
      <c r="AI63" s="53"/>
      <c r="AJ63" s="53"/>
      <c r="AK63" s="53" t="s">
        <v>557</v>
      </c>
      <c r="AL63" s="53"/>
      <c r="AM63" s="54"/>
      <c r="AN63" s="55" t="s">
        <v>557</v>
      </c>
      <c r="AO63" s="53"/>
      <c r="AP63" s="53"/>
      <c r="AQ63" s="53" t="s">
        <v>557</v>
      </c>
      <c r="AR63" s="53"/>
      <c r="AS63" s="54"/>
      <c r="AT63" s="55" t="s">
        <v>557</v>
      </c>
      <c r="AU63" s="53"/>
      <c r="AV63" s="53"/>
      <c r="AW63" s="53" t="s">
        <v>557</v>
      </c>
      <c r="AX63" s="53"/>
      <c r="AY63" s="53"/>
      <c r="AZ63" s="53" t="s">
        <v>557</v>
      </c>
      <c r="BA63" s="53"/>
      <c r="BB63" s="54"/>
      <c r="BC63" s="53" t="s">
        <v>557</v>
      </c>
      <c r="BD63" s="53"/>
      <c r="BE63" s="54"/>
      <c r="BF63" s="55" t="s">
        <v>557</v>
      </c>
      <c r="BG63" s="53"/>
      <c r="BH63" s="54"/>
      <c r="BI63" s="55" t="s">
        <v>557</v>
      </c>
      <c r="BJ63" s="53"/>
      <c r="BK63" s="54"/>
      <c r="BL63" s="55" t="s">
        <v>557</v>
      </c>
      <c r="BM63" s="53"/>
      <c r="BN63" s="53"/>
      <c r="BO63" s="53" t="s">
        <v>557</v>
      </c>
      <c r="BP63" s="53"/>
      <c r="BQ63" s="54"/>
      <c r="BR63" s="55" t="s">
        <v>557</v>
      </c>
      <c r="BS63" s="53"/>
      <c r="BT63" s="53"/>
      <c r="BU63" s="53" t="s">
        <v>557</v>
      </c>
      <c r="BV63" s="53"/>
      <c r="BW63" s="54"/>
      <c r="BX63" s="55" t="s">
        <v>557</v>
      </c>
      <c r="BY63" s="53"/>
      <c r="BZ63" s="54"/>
      <c r="CA63" s="55" t="s">
        <v>557</v>
      </c>
      <c r="CB63" s="53"/>
      <c r="CC63" s="54"/>
      <c r="CD63" s="55" t="s">
        <v>557</v>
      </c>
      <c r="CE63" s="53"/>
      <c r="CF63" s="54"/>
      <c r="CG63" s="55" t="s">
        <v>557</v>
      </c>
      <c r="CH63" s="53" t="s">
        <v>817</v>
      </c>
      <c r="CI63" s="54"/>
      <c r="CJ63" s="55" t="s">
        <v>557</v>
      </c>
      <c r="CK63" s="53"/>
      <c r="CL63" s="53"/>
    </row>
    <row r="64" spans="1:90" ht="13.8" x14ac:dyDescent="0.3">
      <c r="A64" s="123" t="s">
        <v>528</v>
      </c>
      <c r="B64" s="102" t="s">
        <v>603</v>
      </c>
      <c r="C64" s="102" t="s">
        <v>694</v>
      </c>
      <c r="D64" s="193" t="s">
        <v>693</v>
      </c>
      <c r="E64" s="182" t="s">
        <v>695</v>
      </c>
      <c r="F64" s="103">
        <f t="shared" si="1"/>
        <v>0</v>
      </c>
      <c r="G64" s="52" t="s">
        <v>557</v>
      </c>
      <c r="H64" s="53"/>
      <c r="I64" s="54"/>
      <c r="J64" s="55" t="s">
        <v>557</v>
      </c>
      <c r="K64" s="53" t="s">
        <v>817</v>
      </c>
      <c r="L64" s="54" t="s">
        <v>558</v>
      </c>
      <c r="M64" s="55" t="s">
        <v>557</v>
      </c>
      <c r="N64" s="53" t="s">
        <v>817</v>
      </c>
      <c r="O64" s="54" t="s">
        <v>558</v>
      </c>
      <c r="P64" s="55" t="s">
        <v>557</v>
      </c>
      <c r="Q64" s="53"/>
      <c r="R64" s="54"/>
      <c r="S64" s="55" t="s">
        <v>557</v>
      </c>
      <c r="T64" s="53"/>
      <c r="U64" s="53"/>
      <c r="V64" s="53" t="s">
        <v>557</v>
      </c>
      <c r="W64" s="53"/>
      <c r="X64" s="53"/>
      <c r="Y64" s="53" t="s">
        <v>557</v>
      </c>
      <c r="Z64" s="53"/>
      <c r="AA64" s="53"/>
      <c r="AB64" s="53" t="s">
        <v>557</v>
      </c>
      <c r="AC64" s="53"/>
      <c r="AD64" s="53"/>
      <c r="AE64" s="53" t="s">
        <v>557</v>
      </c>
      <c r="AF64" s="53"/>
      <c r="AG64" s="54"/>
      <c r="AH64" s="55" t="s">
        <v>557</v>
      </c>
      <c r="AI64" s="53"/>
      <c r="AJ64" s="53"/>
      <c r="AK64" s="53" t="s">
        <v>557</v>
      </c>
      <c r="AL64" s="53"/>
      <c r="AM64" s="54"/>
      <c r="AN64" s="55" t="s">
        <v>557</v>
      </c>
      <c r="AO64" s="53"/>
      <c r="AP64" s="53"/>
      <c r="AQ64" s="53" t="s">
        <v>557</v>
      </c>
      <c r="AR64" s="53"/>
      <c r="AS64" s="54"/>
      <c r="AT64" s="55" t="s">
        <v>557</v>
      </c>
      <c r="AU64" s="53"/>
      <c r="AV64" s="53"/>
      <c r="AW64" s="53" t="s">
        <v>557</v>
      </c>
      <c r="AX64" s="53"/>
      <c r="AY64" s="53"/>
      <c r="AZ64" s="53" t="s">
        <v>557</v>
      </c>
      <c r="BA64" s="53"/>
      <c r="BB64" s="54"/>
      <c r="BC64" s="53" t="s">
        <v>557</v>
      </c>
      <c r="BD64" s="53"/>
      <c r="BE64" s="54"/>
      <c r="BF64" s="55" t="s">
        <v>557</v>
      </c>
      <c r="BG64" s="53"/>
      <c r="BH64" s="54"/>
      <c r="BI64" s="55" t="s">
        <v>557</v>
      </c>
      <c r="BJ64" s="53"/>
      <c r="BK64" s="54"/>
      <c r="BL64" s="55" t="s">
        <v>557</v>
      </c>
      <c r="BM64" s="53"/>
      <c r="BN64" s="53"/>
      <c r="BO64" s="53" t="s">
        <v>557</v>
      </c>
      <c r="BP64" s="53"/>
      <c r="BQ64" s="54"/>
      <c r="BR64" s="55" t="s">
        <v>557</v>
      </c>
      <c r="BS64" s="53"/>
      <c r="BT64" s="53"/>
      <c r="BU64" s="53" t="s">
        <v>557</v>
      </c>
      <c r="BV64" s="53"/>
      <c r="BW64" s="54"/>
      <c r="BX64" s="55" t="s">
        <v>557</v>
      </c>
      <c r="BY64" s="53"/>
      <c r="BZ64" s="54"/>
      <c r="CA64" s="55" t="s">
        <v>557</v>
      </c>
      <c r="CB64" s="53"/>
      <c r="CC64" s="54"/>
      <c r="CD64" s="55" t="s">
        <v>557</v>
      </c>
      <c r="CE64" s="53"/>
      <c r="CF64" s="54"/>
      <c r="CG64" s="55" t="s">
        <v>557</v>
      </c>
      <c r="CH64" s="53" t="s">
        <v>817</v>
      </c>
      <c r="CI64" s="54"/>
      <c r="CJ64" s="55" t="s">
        <v>557</v>
      </c>
      <c r="CK64" s="53"/>
      <c r="CL64" s="53"/>
    </row>
    <row r="65" spans="1:90" ht="13.8" x14ac:dyDescent="0.3">
      <c r="A65" s="123" t="s">
        <v>528</v>
      </c>
      <c r="B65" s="102" t="s">
        <v>603</v>
      </c>
      <c r="C65" s="102" t="s">
        <v>690</v>
      </c>
      <c r="D65" s="192" t="s">
        <v>689</v>
      </c>
      <c r="E65" s="182" t="s">
        <v>691</v>
      </c>
      <c r="F65" s="103">
        <f t="shared" si="1"/>
        <v>0</v>
      </c>
      <c r="G65" s="52" t="s">
        <v>557</v>
      </c>
      <c r="H65" s="53"/>
      <c r="I65" s="54"/>
      <c r="J65" s="55" t="s">
        <v>557</v>
      </c>
      <c r="K65" s="53" t="s">
        <v>817</v>
      </c>
      <c r="L65" s="54" t="s">
        <v>558</v>
      </c>
      <c r="M65" s="55" t="s">
        <v>557</v>
      </c>
      <c r="N65" s="53" t="s">
        <v>817</v>
      </c>
      <c r="O65" s="54" t="s">
        <v>558</v>
      </c>
      <c r="P65" s="55" t="s">
        <v>557</v>
      </c>
      <c r="Q65" s="53"/>
      <c r="R65" s="54"/>
      <c r="S65" s="55" t="s">
        <v>557</v>
      </c>
      <c r="T65" s="53"/>
      <c r="U65" s="53"/>
      <c r="V65" s="53" t="s">
        <v>557</v>
      </c>
      <c r="W65" s="53"/>
      <c r="X65" s="53"/>
      <c r="Y65" s="53" t="s">
        <v>557</v>
      </c>
      <c r="Z65" s="53"/>
      <c r="AA65" s="53"/>
      <c r="AB65" s="53" t="s">
        <v>557</v>
      </c>
      <c r="AC65" s="53"/>
      <c r="AD65" s="53"/>
      <c r="AE65" s="53" t="s">
        <v>557</v>
      </c>
      <c r="AF65" s="53"/>
      <c r="AG65" s="54"/>
      <c r="AH65" s="55" t="s">
        <v>557</v>
      </c>
      <c r="AI65" s="53"/>
      <c r="AJ65" s="53"/>
      <c r="AK65" s="53" t="s">
        <v>557</v>
      </c>
      <c r="AL65" s="53"/>
      <c r="AM65" s="54"/>
      <c r="AN65" s="55" t="s">
        <v>557</v>
      </c>
      <c r="AO65" s="53"/>
      <c r="AP65" s="53"/>
      <c r="AQ65" s="53" t="s">
        <v>557</v>
      </c>
      <c r="AR65" s="53"/>
      <c r="AS65" s="54"/>
      <c r="AT65" s="55" t="s">
        <v>557</v>
      </c>
      <c r="AU65" s="53"/>
      <c r="AV65" s="53"/>
      <c r="AW65" s="53" t="s">
        <v>557</v>
      </c>
      <c r="AX65" s="53"/>
      <c r="AY65" s="53"/>
      <c r="AZ65" s="53" t="s">
        <v>557</v>
      </c>
      <c r="BA65" s="53"/>
      <c r="BB65" s="54"/>
      <c r="BC65" s="53" t="s">
        <v>557</v>
      </c>
      <c r="BD65" s="53"/>
      <c r="BE65" s="54"/>
      <c r="BF65" s="55" t="s">
        <v>557</v>
      </c>
      <c r="BG65" s="53"/>
      <c r="BH65" s="54"/>
      <c r="BI65" s="55" t="s">
        <v>557</v>
      </c>
      <c r="BJ65" s="53"/>
      <c r="BK65" s="54"/>
      <c r="BL65" s="55" t="s">
        <v>557</v>
      </c>
      <c r="BM65" s="53"/>
      <c r="BN65" s="53"/>
      <c r="BO65" s="53" t="s">
        <v>557</v>
      </c>
      <c r="BP65" s="53"/>
      <c r="BQ65" s="54"/>
      <c r="BR65" s="55" t="s">
        <v>557</v>
      </c>
      <c r="BS65" s="53"/>
      <c r="BT65" s="53"/>
      <c r="BU65" s="53" t="s">
        <v>557</v>
      </c>
      <c r="BV65" s="53"/>
      <c r="BW65" s="54"/>
      <c r="BX65" s="55" t="s">
        <v>557</v>
      </c>
      <c r="BY65" s="53"/>
      <c r="BZ65" s="54"/>
      <c r="CA65" s="55" t="s">
        <v>557</v>
      </c>
      <c r="CB65" s="53"/>
      <c r="CC65" s="54"/>
      <c r="CD65" s="55" t="s">
        <v>557</v>
      </c>
      <c r="CE65" s="53"/>
      <c r="CF65" s="54"/>
      <c r="CG65" s="55" t="s">
        <v>557</v>
      </c>
      <c r="CH65" s="53" t="s">
        <v>817</v>
      </c>
      <c r="CI65" s="54"/>
      <c r="CJ65" s="55" t="s">
        <v>557</v>
      </c>
      <c r="CK65" s="53"/>
      <c r="CL65" s="54"/>
    </row>
    <row r="66" spans="1:90" ht="13.8" x14ac:dyDescent="0.3">
      <c r="A66" s="123" t="s">
        <v>528</v>
      </c>
      <c r="B66" s="102" t="s">
        <v>603</v>
      </c>
      <c r="C66" s="102" t="s">
        <v>686</v>
      </c>
      <c r="D66" s="192" t="s">
        <v>685</v>
      </c>
      <c r="E66" s="182" t="s">
        <v>687</v>
      </c>
      <c r="F66" s="103">
        <f t="shared" si="1"/>
        <v>1</v>
      </c>
      <c r="G66" s="52" t="s">
        <v>557</v>
      </c>
      <c r="H66" s="53"/>
      <c r="I66" s="54"/>
      <c r="J66" s="55" t="s">
        <v>557</v>
      </c>
      <c r="K66" s="53" t="s">
        <v>817</v>
      </c>
      <c r="L66" s="54" t="s">
        <v>558</v>
      </c>
      <c r="M66" s="55" t="s">
        <v>557</v>
      </c>
      <c r="N66" s="53" t="s">
        <v>817</v>
      </c>
      <c r="O66" s="54" t="s">
        <v>558</v>
      </c>
      <c r="P66" s="55" t="s">
        <v>557</v>
      </c>
      <c r="Q66" s="53"/>
      <c r="R66" s="54"/>
      <c r="S66" s="55" t="s">
        <v>557</v>
      </c>
      <c r="T66" s="53"/>
      <c r="U66" s="53"/>
      <c r="V66" s="53" t="s">
        <v>557</v>
      </c>
      <c r="W66" s="53"/>
      <c r="X66" s="53"/>
      <c r="Y66" s="53" t="s">
        <v>557</v>
      </c>
      <c r="Z66" s="53"/>
      <c r="AA66" s="53"/>
      <c r="AB66" s="53" t="s">
        <v>557</v>
      </c>
      <c r="AC66" s="53"/>
      <c r="AD66" s="53"/>
      <c r="AE66" s="53" t="s">
        <v>557</v>
      </c>
      <c r="AF66" s="53"/>
      <c r="AG66" s="54"/>
      <c r="AH66" s="55" t="s">
        <v>557</v>
      </c>
      <c r="AI66" s="53"/>
      <c r="AJ66" s="53"/>
      <c r="AK66" s="53" t="s">
        <v>557</v>
      </c>
      <c r="AL66" s="53"/>
      <c r="AM66" s="54"/>
      <c r="AN66" s="55" t="s">
        <v>557</v>
      </c>
      <c r="AO66" s="53"/>
      <c r="AP66" s="53"/>
      <c r="AQ66" s="53" t="s">
        <v>557</v>
      </c>
      <c r="AR66" s="53"/>
      <c r="AS66" s="54"/>
      <c r="AT66" s="55" t="s">
        <v>557</v>
      </c>
      <c r="AU66" s="53"/>
      <c r="AV66" s="53"/>
      <c r="AW66" s="53" t="s">
        <v>557</v>
      </c>
      <c r="AX66" s="53"/>
      <c r="AY66" s="53"/>
      <c r="AZ66" s="53" t="s">
        <v>557</v>
      </c>
      <c r="BA66" s="53"/>
      <c r="BB66" s="54"/>
      <c r="BC66" s="53" t="s">
        <v>557</v>
      </c>
      <c r="BD66" s="53"/>
      <c r="BE66" s="54"/>
      <c r="BF66" s="55" t="s">
        <v>557</v>
      </c>
      <c r="BG66" s="53"/>
      <c r="BH66" s="54"/>
      <c r="BI66" s="55" t="s">
        <v>557</v>
      </c>
      <c r="BJ66" s="53"/>
      <c r="BK66" s="54"/>
      <c r="BL66" s="55" t="s">
        <v>557</v>
      </c>
      <c r="BM66" s="53"/>
      <c r="BN66" s="53"/>
      <c r="BO66" s="53" t="s">
        <v>557</v>
      </c>
      <c r="BP66" s="53"/>
      <c r="BQ66" s="54"/>
      <c r="BR66" s="55" t="s">
        <v>557</v>
      </c>
      <c r="BS66" s="53"/>
      <c r="BT66" s="53"/>
      <c r="BU66" s="53" t="s">
        <v>557</v>
      </c>
      <c r="BV66" s="53"/>
      <c r="BW66" s="54"/>
      <c r="BX66" s="55" t="s">
        <v>557</v>
      </c>
      <c r="BY66" s="53"/>
      <c r="BZ66" s="54"/>
      <c r="CA66" s="55" t="s">
        <v>557</v>
      </c>
      <c r="CB66" s="53"/>
      <c r="CC66" s="54"/>
      <c r="CD66" s="55" t="s">
        <v>557</v>
      </c>
      <c r="CE66" s="53"/>
      <c r="CF66" s="54"/>
      <c r="CG66" s="55" t="s">
        <v>557</v>
      </c>
      <c r="CH66" s="53" t="s">
        <v>817</v>
      </c>
      <c r="CI66" s="54"/>
      <c r="CJ66" s="55" t="s">
        <v>587</v>
      </c>
      <c r="CK66" s="53" t="s">
        <v>558</v>
      </c>
      <c r="CL66" s="53" t="s">
        <v>911</v>
      </c>
    </row>
    <row r="67" spans="1:90" ht="13.8" x14ac:dyDescent="0.3">
      <c r="A67" s="123" t="s">
        <v>528</v>
      </c>
      <c r="B67" s="102" t="s">
        <v>604</v>
      </c>
      <c r="C67" s="102" t="s">
        <v>709</v>
      </c>
      <c r="D67" s="192" t="s">
        <v>708</v>
      </c>
      <c r="E67" s="182" t="s">
        <v>710</v>
      </c>
      <c r="F67" s="103">
        <f t="shared" si="1"/>
        <v>1</v>
      </c>
      <c r="G67" s="52" t="s">
        <v>557</v>
      </c>
      <c r="H67" s="53" t="s">
        <v>817</v>
      </c>
      <c r="I67" s="54" t="s">
        <v>558</v>
      </c>
      <c r="J67" s="55" t="s">
        <v>557</v>
      </c>
      <c r="K67" s="53" t="s">
        <v>817</v>
      </c>
      <c r="L67" s="54" t="s">
        <v>558</v>
      </c>
      <c r="M67" s="55" t="s">
        <v>557</v>
      </c>
      <c r="N67" s="53" t="s">
        <v>817</v>
      </c>
      <c r="O67" s="54" t="s">
        <v>558</v>
      </c>
      <c r="P67" s="55" t="s">
        <v>557</v>
      </c>
      <c r="Q67" s="53"/>
      <c r="R67" s="54"/>
      <c r="S67" s="55" t="s">
        <v>557</v>
      </c>
      <c r="T67" s="53"/>
      <c r="U67" s="53"/>
      <c r="V67" s="53" t="s">
        <v>557</v>
      </c>
      <c r="W67" s="53"/>
      <c r="X67" s="53"/>
      <c r="Y67" s="53" t="s">
        <v>557</v>
      </c>
      <c r="Z67" s="53"/>
      <c r="AA67" s="53"/>
      <c r="AB67" s="53" t="s">
        <v>557</v>
      </c>
      <c r="AC67" s="53"/>
      <c r="AD67" s="53"/>
      <c r="AE67" s="53" t="s">
        <v>557</v>
      </c>
      <c r="AF67" s="53"/>
      <c r="AG67" s="54"/>
      <c r="AH67" s="55" t="s">
        <v>557</v>
      </c>
      <c r="AI67" s="53"/>
      <c r="AJ67" s="53"/>
      <c r="AK67" s="53" t="s">
        <v>557</v>
      </c>
      <c r="AL67" s="53"/>
      <c r="AM67" s="54"/>
      <c r="AN67" s="55" t="s">
        <v>557</v>
      </c>
      <c r="AO67" s="53"/>
      <c r="AP67" s="53"/>
      <c r="AQ67" s="53" t="s">
        <v>557</v>
      </c>
      <c r="AR67" s="53"/>
      <c r="AS67" s="54"/>
      <c r="AT67" s="55" t="s">
        <v>557</v>
      </c>
      <c r="AU67" s="53"/>
      <c r="AV67" s="53"/>
      <c r="AW67" s="53" t="s">
        <v>557</v>
      </c>
      <c r="AX67" s="53"/>
      <c r="AY67" s="53"/>
      <c r="AZ67" s="53" t="s">
        <v>557</v>
      </c>
      <c r="BA67" s="53"/>
      <c r="BB67" s="54"/>
      <c r="BC67" s="53" t="s">
        <v>557</v>
      </c>
      <c r="BD67" s="53"/>
      <c r="BE67" s="54"/>
      <c r="BF67" s="55" t="s">
        <v>557</v>
      </c>
      <c r="BG67" s="53"/>
      <c r="BH67" s="54"/>
      <c r="BI67" s="55" t="s">
        <v>557</v>
      </c>
      <c r="BJ67" s="53"/>
      <c r="BK67" s="54"/>
      <c r="BL67" s="55" t="s">
        <v>557</v>
      </c>
      <c r="BM67" s="53"/>
      <c r="BN67" s="53"/>
      <c r="BO67" s="53" t="s">
        <v>557</v>
      </c>
      <c r="BP67" s="53"/>
      <c r="BQ67" s="54"/>
      <c r="BR67" s="55" t="s">
        <v>557</v>
      </c>
      <c r="BS67" s="53"/>
      <c r="BT67" s="53"/>
      <c r="BU67" s="53" t="s">
        <v>557</v>
      </c>
      <c r="BV67" s="53"/>
      <c r="BW67" s="54"/>
      <c r="BX67" s="55" t="s">
        <v>557</v>
      </c>
      <c r="BY67" s="53"/>
      <c r="BZ67" s="54"/>
      <c r="CA67" s="55" t="s">
        <v>557</v>
      </c>
      <c r="CB67" s="53"/>
      <c r="CC67" s="54"/>
      <c r="CD67" s="55" t="s">
        <v>557</v>
      </c>
      <c r="CE67" s="53"/>
      <c r="CF67" s="54"/>
      <c r="CG67" s="55" t="s">
        <v>557</v>
      </c>
      <c r="CH67" s="53"/>
      <c r="CI67" s="54"/>
      <c r="CJ67" s="55" t="s">
        <v>587</v>
      </c>
      <c r="CK67" s="53" t="s">
        <v>558</v>
      </c>
      <c r="CL67" s="53" t="s">
        <v>913</v>
      </c>
    </row>
    <row r="68" spans="1:90" ht="13.8" x14ac:dyDescent="0.3">
      <c r="A68" s="123" t="s">
        <v>528</v>
      </c>
      <c r="B68" s="102" t="s">
        <v>604</v>
      </c>
      <c r="C68" s="102" t="s">
        <v>705</v>
      </c>
      <c r="D68" s="192" t="s">
        <v>704</v>
      </c>
      <c r="E68" s="182" t="s">
        <v>706</v>
      </c>
      <c r="F68" s="103">
        <f t="shared" si="1"/>
        <v>1</v>
      </c>
      <c r="G68" s="52" t="s">
        <v>557</v>
      </c>
      <c r="H68" s="53" t="s">
        <v>817</v>
      </c>
      <c r="I68" s="54" t="s">
        <v>558</v>
      </c>
      <c r="J68" s="55" t="s">
        <v>557</v>
      </c>
      <c r="K68" s="53" t="s">
        <v>817</v>
      </c>
      <c r="L68" s="54" t="s">
        <v>558</v>
      </c>
      <c r="M68" s="55" t="s">
        <v>557</v>
      </c>
      <c r="N68" s="53" t="s">
        <v>817</v>
      </c>
      <c r="O68" s="54" t="s">
        <v>558</v>
      </c>
      <c r="P68" s="55" t="s">
        <v>557</v>
      </c>
      <c r="Q68" s="53" t="s">
        <v>817</v>
      </c>
      <c r="R68" s="54" t="s">
        <v>558</v>
      </c>
      <c r="S68" s="55" t="s">
        <v>557</v>
      </c>
      <c r="T68" s="53"/>
      <c r="U68" s="53"/>
      <c r="V68" s="53" t="s">
        <v>557</v>
      </c>
      <c r="W68" s="53"/>
      <c r="X68" s="53"/>
      <c r="Y68" s="53" t="s">
        <v>557</v>
      </c>
      <c r="Z68" s="53"/>
      <c r="AA68" s="53"/>
      <c r="AB68" s="53" t="s">
        <v>557</v>
      </c>
      <c r="AC68" s="53"/>
      <c r="AD68" s="53"/>
      <c r="AE68" s="53" t="s">
        <v>557</v>
      </c>
      <c r="AF68" s="53"/>
      <c r="AG68" s="54"/>
      <c r="AH68" s="55" t="s">
        <v>557</v>
      </c>
      <c r="AI68" s="53"/>
      <c r="AJ68" s="53"/>
      <c r="AK68" s="53" t="s">
        <v>557</v>
      </c>
      <c r="AL68" s="53"/>
      <c r="AM68" s="54"/>
      <c r="AN68" s="55" t="s">
        <v>557</v>
      </c>
      <c r="AO68" s="53"/>
      <c r="AP68" s="53"/>
      <c r="AQ68" s="53" t="s">
        <v>557</v>
      </c>
      <c r="AR68" s="53"/>
      <c r="AS68" s="54"/>
      <c r="AT68" s="55" t="s">
        <v>557</v>
      </c>
      <c r="AU68" s="53"/>
      <c r="AV68" s="53"/>
      <c r="AW68" s="53" t="s">
        <v>557</v>
      </c>
      <c r="AX68" s="53"/>
      <c r="AY68" s="53"/>
      <c r="AZ68" s="53" t="s">
        <v>557</v>
      </c>
      <c r="BA68" s="53"/>
      <c r="BB68" s="54"/>
      <c r="BC68" s="53" t="s">
        <v>557</v>
      </c>
      <c r="BD68" s="53"/>
      <c r="BE68" s="54"/>
      <c r="BF68" s="55" t="s">
        <v>557</v>
      </c>
      <c r="BG68" s="53"/>
      <c r="BH68" s="54"/>
      <c r="BI68" s="55" t="s">
        <v>557</v>
      </c>
      <c r="BJ68" s="53"/>
      <c r="BK68" s="54"/>
      <c r="BL68" s="55" t="s">
        <v>557</v>
      </c>
      <c r="BM68" s="53"/>
      <c r="BN68" s="53"/>
      <c r="BO68" s="53" t="s">
        <v>557</v>
      </c>
      <c r="BP68" s="53"/>
      <c r="BQ68" s="54"/>
      <c r="BR68" s="55" t="s">
        <v>557</v>
      </c>
      <c r="BS68" s="81"/>
      <c r="BT68" s="81"/>
      <c r="BU68" s="53" t="s">
        <v>557</v>
      </c>
      <c r="BV68" s="53"/>
      <c r="BW68" s="54"/>
      <c r="BX68" s="55" t="s">
        <v>557</v>
      </c>
      <c r="BY68" s="53"/>
      <c r="BZ68" s="54"/>
      <c r="CA68" s="55" t="s">
        <v>557</v>
      </c>
      <c r="CB68" s="53"/>
      <c r="CC68" s="54"/>
      <c r="CD68" s="55" t="s">
        <v>557</v>
      </c>
      <c r="CE68" s="53"/>
      <c r="CF68" s="54"/>
      <c r="CG68" s="55" t="s">
        <v>557</v>
      </c>
      <c r="CH68" s="53"/>
      <c r="CI68" s="54"/>
      <c r="CJ68" s="55" t="s">
        <v>587</v>
      </c>
      <c r="CK68" s="53" t="s">
        <v>558</v>
      </c>
      <c r="CL68" s="53" t="s">
        <v>913</v>
      </c>
    </row>
    <row r="69" spans="1:90" ht="13.8" x14ac:dyDescent="0.3">
      <c r="A69" s="123" t="s">
        <v>528</v>
      </c>
      <c r="B69" s="102" t="s">
        <v>604</v>
      </c>
      <c r="C69" s="102" t="s">
        <v>713</v>
      </c>
      <c r="D69" s="192" t="s">
        <v>712</v>
      </c>
      <c r="E69" s="182" t="s">
        <v>714</v>
      </c>
      <c r="F69" s="103">
        <f t="shared" ref="F69:F100" si="2">COUNTIF(G69:CL69,"yes")</f>
        <v>0</v>
      </c>
      <c r="G69" s="52" t="s">
        <v>557</v>
      </c>
      <c r="H69" s="53" t="s">
        <v>817</v>
      </c>
      <c r="I69" s="54" t="s">
        <v>558</v>
      </c>
      <c r="J69" s="55" t="s">
        <v>557</v>
      </c>
      <c r="K69" s="53" t="s">
        <v>817</v>
      </c>
      <c r="L69" s="54" t="s">
        <v>558</v>
      </c>
      <c r="M69" s="55" t="s">
        <v>557</v>
      </c>
      <c r="N69" s="53" t="s">
        <v>817</v>
      </c>
      <c r="O69" s="54" t="s">
        <v>558</v>
      </c>
      <c r="P69" s="55" t="s">
        <v>557</v>
      </c>
      <c r="Q69" s="53" t="s">
        <v>817</v>
      </c>
      <c r="R69" s="54" t="s">
        <v>558</v>
      </c>
      <c r="S69" s="55" t="s">
        <v>557</v>
      </c>
      <c r="T69" s="53"/>
      <c r="U69" s="53"/>
      <c r="V69" s="53" t="s">
        <v>557</v>
      </c>
      <c r="W69" s="53"/>
      <c r="X69" s="53"/>
      <c r="Y69" s="53" t="s">
        <v>557</v>
      </c>
      <c r="Z69" s="53"/>
      <c r="AA69" s="53"/>
      <c r="AB69" s="53" t="s">
        <v>557</v>
      </c>
      <c r="AC69" s="53"/>
      <c r="AD69" s="53"/>
      <c r="AE69" s="53" t="s">
        <v>557</v>
      </c>
      <c r="AF69" s="53"/>
      <c r="AG69" s="54"/>
      <c r="AH69" s="55" t="s">
        <v>557</v>
      </c>
      <c r="AI69" s="53"/>
      <c r="AJ69" s="53"/>
      <c r="AK69" s="53" t="s">
        <v>557</v>
      </c>
      <c r="AL69" s="53"/>
      <c r="AM69" s="54"/>
      <c r="AN69" s="55" t="s">
        <v>557</v>
      </c>
      <c r="AO69" s="53"/>
      <c r="AP69" s="53"/>
      <c r="AQ69" s="53" t="s">
        <v>557</v>
      </c>
      <c r="AR69" s="53"/>
      <c r="AS69" s="54"/>
      <c r="AT69" s="55" t="s">
        <v>557</v>
      </c>
      <c r="AU69" s="53"/>
      <c r="AV69" s="53"/>
      <c r="AW69" s="53" t="s">
        <v>557</v>
      </c>
      <c r="AX69" s="53"/>
      <c r="AY69" s="53"/>
      <c r="AZ69" s="53" t="s">
        <v>557</v>
      </c>
      <c r="BA69" s="53"/>
      <c r="BB69" s="54"/>
      <c r="BC69" s="53" t="s">
        <v>557</v>
      </c>
      <c r="BD69" s="53"/>
      <c r="BE69" s="54"/>
      <c r="BF69" s="55" t="s">
        <v>557</v>
      </c>
      <c r="BG69" s="53"/>
      <c r="BH69" s="54"/>
      <c r="BI69" s="55" t="s">
        <v>557</v>
      </c>
      <c r="BJ69" s="53"/>
      <c r="BK69" s="54"/>
      <c r="BL69" s="55" t="s">
        <v>557</v>
      </c>
      <c r="BM69" s="53"/>
      <c r="BN69" s="53"/>
      <c r="BO69" s="53" t="s">
        <v>557</v>
      </c>
      <c r="BP69" s="53"/>
      <c r="BQ69" s="54"/>
      <c r="BR69" s="55" t="s">
        <v>557</v>
      </c>
      <c r="BS69" s="81"/>
      <c r="BT69" s="81"/>
      <c r="BU69" s="53" t="s">
        <v>557</v>
      </c>
      <c r="BV69" s="53"/>
      <c r="BW69" s="54"/>
      <c r="BX69" s="55" t="s">
        <v>557</v>
      </c>
      <c r="BY69" s="53"/>
      <c r="BZ69" s="54"/>
      <c r="CA69" s="55" t="s">
        <v>557</v>
      </c>
      <c r="CB69" s="53"/>
      <c r="CC69" s="54"/>
      <c r="CD69" s="55" t="s">
        <v>557</v>
      </c>
      <c r="CE69" s="53"/>
      <c r="CF69" s="54"/>
      <c r="CG69" s="55" t="s">
        <v>557</v>
      </c>
      <c r="CH69" s="53"/>
      <c r="CI69" s="54"/>
      <c r="CJ69" s="55" t="s">
        <v>557</v>
      </c>
      <c r="CK69" s="53"/>
      <c r="CL69" s="53"/>
    </row>
    <row r="70" spans="1:90" ht="13.8" x14ac:dyDescent="0.3">
      <c r="A70" s="123" t="s">
        <v>528</v>
      </c>
      <c r="B70" s="102" t="s">
        <v>604</v>
      </c>
      <c r="C70" s="102" t="s">
        <v>702</v>
      </c>
      <c r="D70" s="192" t="s">
        <v>701</v>
      </c>
      <c r="E70" s="182" t="s">
        <v>556</v>
      </c>
      <c r="F70" s="103">
        <f t="shared" si="2"/>
        <v>1</v>
      </c>
      <c r="G70" s="52" t="s">
        <v>557</v>
      </c>
      <c r="H70" s="53" t="s">
        <v>817</v>
      </c>
      <c r="I70" s="54" t="s">
        <v>558</v>
      </c>
      <c r="J70" s="55" t="s">
        <v>557</v>
      </c>
      <c r="K70" s="53" t="s">
        <v>817</v>
      </c>
      <c r="L70" s="54" t="s">
        <v>558</v>
      </c>
      <c r="M70" s="55" t="s">
        <v>557</v>
      </c>
      <c r="N70" s="53" t="s">
        <v>817</v>
      </c>
      <c r="O70" s="54" t="s">
        <v>558</v>
      </c>
      <c r="P70" s="55" t="s">
        <v>557</v>
      </c>
      <c r="Q70" s="53" t="s">
        <v>817</v>
      </c>
      <c r="R70" s="54" t="s">
        <v>558</v>
      </c>
      <c r="S70" s="55" t="s">
        <v>557</v>
      </c>
      <c r="T70" s="53"/>
      <c r="U70" s="53"/>
      <c r="V70" s="53" t="s">
        <v>557</v>
      </c>
      <c r="W70" s="53"/>
      <c r="X70" s="53"/>
      <c r="Y70" s="53" t="s">
        <v>557</v>
      </c>
      <c r="Z70" s="53"/>
      <c r="AA70" s="53"/>
      <c r="AB70" s="53" t="s">
        <v>557</v>
      </c>
      <c r="AC70" s="53"/>
      <c r="AD70" s="53"/>
      <c r="AE70" s="53" t="s">
        <v>557</v>
      </c>
      <c r="AF70" s="53"/>
      <c r="AG70" s="54"/>
      <c r="AH70" s="55" t="s">
        <v>557</v>
      </c>
      <c r="AI70" s="53"/>
      <c r="AJ70" s="53"/>
      <c r="AK70" s="53" t="s">
        <v>557</v>
      </c>
      <c r="AL70" s="53"/>
      <c r="AM70" s="54"/>
      <c r="AN70" s="55" t="s">
        <v>557</v>
      </c>
      <c r="AO70" s="53"/>
      <c r="AP70" s="53"/>
      <c r="AQ70" s="53" t="s">
        <v>557</v>
      </c>
      <c r="AR70" s="53"/>
      <c r="AS70" s="54"/>
      <c r="AT70" s="55" t="s">
        <v>557</v>
      </c>
      <c r="AU70" s="53"/>
      <c r="AV70" s="53"/>
      <c r="AW70" s="53" t="s">
        <v>557</v>
      </c>
      <c r="AX70" s="53"/>
      <c r="AY70" s="53"/>
      <c r="AZ70" s="53" t="s">
        <v>557</v>
      </c>
      <c r="BA70" s="53"/>
      <c r="BB70" s="54"/>
      <c r="BC70" s="53" t="s">
        <v>557</v>
      </c>
      <c r="BD70" s="53"/>
      <c r="BE70" s="54"/>
      <c r="BF70" s="55" t="s">
        <v>557</v>
      </c>
      <c r="BG70" s="53"/>
      <c r="BH70" s="54"/>
      <c r="BI70" s="55" t="s">
        <v>557</v>
      </c>
      <c r="BJ70" s="53"/>
      <c r="BK70" s="54"/>
      <c r="BL70" s="55" t="s">
        <v>557</v>
      </c>
      <c r="BM70" s="53"/>
      <c r="BN70" s="53"/>
      <c r="BO70" s="53" t="s">
        <v>557</v>
      </c>
      <c r="BP70" s="53"/>
      <c r="BQ70" s="54"/>
      <c r="BR70" s="55" t="s">
        <v>557</v>
      </c>
      <c r="BS70" s="81"/>
      <c r="BT70" s="81"/>
      <c r="BU70" s="53" t="s">
        <v>557</v>
      </c>
      <c r="BV70" s="53"/>
      <c r="BW70" s="54"/>
      <c r="BX70" s="55" t="s">
        <v>557</v>
      </c>
      <c r="BY70" s="53"/>
      <c r="BZ70" s="54"/>
      <c r="CA70" s="55" t="s">
        <v>557</v>
      </c>
      <c r="CB70" s="53"/>
      <c r="CC70" s="54"/>
      <c r="CD70" s="55" t="s">
        <v>557</v>
      </c>
      <c r="CE70" s="53"/>
      <c r="CF70" s="54"/>
      <c r="CG70" s="55" t="s">
        <v>557</v>
      </c>
      <c r="CH70" s="53"/>
      <c r="CI70" s="54"/>
      <c r="CJ70" s="55" t="s">
        <v>587</v>
      </c>
      <c r="CK70" s="53" t="s">
        <v>558</v>
      </c>
      <c r="CL70" s="53" t="s">
        <v>913</v>
      </c>
    </row>
    <row r="71" spans="1:90" ht="13.8" x14ac:dyDescent="0.3">
      <c r="A71" s="123" t="s">
        <v>528</v>
      </c>
      <c r="B71" s="102" t="s">
        <v>604</v>
      </c>
      <c r="C71" s="102" t="s">
        <v>698</v>
      </c>
      <c r="D71" s="192" t="s">
        <v>697</v>
      </c>
      <c r="E71" s="182" t="s">
        <v>699</v>
      </c>
      <c r="F71" s="103">
        <f t="shared" si="2"/>
        <v>0</v>
      </c>
      <c r="G71" s="52" t="s">
        <v>557</v>
      </c>
      <c r="H71" s="53" t="s">
        <v>817</v>
      </c>
      <c r="I71" s="54" t="s">
        <v>558</v>
      </c>
      <c r="J71" s="55" t="s">
        <v>557</v>
      </c>
      <c r="K71" s="53" t="s">
        <v>817</v>
      </c>
      <c r="L71" s="54" t="s">
        <v>558</v>
      </c>
      <c r="M71" s="55" t="s">
        <v>557</v>
      </c>
      <c r="N71" s="53" t="s">
        <v>817</v>
      </c>
      <c r="O71" s="54" t="s">
        <v>558</v>
      </c>
      <c r="P71" s="55" t="s">
        <v>557</v>
      </c>
      <c r="Q71" s="53" t="s">
        <v>817</v>
      </c>
      <c r="R71" s="54" t="s">
        <v>558</v>
      </c>
      <c r="S71" s="55" t="s">
        <v>557</v>
      </c>
      <c r="T71" s="53"/>
      <c r="U71" s="53"/>
      <c r="V71" s="53" t="s">
        <v>557</v>
      </c>
      <c r="W71" s="53"/>
      <c r="X71" s="53"/>
      <c r="Y71" s="53" t="s">
        <v>557</v>
      </c>
      <c r="Z71" s="53"/>
      <c r="AA71" s="53"/>
      <c r="AB71" s="53" t="s">
        <v>557</v>
      </c>
      <c r="AC71" s="53"/>
      <c r="AD71" s="53"/>
      <c r="AE71" s="53" t="s">
        <v>557</v>
      </c>
      <c r="AF71" s="53"/>
      <c r="AG71" s="54"/>
      <c r="AH71" s="55" t="s">
        <v>557</v>
      </c>
      <c r="AI71" s="53"/>
      <c r="AJ71" s="53"/>
      <c r="AK71" s="53" t="s">
        <v>557</v>
      </c>
      <c r="AL71" s="53"/>
      <c r="AM71" s="54"/>
      <c r="AN71" s="55" t="s">
        <v>557</v>
      </c>
      <c r="AO71" s="53"/>
      <c r="AP71" s="53"/>
      <c r="AQ71" s="53" t="s">
        <v>557</v>
      </c>
      <c r="AR71" s="53"/>
      <c r="AS71" s="54"/>
      <c r="AT71" s="55" t="s">
        <v>557</v>
      </c>
      <c r="AU71" s="53"/>
      <c r="AV71" s="53"/>
      <c r="AW71" s="53" t="s">
        <v>557</v>
      </c>
      <c r="AX71" s="53"/>
      <c r="AY71" s="53"/>
      <c r="AZ71" s="53" t="s">
        <v>557</v>
      </c>
      <c r="BA71" s="53"/>
      <c r="BB71" s="54"/>
      <c r="BC71" s="53" t="s">
        <v>557</v>
      </c>
      <c r="BD71" s="53"/>
      <c r="BE71" s="54"/>
      <c r="BF71" s="55" t="s">
        <v>557</v>
      </c>
      <c r="BG71" s="53"/>
      <c r="BH71" s="54"/>
      <c r="BI71" s="55" t="s">
        <v>557</v>
      </c>
      <c r="BJ71" s="53"/>
      <c r="BK71" s="54"/>
      <c r="BL71" s="55" t="s">
        <v>557</v>
      </c>
      <c r="BM71" s="53"/>
      <c r="BN71" s="53"/>
      <c r="BO71" s="53" t="s">
        <v>557</v>
      </c>
      <c r="BP71" s="53"/>
      <c r="BQ71" s="54"/>
      <c r="BR71" s="55" t="s">
        <v>557</v>
      </c>
      <c r="BS71" s="81"/>
      <c r="BT71" s="81"/>
      <c r="BU71" s="53" t="s">
        <v>557</v>
      </c>
      <c r="BV71" s="53"/>
      <c r="BW71" s="54"/>
      <c r="BX71" s="55" t="s">
        <v>557</v>
      </c>
      <c r="BY71" s="53"/>
      <c r="BZ71" s="54"/>
      <c r="CA71" s="55" t="s">
        <v>557</v>
      </c>
      <c r="CB71" s="53"/>
      <c r="CC71" s="54"/>
      <c r="CD71" s="55" t="s">
        <v>557</v>
      </c>
      <c r="CE71" s="53"/>
      <c r="CF71" s="54"/>
      <c r="CG71" s="55" t="s">
        <v>557</v>
      </c>
      <c r="CH71" s="53"/>
      <c r="CI71" s="54"/>
      <c r="CJ71" s="55" t="s">
        <v>557</v>
      </c>
      <c r="CK71" s="53"/>
      <c r="CL71" s="53" t="s">
        <v>914</v>
      </c>
    </row>
    <row r="72" spans="1:90" ht="13.8" x14ac:dyDescent="0.3">
      <c r="A72" s="123" t="s">
        <v>528</v>
      </c>
      <c r="B72" s="102" t="s">
        <v>850</v>
      </c>
      <c r="C72" s="102" t="s">
        <v>733</v>
      </c>
      <c r="D72" s="192" t="s">
        <v>732</v>
      </c>
      <c r="E72" s="182" t="s">
        <v>31</v>
      </c>
      <c r="F72" s="103">
        <f t="shared" si="2"/>
        <v>0</v>
      </c>
      <c r="G72" s="52" t="s">
        <v>557</v>
      </c>
      <c r="H72" s="53"/>
      <c r="I72" s="54"/>
      <c r="J72" s="55" t="s">
        <v>557</v>
      </c>
      <c r="K72" s="53" t="s">
        <v>817</v>
      </c>
      <c r="L72" s="54" t="s">
        <v>558</v>
      </c>
      <c r="M72" s="55" t="s">
        <v>557</v>
      </c>
      <c r="N72" s="53" t="s">
        <v>817</v>
      </c>
      <c r="O72" s="54" t="s">
        <v>558</v>
      </c>
      <c r="P72" s="55" t="s">
        <v>557</v>
      </c>
      <c r="Q72" s="53"/>
      <c r="R72" s="54"/>
      <c r="S72" s="55" t="s">
        <v>557</v>
      </c>
      <c r="T72" s="53"/>
      <c r="U72" s="53"/>
      <c r="V72" s="53" t="s">
        <v>557</v>
      </c>
      <c r="W72" s="53"/>
      <c r="X72" s="53"/>
      <c r="Y72" s="53" t="s">
        <v>557</v>
      </c>
      <c r="Z72" s="53"/>
      <c r="AA72" s="53"/>
      <c r="AB72" s="53" t="s">
        <v>557</v>
      </c>
      <c r="AC72" s="53"/>
      <c r="AD72" s="53"/>
      <c r="AE72" s="53" t="s">
        <v>557</v>
      </c>
      <c r="AF72" s="53"/>
      <c r="AG72" s="54"/>
      <c r="AH72" s="55" t="s">
        <v>557</v>
      </c>
      <c r="AI72" s="53"/>
      <c r="AJ72" s="53"/>
      <c r="AK72" s="53" t="s">
        <v>557</v>
      </c>
      <c r="AL72" s="53"/>
      <c r="AM72" s="54"/>
      <c r="AN72" s="55" t="s">
        <v>557</v>
      </c>
      <c r="AO72" s="53"/>
      <c r="AP72" s="53"/>
      <c r="AQ72" s="53" t="s">
        <v>557</v>
      </c>
      <c r="AR72" s="53"/>
      <c r="AS72" s="54"/>
      <c r="AT72" s="55" t="s">
        <v>557</v>
      </c>
      <c r="AU72" s="53"/>
      <c r="AV72" s="53"/>
      <c r="AW72" s="53" t="s">
        <v>557</v>
      </c>
      <c r="AX72" s="53"/>
      <c r="AY72" s="53"/>
      <c r="AZ72" s="53" t="s">
        <v>557</v>
      </c>
      <c r="BA72" s="53"/>
      <c r="BB72" s="54"/>
      <c r="BC72" s="53" t="s">
        <v>557</v>
      </c>
      <c r="BD72" s="53"/>
      <c r="BE72" s="54"/>
      <c r="BF72" s="55" t="s">
        <v>557</v>
      </c>
      <c r="BG72" s="53"/>
      <c r="BH72" s="54"/>
      <c r="BI72" s="55" t="s">
        <v>557</v>
      </c>
      <c r="BJ72" s="53"/>
      <c r="BK72" s="54"/>
      <c r="BL72" s="55" t="s">
        <v>557</v>
      </c>
      <c r="BM72" s="53"/>
      <c r="BN72" s="53"/>
      <c r="BO72" s="53" t="s">
        <v>557</v>
      </c>
      <c r="BP72" s="53"/>
      <c r="BQ72" s="54"/>
      <c r="BR72" s="55" t="s">
        <v>557</v>
      </c>
      <c r="BS72" s="53"/>
      <c r="BT72" s="53"/>
      <c r="BU72" s="53" t="s">
        <v>557</v>
      </c>
      <c r="BV72" s="53"/>
      <c r="BW72" s="54"/>
      <c r="BX72" s="55" t="s">
        <v>557</v>
      </c>
      <c r="BY72" s="53"/>
      <c r="BZ72" s="54"/>
      <c r="CA72" s="55" t="s">
        <v>557</v>
      </c>
      <c r="CB72" s="53"/>
      <c r="CC72" s="54"/>
      <c r="CD72" s="55" t="s">
        <v>557</v>
      </c>
      <c r="CE72" s="53"/>
      <c r="CF72" s="54"/>
      <c r="CG72" s="55" t="s">
        <v>557</v>
      </c>
      <c r="CH72" s="53"/>
      <c r="CI72" s="54"/>
      <c r="CJ72" s="55" t="s">
        <v>557</v>
      </c>
      <c r="CK72" s="53"/>
      <c r="CL72" s="54" t="s">
        <v>914</v>
      </c>
    </row>
    <row r="73" spans="1:90" ht="13.8" x14ac:dyDescent="0.3">
      <c r="A73" s="123" t="s">
        <v>528</v>
      </c>
      <c r="B73" s="102" t="s">
        <v>850</v>
      </c>
      <c r="C73" s="102" t="s">
        <v>34</v>
      </c>
      <c r="D73" s="192" t="s">
        <v>33</v>
      </c>
      <c r="E73" s="182" t="s">
        <v>35</v>
      </c>
      <c r="F73" s="103">
        <f t="shared" si="2"/>
        <v>0</v>
      </c>
      <c r="G73" s="52" t="s">
        <v>557</v>
      </c>
      <c r="H73" s="53"/>
      <c r="I73" s="54"/>
      <c r="J73" s="55" t="s">
        <v>557</v>
      </c>
      <c r="K73" s="53" t="s">
        <v>817</v>
      </c>
      <c r="L73" s="54" t="s">
        <v>558</v>
      </c>
      <c r="M73" s="55" t="s">
        <v>557</v>
      </c>
      <c r="N73" s="53" t="s">
        <v>817</v>
      </c>
      <c r="O73" s="54" t="s">
        <v>558</v>
      </c>
      <c r="P73" s="55" t="s">
        <v>557</v>
      </c>
      <c r="Q73" s="53"/>
      <c r="R73" s="54"/>
      <c r="S73" s="55" t="s">
        <v>557</v>
      </c>
      <c r="T73" s="53"/>
      <c r="U73" s="53"/>
      <c r="V73" s="53" t="s">
        <v>557</v>
      </c>
      <c r="W73" s="53"/>
      <c r="X73" s="53"/>
      <c r="Y73" s="53" t="s">
        <v>557</v>
      </c>
      <c r="Z73" s="53"/>
      <c r="AA73" s="53"/>
      <c r="AB73" s="53" t="s">
        <v>557</v>
      </c>
      <c r="AC73" s="53"/>
      <c r="AD73" s="53"/>
      <c r="AE73" s="53" t="s">
        <v>557</v>
      </c>
      <c r="AF73" s="53"/>
      <c r="AG73" s="54"/>
      <c r="AH73" s="55" t="s">
        <v>557</v>
      </c>
      <c r="AI73" s="53"/>
      <c r="AJ73" s="53"/>
      <c r="AK73" s="53" t="s">
        <v>557</v>
      </c>
      <c r="AL73" s="53"/>
      <c r="AM73" s="54"/>
      <c r="AN73" s="55" t="s">
        <v>557</v>
      </c>
      <c r="AO73" s="53"/>
      <c r="AP73" s="53"/>
      <c r="AQ73" s="53" t="s">
        <v>557</v>
      </c>
      <c r="AR73" s="53"/>
      <c r="AS73" s="54"/>
      <c r="AT73" s="55" t="s">
        <v>557</v>
      </c>
      <c r="AU73" s="53"/>
      <c r="AV73" s="53"/>
      <c r="AW73" s="53" t="s">
        <v>557</v>
      </c>
      <c r="AX73" s="53"/>
      <c r="AY73" s="53"/>
      <c r="AZ73" s="53" t="s">
        <v>557</v>
      </c>
      <c r="BA73" s="53"/>
      <c r="BB73" s="54"/>
      <c r="BC73" s="53" t="s">
        <v>557</v>
      </c>
      <c r="BD73" s="53"/>
      <c r="BE73" s="54"/>
      <c r="BF73" s="55" t="s">
        <v>557</v>
      </c>
      <c r="BG73" s="53"/>
      <c r="BH73" s="54"/>
      <c r="BI73" s="55" t="s">
        <v>557</v>
      </c>
      <c r="BJ73" s="53"/>
      <c r="BK73" s="54"/>
      <c r="BL73" s="55" t="s">
        <v>557</v>
      </c>
      <c r="BM73" s="53"/>
      <c r="BN73" s="53"/>
      <c r="BO73" s="53" t="s">
        <v>557</v>
      </c>
      <c r="BP73" s="53"/>
      <c r="BQ73" s="54"/>
      <c r="BR73" s="55" t="s">
        <v>557</v>
      </c>
      <c r="BS73" s="53"/>
      <c r="BT73" s="53"/>
      <c r="BU73" s="53" t="s">
        <v>557</v>
      </c>
      <c r="BV73" s="53"/>
      <c r="BW73" s="54"/>
      <c r="BX73" s="55" t="s">
        <v>557</v>
      </c>
      <c r="BY73" s="53"/>
      <c r="BZ73" s="54"/>
      <c r="CA73" s="55" t="s">
        <v>557</v>
      </c>
      <c r="CB73" s="53"/>
      <c r="CC73" s="54"/>
      <c r="CD73" s="55" t="s">
        <v>557</v>
      </c>
      <c r="CE73" s="53"/>
      <c r="CF73" s="54"/>
      <c r="CG73" s="55" t="s">
        <v>557</v>
      </c>
      <c r="CH73" s="53"/>
      <c r="CI73" s="54"/>
      <c r="CJ73" s="55" t="s">
        <v>557</v>
      </c>
      <c r="CK73" s="53"/>
      <c r="CL73" s="54" t="s">
        <v>914</v>
      </c>
    </row>
    <row r="74" spans="1:90" ht="13.8" x14ac:dyDescent="0.3">
      <c r="A74" s="123" t="s">
        <v>528</v>
      </c>
      <c r="B74" s="102" t="s">
        <v>850</v>
      </c>
      <c r="C74" s="102" t="s">
        <v>729</v>
      </c>
      <c r="D74" s="192" t="s">
        <v>728</v>
      </c>
      <c r="E74" s="182" t="s">
        <v>730</v>
      </c>
      <c r="F74" s="103">
        <f t="shared" si="2"/>
        <v>0</v>
      </c>
      <c r="G74" s="52" t="s">
        <v>557</v>
      </c>
      <c r="H74" s="53"/>
      <c r="I74" s="54"/>
      <c r="J74" s="55" t="s">
        <v>557</v>
      </c>
      <c r="K74" s="53" t="s">
        <v>817</v>
      </c>
      <c r="L74" s="54" t="s">
        <v>558</v>
      </c>
      <c r="M74" s="55" t="s">
        <v>557</v>
      </c>
      <c r="N74" s="53" t="s">
        <v>817</v>
      </c>
      <c r="O74" s="54" t="s">
        <v>558</v>
      </c>
      <c r="P74" s="55" t="s">
        <v>557</v>
      </c>
      <c r="Q74" s="53"/>
      <c r="R74" s="54"/>
      <c r="S74" s="55" t="s">
        <v>557</v>
      </c>
      <c r="T74" s="53"/>
      <c r="U74" s="53"/>
      <c r="V74" s="53" t="s">
        <v>557</v>
      </c>
      <c r="W74" s="53"/>
      <c r="X74" s="53"/>
      <c r="Y74" s="53" t="s">
        <v>557</v>
      </c>
      <c r="Z74" s="53"/>
      <c r="AA74" s="53"/>
      <c r="AB74" s="53" t="s">
        <v>557</v>
      </c>
      <c r="AC74" s="53"/>
      <c r="AD74" s="53"/>
      <c r="AE74" s="53" t="s">
        <v>557</v>
      </c>
      <c r="AF74" s="53"/>
      <c r="AG74" s="54"/>
      <c r="AH74" s="55" t="s">
        <v>557</v>
      </c>
      <c r="AI74" s="53"/>
      <c r="AJ74" s="53"/>
      <c r="AK74" s="53" t="s">
        <v>557</v>
      </c>
      <c r="AL74" s="53"/>
      <c r="AM74" s="54"/>
      <c r="AN74" s="55" t="s">
        <v>557</v>
      </c>
      <c r="AO74" s="53"/>
      <c r="AP74" s="53"/>
      <c r="AQ74" s="53" t="s">
        <v>557</v>
      </c>
      <c r="AR74" s="53"/>
      <c r="AS74" s="54"/>
      <c r="AT74" s="55" t="s">
        <v>557</v>
      </c>
      <c r="AU74" s="53"/>
      <c r="AV74" s="53"/>
      <c r="AW74" s="53" t="s">
        <v>557</v>
      </c>
      <c r="AX74" s="53"/>
      <c r="AY74" s="53"/>
      <c r="AZ74" s="53" t="s">
        <v>557</v>
      </c>
      <c r="BA74" s="53"/>
      <c r="BB74" s="54"/>
      <c r="BC74" s="53" t="s">
        <v>557</v>
      </c>
      <c r="BD74" s="53"/>
      <c r="BE74" s="54"/>
      <c r="BF74" s="55" t="s">
        <v>557</v>
      </c>
      <c r="BG74" s="53"/>
      <c r="BH74" s="54"/>
      <c r="BI74" s="55" t="s">
        <v>557</v>
      </c>
      <c r="BJ74" s="53"/>
      <c r="BK74" s="54"/>
      <c r="BL74" s="55" t="s">
        <v>557</v>
      </c>
      <c r="BM74" s="53"/>
      <c r="BN74" s="53"/>
      <c r="BO74" s="53" t="s">
        <v>557</v>
      </c>
      <c r="BP74" s="53"/>
      <c r="BQ74" s="54"/>
      <c r="BR74" s="55" t="s">
        <v>557</v>
      </c>
      <c r="BS74" s="53"/>
      <c r="BT74" s="53"/>
      <c r="BU74" s="53" t="s">
        <v>557</v>
      </c>
      <c r="BV74" s="53"/>
      <c r="BW74" s="54"/>
      <c r="BX74" s="55" t="s">
        <v>557</v>
      </c>
      <c r="BY74" s="53"/>
      <c r="BZ74" s="54"/>
      <c r="CA74" s="55" t="s">
        <v>557</v>
      </c>
      <c r="CB74" s="53"/>
      <c r="CC74" s="54"/>
      <c r="CD74" s="55" t="s">
        <v>557</v>
      </c>
      <c r="CE74" s="53"/>
      <c r="CF74" s="54"/>
      <c r="CG74" s="55" t="s">
        <v>557</v>
      </c>
      <c r="CH74" s="53"/>
      <c r="CI74" s="54"/>
      <c r="CJ74" s="55" t="s">
        <v>557</v>
      </c>
      <c r="CK74" s="53"/>
      <c r="CL74" s="53" t="s">
        <v>914</v>
      </c>
    </row>
    <row r="75" spans="1:90" ht="13.8" x14ac:dyDescent="0.3">
      <c r="A75" s="123" t="s">
        <v>528</v>
      </c>
      <c r="B75" s="102" t="s">
        <v>850</v>
      </c>
      <c r="C75" s="102" t="s">
        <v>717</v>
      </c>
      <c r="D75" s="192" t="s">
        <v>716</v>
      </c>
      <c r="E75" s="182" t="s">
        <v>718</v>
      </c>
      <c r="F75" s="103">
        <f t="shared" si="2"/>
        <v>1</v>
      </c>
      <c r="G75" s="52" t="s">
        <v>557</v>
      </c>
      <c r="H75" s="53"/>
      <c r="I75" s="54"/>
      <c r="J75" s="55" t="s">
        <v>557</v>
      </c>
      <c r="K75" s="53" t="s">
        <v>817</v>
      </c>
      <c r="L75" s="54" t="s">
        <v>558</v>
      </c>
      <c r="M75" s="55" t="s">
        <v>557</v>
      </c>
      <c r="N75" s="53" t="s">
        <v>817</v>
      </c>
      <c r="O75" s="54" t="s">
        <v>558</v>
      </c>
      <c r="P75" s="55" t="s">
        <v>557</v>
      </c>
      <c r="Q75" s="53"/>
      <c r="R75" s="54"/>
      <c r="S75" s="55" t="s">
        <v>557</v>
      </c>
      <c r="T75" s="53"/>
      <c r="U75" s="53"/>
      <c r="V75" s="53" t="s">
        <v>557</v>
      </c>
      <c r="W75" s="53"/>
      <c r="X75" s="53"/>
      <c r="Y75" s="53" t="s">
        <v>557</v>
      </c>
      <c r="Z75" s="53"/>
      <c r="AA75" s="53"/>
      <c r="AB75" s="53" t="s">
        <v>557</v>
      </c>
      <c r="AC75" s="53"/>
      <c r="AD75" s="53"/>
      <c r="AE75" s="53" t="s">
        <v>557</v>
      </c>
      <c r="AF75" s="53"/>
      <c r="AG75" s="54"/>
      <c r="AH75" s="55" t="s">
        <v>557</v>
      </c>
      <c r="AI75" s="53"/>
      <c r="AJ75" s="53"/>
      <c r="AK75" s="53" t="s">
        <v>557</v>
      </c>
      <c r="AL75" s="53"/>
      <c r="AM75" s="54"/>
      <c r="AN75" s="55" t="s">
        <v>557</v>
      </c>
      <c r="AO75" s="53"/>
      <c r="AP75" s="53"/>
      <c r="AQ75" s="53" t="s">
        <v>557</v>
      </c>
      <c r="AR75" s="53"/>
      <c r="AS75" s="54"/>
      <c r="AT75" s="55" t="s">
        <v>557</v>
      </c>
      <c r="AU75" s="53"/>
      <c r="AV75" s="53"/>
      <c r="AW75" s="53" t="s">
        <v>557</v>
      </c>
      <c r="AX75" s="53"/>
      <c r="AY75" s="53"/>
      <c r="AZ75" s="53" t="s">
        <v>557</v>
      </c>
      <c r="BA75" s="53"/>
      <c r="BB75" s="54"/>
      <c r="BC75" s="55" t="s">
        <v>557</v>
      </c>
      <c r="BD75" s="53"/>
      <c r="BE75" s="53"/>
      <c r="BF75" s="55" t="s">
        <v>557</v>
      </c>
      <c r="BG75" s="53"/>
      <c r="BH75" s="54"/>
      <c r="BI75" s="55" t="s">
        <v>557</v>
      </c>
      <c r="BJ75" s="53"/>
      <c r="BK75" s="54"/>
      <c r="BL75" s="55" t="s">
        <v>557</v>
      </c>
      <c r="BM75" s="53"/>
      <c r="BN75" s="53"/>
      <c r="BO75" s="53" t="s">
        <v>557</v>
      </c>
      <c r="BP75" s="53"/>
      <c r="BQ75" s="54"/>
      <c r="BR75" s="55" t="s">
        <v>557</v>
      </c>
      <c r="BS75" s="53"/>
      <c r="BT75" s="53"/>
      <c r="BU75" s="53" t="s">
        <v>557</v>
      </c>
      <c r="BV75" s="53"/>
      <c r="BW75" s="54"/>
      <c r="BX75" s="55" t="s">
        <v>557</v>
      </c>
      <c r="BY75" s="53"/>
      <c r="BZ75" s="54"/>
      <c r="CA75" s="55" t="s">
        <v>557</v>
      </c>
      <c r="CB75" s="53"/>
      <c r="CC75" s="54"/>
      <c r="CD75" s="55" t="s">
        <v>557</v>
      </c>
      <c r="CE75" s="53" t="s">
        <v>817</v>
      </c>
      <c r="CF75" s="54"/>
      <c r="CG75" s="55" t="s">
        <v>557</v>
      </c>
      <c r="CH75" s="53"/>
      <c r="CI75" s="54"/>
      <c r="CJ75" s="55" t="s">
        <v>587</v>
      </c>
      <c r="CK75" s="53" t="s">
        <v>558</v>
      </c>
      <c r="CL75" s="53" t="s">
        <v>917</v>
      </c>
    </row>
    <row r="76" spans="1:90" ht="13.8" x14ac:dyDescent="0.3">
      <c r="A76" s="123" t="s">
        <v>528</v>
      </c>
      <c r="B76" s="102" t="s">
        <v>850</v>
      </c>
      <c r="C76" s="102" t="s">
        <v>38</v>
      </c>
      <c r="D76" s="192" t="s">
        <v>37</v>
      </c>
      <c r="E76" s="182" t="s">
        <v>39</v>
      </c>
      <c r="F76" s="103">
        <f t="shared" si="2"/>
        <v>0</v>
      </c>
      <c r="G76" s="52" t="s">
        <v>557</v>
      </c>
      <c r="H76" s="53"/>
      <c r="I76" s="54"/>
      <c r="J76" s="55" t="s">
        <v>557</v>
      </c>
      <c r="K76" s="53" t="s">
        <v>817</v>
      </c>
      <c r="L76" s="54" t="s">
        <v>558</v>
      </c>
      <c r="M76" s="55" t="s">
        <v>557</v>
      </c>
      <c r="N76" s="53" t="s">
        <v>817</v>
      </c>
      <c r="O76" s="54" t="s">
        <v>558</v>
      </c>
      <c r="P76" s="55" t="s">
        <v>557</v>
      </c>
      <c r="Q76" s="53"/>
      <c r="R76" s="54"/>
      <c r="S76" s="55" t="s">
        <v>557</v>
      </c>
      <c r="T76" s="53"/>
      <c r="U76" s="53"/>
      <c r="V76" s="53" t="s">
        <v>557</v>
      </c>
      <c r="W76" s="53"/>
      <c r="X76" s="53"/>
      <c r="Y76" s="53" t="s">
        <v>557</v>
      </c>
      <c r="Z76" s="53"/>
      <c r="AA76" s="53"/>
      <c r="AB76" s="53" t="s">
        <v>557</v>
      </c>
      <c r="AC76" s="53"/>
      <c r="AD76" s="53"/>
      <c r="AE76" s="53" t="s">
        <v>557</v>
      </c>
      <c r="AF76" s="53"/>
      <c r="AG76" s="54"/>
      <c r="AH76" s="55" t="s">
        <v>557</v>
      </c>
      <c r="AI76" s="53"/>
      <c r="AJ76" s="53"/>
      <c r="AK76" s="53" t="s">
        <v>557</v>
      </c>
      <c r="AL76" s="53"/>
      <c r="AM76" s="54"/>
      <c r="AN76" s="55" t="s">
        <v>557</v>
      </c>
      <c r="AO76" s="53"/>
      <c r="AP76" s="53"/>
      <c r="AQ76" s="53" t="s">
        <v>557</v>
      </c>
      <c r="AR76" s="53"/>
      <c r="AS76" s="54"/>
      <c r="AT76" s="55" t="s">
        <v>557</v>
      </c>
      <c r="AU76" s="53"/>
      <c r="AV76" s="53"/>
      <c r="AW76" s="53" t="s">
        <v>557</v>
      </c>
      <c r="AX76" s="53"/>
      <c r="AY76" s="53"/>
      <c r="AZ76" s="53" t="s">
        <v>557</v>
      </c>
      <c r="BA76" s="53"/>
      <c r="BB76" s="54"/>
      <c r="BC76" s="55" t="s">
        <v>557</v>
      </c>
      <c r="BD76" s="53"/>
      <c r="BE76" s="53"/>
      <c r="BF76" s="55" t="s">
        <v>557</v>
      </c>
      <c r="BG76" s="53"/>
      <c r="BH76" s="54"/>
      <c r="BI76" s="55" t="s">
        <v>557</v>
      </c>
      <c r="BJ76" s="53"/>
      <c r="BK76" s="54"/>
      <c r="BL76" s="55" t="s">
        <v>557</v>
      </c>
      <c r="BM76" s="53"/>
      <c r="BN76" s="53"/>
      <c r="BO76" s="53" t="s">
        <v>557</v>
      </c>
      <c r="BP76" s="53"/>
      <c r="BQ76" s="54"/>
      <c r="BR76" s="55" t="s">
        <v>557</v>
      </c>
      <c r="BS76" s="53"/>
      <c r="BT76" s="53"/>
      <c r="BU76" s="53" t="s">
        <v>557</v>
      </c>
      <c r="BV76" s="53"/>
      <c r="BW76" s="54"/>
      <c r="BX76" s="55" t="s">
        <v>557</v>
      </c>
      <c r="BY76" s="53"/>
      <c r="BZ76" s="54"/>
      <c r="CA76" s="55" t="s">
        <v>557</v>
      </c>
      <c r="CB76" s="53"/>
      <c r="CC76" s="54"/>
      <c r="CD76" s="55" t="s">
        <v>557</v>
      </c>
      <c r="CE76" s="53"/>
      <c r="CF76" s="54"/>
      <c r="CG76" s="55" t="s">
        <v>557</v>
      </c>
      <c r="CH76" s="53"/>
      <c r="CI76" s="54"/>
      <c r="CJ76" s="55" t="s">
        <v>557</v>
      </c>
      <c r="CK76" s="53"/>
      <c r="CL76" s="53" t="s">
        <v>914</v>
      </c>
    </row>
    <row r="77" spans="1:90" ht="13.8" x14ac:dyDescent="0.3">
      <c r="A77" s="123" t="s">
        <v>528</v>
      </c>
      <c r="B77" s="102" t="s">
        <v>850</v>
      </c>
      <c r="C77" s="102" t="s">
        <v>725</v>
      </c>
      <c r="D77" s="192" t="s">
        <v>724</v>
      </c>
      <c r="E77" s="182" t="s">
        <v>726</v>
      </c>
      <c r="F77" s="103">
        <f t="shared" si="2"/>
        <v>0</v>
      </c>
      <c r="G77" s="52" t="s">
        <v>557</v>
      </c>
      <c r="H77" s="53"/>
      <c r="I77" s="54"/>
      <c r="J77" s="55" t="s">
        <v>557</v>
      </c>
      <c r="K77" s="53" t="s">
        <v>817</v>
      </c>
      <c r="L77" s="54" t="s">
        <v>558</v>
      </c>
      <c r="M77" s="55" t="s">
        <v>557</v>
      </c>
      <c r="N77" s="53" t="s">
        <v>817</v>
      </c>
      <c r="O77" s="54" t="s">
        <v>558</v>
      </c>
      <c r="P77" s="55" t="s">
        <v>557</v>
      </c>
      <c r="Q77" s="53"/>
      <c r="R77" s="54"/>
      <c r="S77" s="55" t="s">
        <v>557</v>
      </c>
      <c r="T77" s="53"/>
      <c r="U77" s="53"/>
      <c r="V77" s="53" t="s">
        <v>557</v>
      </c>
      <c r="W77" s="53"/>
      <c r="X77" s="53"/>
      <c r="Y77" s="53" t="s">
        <v>557</v>
      </c>
      <c r="Z77" s="53"/>
      <c r="AA77" s="53"/>
      <c r="AB77" s="53" t="s">
        <v>557</v>
      </c>
      <c r="AC77" s="53"/>
      <c r="AD77" s="53"/>
      <c r="AE77" s="53" t="s">
        <v>557</v>
      </c>
      <c r="AF77" s="53"/>
      <c r="AG77" s="54"/>
      <c r="AH77" s="55" t="s">
        <v>557</v>
      </c>
      <c r="AI77" s="53"/>
      <c r="AJ77" s="53"/>
      <c r="AK77" s="53" t="s">
        <v>557</v>
      </c>
      <c r="AL77" s="53"/>
      <c r="AM77" s="54"/>
      <c r="AN77" s="55" t="s">
        <v>557</v>
      </c>
      <c r="AO77" s="53"/>
      <c r="AP77" s="53"/>
      <c r="AQ77" s="53" t="s">
        <v>557</v>
      </c>
      <c r="AR77" s="53"/>
      <c r="AS77" s="54"/>
      <c r="AT77" s="55" t="s">
        <v>557</v>
      </c>
      <c r="AU77" s="53"/>
      <c r="AV77" s="53"/>
      <c r="AW77" s="53" t="s">
        <v>557</v>
      </c>
      <c r="AX77" s="53"/>
      <c r="AY77" s="53"/>
      <c r="AZ77" s="53" t="s">
        <v>557</v>
      </c>
      <c r="BA77" s="53"/>
      <c r="BB77" s="54"/>
      <c r="BC77" s="55" t="s">
        <v>557</v>
      </c>
      <c r="BD77" s="53"/>
      <c r="BE77" s="53"/>
      <c r="BF77" s="55" t="s">
        <v>557</v>
      </c>
      <c r="BG77" s="53"/>
      <c r="BH77" s="54"/>
      <c r="BI77" s="55" t="s">
        <v>557</v>
      </c>
      <c r="BJ77" s="53"/>
      <c r="BK77" s="54"/>
      <c r="BL77" s="55" t="s">
        <v>557</v>
      </c>
      <c r="BM77" s="53"/>
      <c r="BN77" s="53"/>
      <c r="BO77" s="53" t="s">
        <v>557</v>
      </c>
      <c r="BP77" s="53"/>
      <c r="BQ77" s="54"/>
      <c r="BR77" s="55" t="s">
        <v>557</v>
      </c>
      <c r="BS77" s="53"/>
      <c r="BT77" s="53"/>
      <c r="BU77" s="53" t="s">
        <v>557</v>
      </c>
      <c r="BV77" s="53"/>
      <c r="BW77" s="54"/>
      <c r="BX77" s="55" t="s">
        <v>557</v>
      </c>
      <c r="BY77" s="53"/>
      <c r="BZ77" s="54"/>
      <c r="CA77" s="55" t="s">
        <v>557</v>
      </c>
      <c r="CB77" s="53"/>
      <c r="CC77" s="54"/>
      <c r="CD77" s="55" t="s">
        <v>557</v>
      </c>
      <c r="CE77" s="53"/>
      <c r="CF77" s="54"/>
      <c r="CG77" s="55" t="s">
        <v>557</v>
      </c>
      <c r="CH77" s="53"/>
      <c r="CI77" s="54"/>
      <c r="CJ77" s="55" t="s">
        <v>557</v>
      </c>
      <c r="CK77" s="53"/>
      <c r="CL77" s="53" t="s">
        <v>914</v>
      </c>
    </row>
    <row r="78" spans="1:90" ht="13.8" x14ac:dyDescent="0.3">
      <c r="A78" s="123" t="s">
        <v>528</v>
      </c>
      <c r="B78" s="102" t="s">
        <v>850</v>
      </c>
      <c r="C78" s="102" t="s">
        <v>721</v>
      </c>
      <c r="D78" s="192" t="s">
        <v>720</v>
      </c>
      <c r="E78" s="182" t="s">
        <v>722</v>
      </c>
      <c r="F78" s="103">
        <f t="shared" si="2"/>
        <v>0</v>
      </c>
      <c r="G78" s="52" t="s">
        <v>557</v>
      </c>
      <c r="H78" s="53"/>
      <c r="I78" s="54"/>
      <c r="J78" s="55" t="s">
        <v>557</v>
      </c>
      <c r="K78" s="53" t="s">
        <v>817</v>
      </c>
      <c r="L78" s="54" t="s">
        <v>558</v>
      </c>
      <c r="M78" s="55" t="s">
        <v>557</v>
      </c>
      <c r="N78" s="53" t="s">
        <v>817</v>
      </c>
      <c r="O78" s="54" t="s">
        <v>558</v>
      </c>
      <c r="P78" s="55" t="s">
        <v>557</v>
      </c>
      <c r="Q78" s="53"/>
      <c r="R78" s="54"/>
      <c r="S78" s="55" t="s">
        <v>557</v>
      </c>
      <c r="T78" s="53"/>
      <c r="U78" s="53"/>
      <c r="V78" s="53" t="s">
        <v>557</v>
      </c>
      <c r="W78" s="53"/>
      <c r="X78" s="53"/>
      <c r="Y78" s="53" t="s">
        <v>557</v>
      </c>
      <c r="Z78" s="53"/>
      <c r="AA78" s="53"/>
      <c r="AB78" s="53" t="s">
        <v>557</v>
      </c>
      <c r="AC78" s="53"/>
      <c r="AD78" s="53"/>
      <c r="AE78" s="53" t="s">
        <v>557</v>
      </c>
      <c r="AF78" s="53"/>
      <c r="AG78" s="54"/>
      <c r="AH78" s="55" t="s">
        <v>557</v>
      </c>
      <c r="AI78" s="53"/>
      <c r="AJ78" s="53"/>
      <c r="AK78" s="53" t="s">
        <v>557</v>
      </c>
      <c r="AL78" s="53"/>
      <c r="AM78" s="54"/>
      <c r="AN78" s="55" t="s">
        <v>557</v>
      </c>
      <c r="AO78" s="53"/>
      <c r="AP78" s="53"/>
      <c r="AQ78" s="53" t="s">
        <v>557</v>
      </c>
      <c r="AR78" s="53"/>
      <c r="AS78" s="54"/>
      <c r="AT78" s="55" t="s">
        <v>557</v>
      </c>
      <c r="AU78" s="53"/>
      <c r="AV78" s="53"/>
      <c r="AW78" s="53" t="s">
        <v>557</v>
      </c>
      <c r="AX78" s="53"/>
      <c r="AY78" s="53"/>
      <c r="AZ78" s="53" t="s">
        <v>557</v>
      </c>
      <c r="BA78" s="53"/>
      <c r="BB78" s="54"/>
      <c r="BC78" s="55" t="s">
        <v>557</v>
      </c>
      <c r="BD78" s="53"/>
      <c r="BE78" s="53"/>
      <c r="BF78" s="55" t="s">
        <v>557</v>
      </c>
      <c r="BG78" s="53"/>
      <c r="BH78" s="54"/>
      <c r="BI78" s="55" t="s">
        <v>557</v>
      </c>
      <c r="BJ78" s="53"/>
      <c r="BK78" s="54"/>
      <c r="BL78" s="55" t="s">
        <v>557</v>
      </c>
      <c r="BM78" s="53"/>
      <c r="BN78" s="53"/>
      <c r="BO78" s="53" t="s">
        <v>557</v>
      </c>
      <c r="BP78" s="53"/>
      <c r="BQ78" s="54"/>
      <c r="BR78" s="55" t="s">
        <v>557</v>
      </c>
      <c r="BS78" s="53"/>
      <c r="BT78" s="53"/>
      <c r="BU78" s="53" t="s">
        <v>557</v>
      </c>
      <c r="BV78" s="53"/>
      <c r="BW78" s="54"/>
      <c r="BX78" s="55" t="s">
        <v>557</v>
      </c>
      <c r="BY78" s="53"/>
      <c r="BZ78" s="54"/>
      <c r="CA78" s="55" t="s">
        <v>557</v>
      </c>
      <c r="CB78" s="53"/>
      <c r="CC78" s="54"/>
      <c r="CD78" s="55" t="s">
        <v>557</v>
      </c>
      <c r="CE78" s="53"/>
      <c r="CF78" s="54"/>
      <c r="CG78" s="55" t="s">
        <v>557</v>
      </c>
      <c r="CH78" s="53"/>
      <c r="CI78" s="54"/>
      <c r="CJ78" s="55" t="s">
        <v>557</v>
      </c>
      <c r="CK78" s="53"/>
      <c r="CL78" s="53" t="s">
        <v>914</v>
      </c>
    </row>
    <row r="79" spans="1:90" ht="13.8" x14ac:dyDescent="0.3">
      <c r="A79" s="123" t="s">
        <v>528</v>
      </c>
      <c r="B79" s="102" t="s">
        <v>606</v>
      </c>
      <c r="C79" s="102" t="s">
        <v>42</v>
      </c>
      <c r="D79" s="192" t="s">
        <v>41</v>
      </c>
      <c r="E79" s="182" t="s">
        <v>41</v>
      </c>
      <c r="F79" s="103">
        <f t="shared" si="2"/>
        <v>0</v>
      </c>
      <c r="G79" s="52" t="s">
        <v>557</v>
      </c>
      <c r="H79" s="53" t="s">
        <v>817</v>
      </c>
      <c r="I79" s="54" t="s">
        <v>558</v>
      </c>
      <c r="J79" s="55" t="s">
        <v>557</v>
      </c>
      <c r="K79" s="53" t="s">
        <v>817</v>
      </c>
      <c r="L79" s="54" t="s">
        <v>558</v>
      </c>
      <c r="M79" s="55" t="s">
        <v>557</v>
      </c>
      <c r="N79" s="53" t="s">
        <v>817</v>
      </c>
      <c r="O79" s="54" t="s">
        <v>558</v>
      </c>
      <c r="P79" s="55" t="s">
        <v>557</v>
      </c>
      <c r="Q79" s="53" t="s">
        <v>817</v>
      </c>
      <c r="R79" s="54" t="s">
        <v>558</v>
      </c>
      <c r="S79" s="55" t="s">
        <v>557</v>
      </c>
      <c r="T79" s="53"/>
      <c r="U79" s="53"/>
      <c r="V79" s="53" t="s">
        <v>557</v>
      </c>
      <c r="W79" s="53"/>
      <c r="X79" s="53"/>
      <c r="Y79" s="53" t="s">
        <v>557</v>
      </c>
      <c r="Z79" s="53"/>
      <c r="AA79" s="53"/>
      <c r="AB79" s="53" t="s">
        <v>557</v>
      </c>
      <c r="AC79" s="53"/>
      <c r="AD79" s="53"/>
      <c r="AE79" s="53" t="s">
        <v>557</v>
      </c>
      <c r="AF79" s="53"/>
      <c r="AG79" s="54"/>
      <c r="AH79" s="55" t="s">
        <v>557</v>
      </c>
      <c r="AI79" s="53"/>
      <c r="AJ79" s="53"/>
      <c r="AK79" s="53" t="s">
        <v>557</v>
      </c>
      <c r="AL79" s="53"/>
      <c r="AM79" s="54"/>
      <c r="AN79" s="55" t="s">
        <v>557</v>
      </c>
      <c r="AO79" s="53"/>
      <c r="AP79" s="53"/>
      <c r="AQ79" s="53" t="s">
        <v>557</v>
      </c>
      <c r="AR79" s="53"/>
      <c r="AS79" s="54"/>
      <c r="AT79" s="55" t="s">
        <v>557</v>
      </c>
      <c r="AU79" s="53"/>
      <c r="AV79" s="53"/>
      <c r="AW79" s="53" t="s">
        <v>557</v>
      </c>
      <c r="AX79" s="53"/>
      <c r="AY79" s="53"/>
      <c r="AZ79" s="53" t="s">
        <v>557</v>
      </c>
      <c r="BA79" s="53"/>
      <c r="BB79" s="54"/>
      <c r="BC79" s="55" t="s">
        <v>557</v>
      </c>
      <c r="BD79" s="53"/>
      <c r="BE79" s="53"/>
      <c r="BF79" s="55" t="s">
        <v>557</v>
      </c>
      <c r="BG79" s="53"/>
      <c r="BH79" s="54"/>
      <c r="BI79" s="55" t="s">
        <v>557</v>
      </c>
      <c r="BJ79" s="53"/>
      <c r="BK79" s="54"/>
      <c r="BL79" s="55" t="s">
        <v>557</v>
      </c>
      <c r="BM79" s="53"/>
      <c r="BN79" s="53"/>
      <c r="BO79" s="53" t="s">
        <v>557</v>
      </c>
      <c r="BP79" s="53"/>
      <c r="BQ79" s="54"/>
      <c r="BR79" s="80" t="s">
        <v>557</v>
      </c>
      <c r="BS79" s="81"/>
      <c r="BT79" s="81"/>
      <c r="BU79" s="53" t="s">
        <v>557</v>
      </c>
      <c r="BV79" s="53"/>
      <c r="BW79" s="54"/>
      <c r="BX79" s="55" t="s">
        <v>557</v>
      </c>
      <c r="BY79" s="53"/>
      <c r="BZ79" s="54"/>
      <c r="CA79" s="55" t="s">
        <v>557</v>
      </c>
      <c r="CB79" s="53"/>
      <c r="CC79" s="54"/>
      <c r="CD79" s="55" t="s">
        <v>557</v>
      </c>
      <c r="CE79" s="53"/>
      <c r="CF79" s="54"/>
      <c r="CG79" s="55" t="s">
        <v>557</v>
      </c>
      <c r="CH79" s="53"/>
      <c r="CI79" s="54"/>
      <c r="CJ79" s="55" t="s">
        <v>557</v>
      </c>
      <c r="CK79" s="53"/>
      <c r="CL79" s="54" t="s">
        <v>914</v>
      </c>
    </row>
    <row r="80" spans="1:90" ht="13.8" x14ac:dyDescent="0.3">
      <c r="A80" s="123" t="s">
        <v>528</v>
      </c>
      <c r="B80" s="102" t="s">
        <v>606</v>
      </c>
      <c r="C80" s="102" t="s">
        <v>45</v>
      </c>
      <c r="D80" s="192" t="s">
        <v>44</v>
      </c>
      <c r="E80" s="182" t="s">
        <v>46</v>
      </c>
      <c r="F80" s="103">
        <f t="shared" si="2"/>
        <v>0</v>
      </c>
      <c r="G80" s="52" t="s">
        <v>557</v>
      </c>
      <c r="H80" s="53" t="s">
        <v>817</v>
      </c>
      <c r="I80" s="54" t="s">
        <v>558</v>
      </c>
      <c r="J80" s="55" t="s">
        <v>557</v>
      </c>
      <c r="K80" s="53" t="s">
        <v>817</v>
      </c>
      <c r="L80" s="54" t="s">
        <v>558</v>
      </c>
      <c r="M80" s="55" t="s">
        <v>557</v>
      </c>
      <c r="N80" s="53" t="s">
        <v>817</v>
      </c>
      <c r="O80" s="54" t="s">
        <v>558</v>
      </c>
      <c r="P80" s="55" t="s">
        <v>557</v>
      </c>
      <c r="Q80" s="53" t="s">
        <v>817</v>
      </c>
      <c r="R80" s="54" t="s">
        <v>558</v>
      </c>
      <c r="S80" s="55" t="s">
        <v>557</v>
      </c>
      <c r="T80" s="53"/>
      <c r="U80" s="53"/>
      <c r="V80" s="53" t="s">
        <v>557</v>
      </c>
      <c r="W80" s="53"/>
      <c r="X80" s="53"/>
      <c r="Y80" s="53" t="s">
        <v>557</v>
      </c>
      <c r="Z80" s="53"/>
      <c r="AA80" s="53"/>
      <c r="AB80" s="53" t="s">
        <v>557</v>
      </c>
      <c r="AC80" s="53"/>
      <c r="AD80" s="53"/>
      <c r="AE80" s="53" t="s">
        <v>557</v>
      </c>
      <c r="AF80" s="53"/>
      <c r="AG80" s="54"/>
      <c r="AH80" s="55" t="s">
        <v>557</v>
      </c>
      <c r="AI80" s="53"/>
      <c r="AJ80" s="53"/>
      <c r="AK80" s="53" t="s">
        <v>557</v>
      </c>
      <c r="AL80" s="53"/>
      <c r="AM80" s="54"/>
      <c r="AN80" s="55" t="s">
        <v>557</v>
      </c>
      <c r="AO80" s="53"/>
      <c r="AP80" s="53"/>
      <c r="AQ80" s="53" t="s">
        <v>557</v>
      </c>
      <c r="AR80" s="53"/>
      <c r="AS80" s="54"/>
      <c r="AT80" s="55" t="s">
        <v>557</v>
      </c>
      <c r="AU80" s="53"/>
      <c r="AV80" s="53"/>
      <c r="AW80" s="53" t="s">
        <v>557</v>
      </c>
      <c r="AX80" s="53"/>
      <c r="AY80" s="53"/>
      <c r="AZ80" s="53" t="s">
        <v>557</v>
      </c>
      <c r="BA80" s="53"/>
      <c r="BB80" s="54"/>
      <c r="BC80" s="55" t="s">
        <v>557</v>
      </c>
      <c r="BD80" s="53"/>
      <c r="BE80" s="53"/>
      <c r="BF80" s="55" t="s">
        <v>557</v>
      </c>
      <c r="BG80" s="53"/>
      <c r="BH80" s="54"/>
      <c r="BI80" s="55" t="s">
        <v>557</v>
      </c>
      <c r="BJ80" s="53"/>
      <c r="BK80" s="54"/>
      <c r="BL80" s="55" t="s">
        <v>557</v>
      </c>
      <c r="BM80" s="53"/>
      <c r="BN80" s="53"/>
      <c r="BO80" s="53" t="s">
        <v>557</v>
      </c>
      <c r="BP80" s="53"/>
      <c r="BQ80" s="54"/>
      <c r="BR80" s="80" t="s">
        <v>557</v>
      </c>
      <c r="BS80" s="81"/>
      <c r="BT80" s="81"/>
      <c r="BU80" s="53" t="s">
        <v>557</v>
      </c>
      <c r="BV80" s="53"/>
      <c r="BW80" s="54"/>
      <c r="BX80" s="55" t="s">
        <v>557</v>
      </c>
      <c r="BY80" s="53"/>
      <c r="BZ80" s="54"/>
      <c r="CA80" s="55" t="s">
        <v>557</v>
      </c>
      <c r="CB80" s="53"/>
      <c r="CC80" s="54"/>
      <c r="CD80" s="55" t="s">
        <v>557</v>
      </c>
      <c r="CE80" s="53"/>
      <c r="CF80" s="54"/>
      <c r="CG80" s="55" t="s">
        <v>557</v>
      </c>
      <c r="CH80" s="53"/>
      <c r="CI80" s="54"/>
      <c r="CJ80" s="55" t="s">
        <v>557</v>
      </c>
      <c r="CK80" s="53"/>
      <c r="CL80" s="54" t="s">
        <v>914</v>
      </c>
    </row>
    <row r="81" spans="1:90" ht="13.8" x14ac:dyDescent="0.3">
      <c r="A81" s="123" t="s">
        <v>528</v>
      </c>
      <c r="B81" s="102" t="s">
        <v>607</v>
      </c>
      <c r="C81" s="102" t="s">
        <v>53</v>
      </c>
      <c r="D81" s="192" t="s">
        <v>52</v>
      </c>
      <c r="E81" s="182" t="s">
        <v>54</v>
      </c>
      <c r="F81" s="103">
        <f t="shared" si="2"/>
        <v>1</v>
      </c>
      <c r="G81" s="52" t="s">
        <v>557</v>
      </c>
      <c r="H81" s="53"/>
      <c r="I81" s="54"/>
      <c r="J81" s="55" t="s">
        <v>557</v>
      </c>
      <c r="K81" s="53" t="s">
        <v>817</v>
      </c>
      <c r="L81" s="54" t="s">
        <v>558</v>
      </c>
      <c r="M81" s="55" t="s">
        <v>557</v>
      </c>
      <c r="N81" s="53" t="s">
        <v>817</v>
      </c>
      <c r="O81" s="54" t="s">
        <v>558</v>
      </c>
      <c r="P81" s="55" t="s">
        <v>557</v>
      </c>
      <c r="Q81" s="53"/>
      <c r="R81" s="54"/>
      <c r="S81" s="55" t="s">
        <v>557</v>
      </c>
      <c r="T81" s="53"/>
      <c r="U81" s="53"/>
      <c r="V81" s="53" t="s">
        <v>557</v>
      </c>
      <c r="W81" s="53"/>
      <c r="X81" s="53"/>
      <c r="Y81" s="53" t="s">
        <v>557</v>
      </c>
      <c r="Z81" s="53"/>
      <c r="AA81" s="53"/>
      <c r="AB81" s="53" t="s">
        <v>557</v>
      </c>
      <c r="AC81" s="53"/>
      <c r="AD81" s="53"/>
      <c r="AE81" s="53" t="s">
        <v>557</v>
      </c>
      <c r="AF81" s="53"/>
      <c r="AG81" s="54"/>
      <c r="AH81" s="55" t="s">
        <v>557</v>
      </c>
      <c r="AI81" s="53"/>
      <c r="AJ81" s="53"/>
      <c r="AK81" s="53" t="s">
        <v>557</v>
      </c>
      <c r="AL81" s="53"/>
      <c r="AM81" s="54"/>
      <c r="AN81" s="55" t="s">
        <v>557</v>
      </c>
      <c r="AO81" s="53"/>
      <c r="AP81" s="53"/>
      <c r="AQ81" s="53" t="s">
        <v>557</v>
      </c>
      <c r="AR81" s="53"/>
      <c r="AS81" s="54"/>
      <c r="AT81" s="55" t="s">
        <v>557</v>
      </c>
      <c r="AU81" s="53"/>
      <c r="AV81" s="53"/>
      <c r="AW81" s="53" t="s">
        <v>557</v>
      </c>
      <c r="AX81" s="53"/>
      <c r="AY81" s="53"/>
      <c r="AZ81" s="53" t="s">
        <v>557</v>
      </c>
      <c r="BA81" s="53"/>
      <c r="BB81" s="54"/>
      <c r="BC81" s="55" t="s">
        <v>557</v>
      </c>
      <c r="BD81" s="53"/>
      <c r="BE81" s="53"/>
      <c r="BF81" s="55" t="s">
        <v>557</v>
      </c>
      <c r="BG81" s="53"/>
      <c r="BH81" s="54"/>
      <c r="BI81" s="55" t="s">
        <v>557</v>
      </c>
      <c r="BJ81" s="53"/>
      <c r="BK81" s="54"/>
      <c r="BL81" s="55" t="s">
        <v>557</v>
      </c>
      <c r="BM81" s="53"/>
      <c r="BN81" s="53"/>
      <c r="BO81" s="53" t="s">
        <v>557</v>
      </c>
      <c r="BP81" s="53"/>
      <c r="BQ81" s="54"/>
      <c r="BR81" s="55" t="s">
        <v>557</v>
      </c>
      <c r="BS81" s="53"/>
      <c r="BT81" s="53"/>
      <c r="BU81" s="53" t="s">
        <v>557</v>
      </c>
      <c r="BV81" s="53"/>
      <c r="BW81" s="54"/>
      <c r="BX81" s="55" t="s">
        <v>557</v>
      </c>
      <c r="BY81" s="53"/>
      <c r="BZ81" s="54"/>
      <c r="CA81" s="55" t="s">
        <v>557</v>
      </c>
      <c r="CB81" s="53"/>
      <c r="CC81" s="54"/>
      <c r="CD81" s="55" t="s">
        <v>557</v>
      </c>
      <c r="CE81" s="53"/>
      <c r="CF81" s="54"/>
      <c r="CG81" s="55" t="s">
        <v>557</v>
      </c>
      <c r="CH81" s="53"/>
      <c r="CI81" s="54"/>
      <c r="CJ81" s="55" t="s">
        <v>587</v>
      </c>
      <c r="CK81" s="53" t="s">
        <v>558</v>
      </c>
      <c r="CL81" s="54" t="s">
        <v>916</v>
      </c>
    </row>
    <row r="82" spans="1:90" ht="13.8" x14ac:dyDescent="0.3">
      <c r="A82" s="123" t="s">
        <v>528</v>
      </c>
      <c r="B82" s="102" t="s">
        <v>607</v>
      </c>
      <c r="C82" s="102" t="s">
        <v>49</v>
      </c>
      <c r="D82" s="192" t="s">
        <v>48</v>
      </c>
      <c r="E82" s="182" t="s">
        <v>50</v>
      </c>
      <c r="F82" s="103">
        <f t="shared" si="2"/>
        <v>1</v>
      </c>
      <c r="G82" s="52" t="s">
        <v>557</v>
      </c>
      <c r="H82" s="53"/>
      <c r="I82" s="54"/>
      <c r="J82" s="55" t="s">
        <v>557</v>
      </c>
      <c r="K82" s="53" t="s">
        <v>817</v>
      </c>
      <c r="L82" s="54" t="s">
        <v>558</v>
      </c>
      <c r="M82" s="55" t="s">
        <v>557</v>
      </c>
      <c r="N82" s="53" t="s">
        <v>817</v>
      </c>
      <c r="O82" s="54" t="s">
        <v>558</v>
      </c>
      <c r="P82" s="55" t="s">
        <v>557</v>
      </c>
      <c r="Q82" s="53"/>
      <c r="R82" s="54"/>
      <c r="S82" s="55" t="s">
        <v>557</v>
      </c>
      <c r="T82" s="53"/>
      <c r="U82" s="53"/>
      <c r="V82" s="53" t="s">
        <v>557</v>
      </c>
      <c r="W82" s="53"/>
      <c r="X82" s="53"/>
      <c r="Y82" s="53" t="s">
        <v>557</v>
      </c>
      <c r="Z82" s="53"/>
      <c r="AA82" s="53"/>
      <c r="AB82" s="53" t="s">
        <v>557</v>
      </c>
      <c r="AC82" s="53"/>
      <c r="AD82" s="53"/>
      <c r="AE82" s="53" t="s">
        <v>557</v>
      </c>
      <c r="AF82" s="53"/>
      <c r="AG82" s="54"/>
      <c r="AH82" s="55" t="s">
        <v>557</v>
      </c>
      <c r="AI82" s="53"/>
      <c r="AJ82" s="53"/>
      <c r="AK82" s="53" t="s">
        <v>557</v>
      </c>
      <c r="AL82" s="53"/>
      <c r="AM82" s="54"/>
      <c r="AN82" s="55" t="s">
        <v>557</v>
      </c>
      <c r="AO82" s="53"/>
      <c r="AP82" s="53"/>
      <c r="AQ82" s="53" t="s">
        <v>557</v>
      </c>
      <c r="AR82" s="53"/>
      <c r="AS82" s="54"/>
      <c r="AT82" s="55" t="s">
        <v>557</v>
      </c>
      <c r="AU82" s="53"/>
      <c r="AV82" s="53"/>
      <c r="AW82" s="53" t="s">
        <v>557</v>
      </c>
      <c r="AX82" s="53"/>
      <c r="AY82" s="53"/>
      <c r="AZ82" s="53" t="s">
        <v>557</v>
      </c>
      <c r="BA82" s="53"/>
      <c r="BB82" s="54"/>
      <c r="BC82" s="55" t="s">
        <v>557</v>
      </c>
      <c r="BD82" s="53"/>
      <c r="BE82" s="53"/>
      <c r="BF82" s="55" t="s">
        <v>557</v>
      </c>
      <c r="BG82" s="53"/>
      <c r="BH82" s="54"/>
      <c r="BI82" s="55" t="s">
        <v>557</v>
      </c>
      <c r="BJ82" s="53"/>
      <c r="BK82" s="54"/>
      <c r="BL82" s="55" t="s">
        <v>557</v>
      </c>
      <c r="BM82" s="53"/>
      <c r="BN82" s="53"/>
      <c r="BO82" s="53" t="s">
        <v>557</v>
      </c>
      <c r="BP82" s="53"/>
      <c r="BQ82" s="54"/>
      <c r="BR82" s="55" t="s">
        <v>557</v>
      </c>
      <c r="BS82" s="53"/>
      <c r="BT82" s="53"/>
      <c r="BU82" s="53" t="s">
        <v>557</v>
      </c>
      <c r="BV82" s="53"/>
      <c r="BW82" s="54"/>
      <c r="BX82" s="55" t="s">
        <v>557</v>
      </c>
      <c r="BY82" s="53"/>
      <c r="BZ82" s="54"/>
      <c r="CA82" s="55" t="s">
        <v>557</v>
      </c>
      <c r="CB82" s="53"/>
      <c r="CC82" s="54"/>
      <c r="CD82" s="55" t="s">
        <v>557</v>
      </c>
      <c r="CE82" s="53"/>
      <c r="CF82" s="54"/>
      <c r="CG82" s="55" t="s">
        <v>557</v>
      </c>
      <c r="CH82" s="53"/>
      <c r="CI82" s="54"/>
      <c r="CJ82" s="55" t="s">
        <v>587</v>
      </c>
      <c r="CK82" s="53" t="s">
        <v>555</v>
      </c>
      <c r="CL82" s="54" t="s">
        <v>910</v>
      </c>
    </row>
    <row r="83" spans="1:90" ht="13.8" x14ac:dyDescent="0.3">
      <c r="A83" s="123" t="s">
        <v>528</v>
      </c>
      <c r="B83" s="102" t="s">
        <v>607</v>
      </c>
      <c r="C83" s="102" t="s">
        <v>65</v>
      </c>
      <c r="D83" s="192" t="s">
        <v>64</v>
      </c>
      <c r="E83" s="183" t="s">
        <v>66</v>
      </c>
      <c r="F83" s="124">
        <f t="shared" si="2"/>
        <v>1</v>
      </c>
      <c r="G83" s="53" t="s">
        <v>557</v>
      </c>
      <c r="H83" s="53"/>
      <c r="I83" s="53"/>
      <c r="J83" s="55" t="s">
        <v>557</v>
      </c>
      <c r="K83" s="53" t="s">
        <v>817</v>
      </c>
      <c r="L83" s="54" t="s">
        <v>558</v>
      </c>
      <c r="M83" s="55" t="s">
        <v>557</v>
      </c>
      <c r="N83" s="53" t="s">
        <v>817</v>
      </c>
      <c r="O83" s="54" t="s">
        <v>558</v>
      </c>
      <c r="P83" s="55" t="s">
        <v>557</v>
      </c>
      <c r="Q83" s="53"/>
      <c r="R83" s="54"/>
      <c r="S83" s="55" t="s">
        <v>557</v>
      </c>
      <c r="T83" s="53"/>
      <c r="U83" s="53"/>
      <c r="V83" s="53" t="s">
        <v>557</v>
      </c>
      <c r="W83" s="53"/>
      <c r="X83" s="53"/>
      <c r="Y83" s="53" t="s">
        <v>557</v>
      </c>
      <c r="Z83" s="53"/>
      <c r="AA83" s="53"/>
      <c r="AB83" s="53" t="s">
        <v>557</v>
      </c>
      <c r="AC83" s="53"/>
      <c r="AD83" s="53"/>
      <c r="AE83" s="53" t="s">
        <v>557</v>
      </c>
      <c r="AF83" s="53"/>
      <c r="AG83" s="54"/>
      <c r="AH83" s="55" t="s">
        <v>557</v>
      </c>
      <c r="AI83" s="53"/>
      <c r="AJ83" s="53"/>
      <c r="AK83" s="53" t="s">
        <v>557</v>
      </c>
      <c r="AL83" s="53"/>
      <c r="AM83" s="54"/>
      <c r="AN83" s="55" t="s">
        <v>557</v>
      </c>
      <c r="AO83" s="53"/>
      <c r="AP83" s="53"/>
      <c r="AQ83" s="53" t="s">
        <v>557</v>
      </c>
      <c r="AR83" s="53"/>
      <c r="AS83" s="54"/>
      <c r="AT83" s="55" t="s">
        <v>557</v>
      </c>
      <c r="AU83" s="53"/>
      <c r="AV83" s="53"/>
      <c r="AW83" s="53" t="s">
        <v>557</v>
      </c>
      <c r="AX83" s="53"/>
      <c r="AY83" s="53"/>
      <c r="AZ83" s="53" t="s">
        <v>557</v>
      </c>
      <c r="BA83" s="53"/>
      <c r="BB83" s="54"/>
      <c r="BC83" s="55" t="s">
        <v>557</v>
      </c>
      <c r="BD83" s="53"/>
      <c r="BE83" s="53"/>
      <c r="BF83" s="55" t="s">
        <v>557</v>
      </c>
      <c r="BG83" s="53"/>
      <c r="BH83" s="54"/>
      <c r="BI83" s="55" t="s">
        <v>557</v>
      </c>
      <c r="BJ83" s="53"/>
      <c r="BK83" s="54"/>
      <c r="BL83" s="55" t="s">
        <v>557</v>
      </c>
      <c r="BM83" s="53"/>
      <c r="BN83" s="53"/>
      <c r="BO83" s="53" t="s">
        <v>557</v>
      </c>
      <c r="BP83" s="53"/>
      <c r="BQ83" s="54"/>
      <c r="BR83" s="55" t="s">
        <v>557</v>
      </c>
      <c r="BS83" s="53"/>
      <c r="BT83" s="53"/>
      <c r="BU83" s="53" t="s">
        <v>557</v>
      </c>
      <c r="BV83" s="53"/>
      <c r="BW83" s="54"/>
      <c r="BX83" s="55" t="s">
        <v>557</v>
      </c>
      <c r="BY83" s="53"/>
      <c r="BZ83" s="54"/>
      <c r="CA83" s="55" t="s">
        <v>557</v>
      </c>
      <c r="CB83" s="53"/>
      <c r="CC83" s="54"/>
      <c r="CD83" s="55" t="s">
        <v>557</v>
      </c>
      <c r="CE83" s="53"/>
      <c r="CF83" s="54"/>
      <c r="CG83" s="55" t="s">
        <v>557</v>
      </c>
      <c r="CH83" s="53"/>
      <c r="CI83" s="54"/>
      <c r="CJ83" s="55" t="s">
        <v>587</v>
      </c>
      <c r="CK83" s="53" t="s">
        <v>558</v>
      </c>
      <c r="CL83" s="53" t="s">
        <v>915</v>
      </c>
    </row>
    <row r="84" spans="1:90" ht="13.8" x14ac:dyDescent="0.3">
      <c r="A84" s="123" t="s">
        <v>528</v>
      </c>
      <c r="B84" s="102" t="s">
        <v>607</v>
      </c>
      <c r="C84" s="102" t="s">
        <v>69</v>
      </c>
      <c r="D84" s="192" t="s">
        <v>68</v>
      </c>
      <c r="E84" s="183" t="s">
        <v>70</v>
      </c>
      <c r="F84" s="124">
        <f t="shared" si="2"/>
        <v>1</v>
      </c>
      <c r="G84" s="53" t="s">
        <v>557</v>
      </c>
      <c r="H84" s="53"/>
      <c r="I84" s="53"/>
      <c r="J84" s="55" t="s">
        <v>557</v>
      </c>
      <c r="K84" s="53" t="s">
        <v>817</v>
      </c>
      <c r="L84" s="54" t="s">
        <v>558</v>
      </c>
      <c r="M84" s="55" t="s">
        <v>557</v>
      </c>
      <c r="N84" s="53" t="s">
        <v>817</v>
      </c>
      <c r="O84" s="54" t="s">
        <v>558</v>
      </c>
      <c r="P84" s="55" t="s">
        <v>557</v>
      </c>
      <c r="Q84" s="53"/>
      <c r="R84" s="54"/>
      <c r="S84" s="55" t="s">
        <v>557</v>
      </c>
      <c r="T84" s="53"/>
      <c r="U84" s="53"/>
      <c r="V84" s="53" t="s">
        <v>557</v>
      </c>
      <c r="W84" s="53"/>
      <c r="X84" s="53"/>
      <c r="Y84" s="53" t="s">
        <v>557</v>
      </c>
      <c r="Z84" s="53"/>
      <c r="AA84" s="53"/>
      <c r="AB84" s="53" t="s">
        <v>557</v>
      </c>
      <c r="AC84" s="53"/>
      <c r="AD84" s="53"/>
      <c r="AE84" s="53" t="s">
        <v>557</v>
      </c>
      <c r="AF84" s="53"/>
      <c r="AG84" s="54"/>
      <c r="AH84" s="55" t="s">
        <v>557</v>
      </c>
      <c r="AI84" s="53"/>
      <c r="AJ84" s="53"/>
      <c r="AK84" s="53" t="s">
        <v>557</v>
      </c>
      <c r="AL84" s="53"/>
      <c r="AM84" s="54"/>
      <c r="AN84" s="55" t="s">
        <v>557</v>
      </c>
      <c r="AO84" s="53"/>
      <c r="AP84" s="53"/>
      <c r="AQ84" s="53" t="s">
        <v>557</v>
      </c>
      <c r="AR84" s="53"/>
      <c r="AS84" s="54"/>
      <c r="AT84" s="55" t="s">
        <v>557</v>
      </c>
      <c r="AU84" s="53"/>
      <c r="AV84" s="53"/>
      <c r="AW84" s="53" t="s">
        <v>557</v>
      </c>
      <c r="AX84" s="53"/>
      <c r="AY84" s="53"/>
      <c r="AZ84" s="53" t="s">
        <v>557</v>
      </c>
      <c r="BA84" s="53"/>
      <c r="BB84" s="54"/>
      <c r="BC84" s="55" t="s">
        <v>557</v>
      </c>
      <c r="BD84" s="53"/>
      <c r="BE84" s="53"/>
      <c r="BF84" s="55" t="s">
        <v>557</v>
      </c>
      <c r="BG84" s="53"/>
      <c r="BH84" s="54"/>
      <c r="BI84" s="55" t="s">
        <v>557</v>
      </c>
      <c r="BJ84" s="53"/>
      <c r="BK84" s="54"/>
      <c r="BL84" s="55" t="s">
        <v>557</v>
      </c>
      <c r="BM84" s="53"/>
      <c r="BN84" s="53"/>
      <c r="BO84" s="53" t="s">
        <v>557</v>
      </c>
      <c r="BP84" s="53"/>
      <c r="BQ84" s="54"/>
      <c r="BR84" s="55" t="s">
        <v>557</v>
      </c>
      <c r="BS84" s="53"/>
      <c r="BT84" s="53"/>
      <c r="BU84" s="53" t="s">
        <v>557</v>
      </c>
      <c r="BV84" s="53"/>
      <c r="BW84" s="54"/>
      <c r="BX84" s="55" t="s">
        <v>557</v>
      </c>
      <c r="BY84" s="53"/>
      <c r="BZ84" s="54"/>
      <c r="CA84" s="55" t="s">
        <v>557</v>
      </c>
      <c r="CB84" s="53"/>
      <c r="CC84" s="54"/>
      <c r="CD84" s="55" t="s">
        <v>557</v>
      </c>
      <c r="CE84" s="53"/>
      <c r="CF84" s="54"/>
      <c r="CG84" s="55" t="s">
        <v>557</v>
      </c>
      <c r="CH84" s="53"/>
      <c r="CI84" s="54"/>
      <c r="CJ84" s="55" t="s">
        <v>587</v>
      </c>
      <c r="CK84" s="53" t="s">
        <v>559</v>
      </c>
      <c r="CL84" s="53" t="s">
        <v>912</v>
      </c>
    </row>
    <row r="85" spans="1:90" ht="13.8" x14ac:dyDescent="0.3">
      <c r="A85" s="123" t="s">
        <v>528</v>
      </c>
      <c r="B85" s="102" t="s">
        <v>607</v>
      </c>
      <c r="C85" s="102" t="s">
        <v>61</v>
      </c>
      <c r="D85" s="192" t="s">
        <v>60</v>
      </c>
      <c r="E85" s="183" t="s">
        <v>62</v>
      </c>
      <c r="F85" s="124">
        <f t="shared" si="2"/>
        <v>1</v>
      </c>
      <c r="G85" s="53" t="s">
        <v>557</v>
      </c>
      <c r="H85" s="53"/>
      <c r="I85" s="53"/>
      <c r="J85" s="55" t="s">
        <v>557</v>
      </c>
      <c r="K85" s="53" t="s">
        <v>817</v>
      </c>
      <c r="L85" s="54" t="s">
        <v>558</v>
      </c>
      <c r="M85" s="55" t="s">
        <v>557</v>
      </c>
      <c r="N85" s="53" t="s">
        <v>817</v>
      </c>
      <c r="O85" s="54" t="s">
        <v>558</v>
      </c>
      <c r="P85" s="55" t="s">
        <v>557</v>
      </c>
      <c r="Q85" s="53"/>
      <c r="R85" s="54"/>
      <c r="S85" s="55" t="s">
        <v>557</v>
      </c>
      <c r="T85" s="53"/>
      <c r="U85" s="53"/>
      <c r="V85" s="53" t="s">
        <v>557</v>
      </c>
      <c r="W85" s="53"/>
      <c r="X85" s="53"/>
      <c r="Y85" s="53" t="s">
        <v>557</v>
      </c>
      <c r="Z85" s="53"/>
      <c r="AA85" s="53"/>
      <c r="AB85" s="53" t="s">
        <v>557</v>
      </c>
      <c r="AC85" s="53"/>
      <c r="AD85" s="53"/>
      <c r="AE85" s="53" t="s">
        <v>557</v>
      </c>
      <c r="AF85" s="53"/>
      <c r="AG85" s="54"/>
      <c r="AH85" s="55" t="s">
        <v>557</v>
      </c>
      <c r="AI85" s="53"/>
      <c r="AJ85" s="53"/>
      <c r="AK85" s="53" t="s">
        <v>557</v>
      </c>
      <c r="AL85" s="53"/>
      <c r="AM85" s="54"/>
      <c r="AN85" s="55" t="s">
        <v>557</v>
      </c>
      <c r="AO85" s="53"/>
      <c r="AP85" s="53"/>
      <c r="AQ85" s="53" t="s">
        <v>557</v>
      </c>
      <c r="AR85" s="53"/>
      <c r="AS85" s="54"/>
      <c r="AT85" s="55" t="s">
        <v>557</v>
      </c>
      <c r="AU85" s="53"/>
      <c r="AV85" s="53"/>
      <c r="AW85" s="53" t="s">
        <v>557</v>
      </c>
      <c r="AX85" s="53"/>
      <c r="AY85" s="53"/>
      <c r="AZ85" s="53" t="s">
        <v>557</v>
      </c>
      <c r="BA85" s="53"/>
      <c r="BB85" s="54"/>
      <c r="BC85" s="55" t="s">
        <v>557</v>
      </c>
      <c r="BD85" s="53"/>
      <c r="BE85" s="53"/>
      <c r="BF85" s="55" t="s">
        <v>557</v>
      </c>
      <c r="BG85" s="53"/>
      <c r="BH85" s="54"/>
      <c r="BI85" s="55" t="s">
        <v>557</v>
      </c>
      <c r="BJ85" s="53"/>
      <c r="BK85" s="54"/>
      <c r="BL85" s="55" t="s">
        <v>557</v>
      </c>
      <c r="BM85" s="53"/>
      <c r="BN85" s="53"/>
      <c r="BO85" s="53" t="s">
        <v>557</v>
      </c>
      <c r="BP85" s="53"/>
      <c r="BQ85" s="54"/>
      <c r="BR85" s="55" t="s">
        <v>557</v>
      </c>
      <c r="BS85" s="53"/>
      <c r="BT85" s="53"/>
      <c r="BU85" s="53" t="s">
        <v>557</v>
      </c>
      <c r="BV85" s="53"/>
      <c r="BW85" s="54"/>
      <c r="BX85" s="55" t="s">
        <v>557</v>
      </c>
      <c r="BY85" s="53"/>
      <c r="BZ85" s="54"/>
      <c r="CA85" s="55" t="s">
        <v>557</v>
      </c>
      <c r="CB85" s="53"/>
      <c r="CC85" s="54"/>
      <c r="CD85" s="55" t="s">
        <v>557</v>
      </c>
      <c r="CE85" s="53"/>
      <c r="CF85" s="54"/>
      <c r="CG85" s="55" t="s">
        <v>557</v>
      </c>
      <c r="CH85" s="53"/>
      <c r="CI85" s="54"/>
      <c r="CJ85" s="55" t="s">
        <v>587</v>
      </c>
      <c r="CK85" s="53" t="s">
        <v>558</v>
      </c>
      <c r="CL85" s="53" t="s">
        <v>915</v>
      </c>
    </row>
    <row r="86" spans="1:90" ht="13.8" x14ac:dyDescent="0.3">
      <c r="A86" s="123" t="s">
        <v>528</v>
      </c>
      <c r="B86" s="102" t="s">
        <v>607</v>
      </c>
      <c r="C86" s="102" t="s">
        <v>57</v>
      </c>
      <c r="D86" s="192" t="s">
        <v>56</v>
      </c>
      <c r="E86" s="183" t="s">
        <v>58</v>
      </c>
      <c r="F86" s="124">
        <f t="shared" si="2"/>
        <v>1</v>
      </c>
      <c r="G86" s="53" t="s">
        <v>557</v>
      </c>
      <c r="H86" s="53"/>
      <c r="I86" s="53"/>
      <c r="J86" s="55" t="s">
        <v>557</v>
      </c>
      <c r="K86" s="53" t="s">
        <v>817</v>
      </c>
      <c r="L86" s="54" t="s">
        <v>558</v>
      </c>
      <c r="M86" s="55" t="s">
        <v>557</v>
      </c>
      <c r="N86" s="53" t="s">
        <v>817</v>
      </c>
      <c r="O86" s="54" t="s">
        <v>558</v>
      </c>
      <c r="P86" s="55" t="s">
        <v>557</v>
      </c>
      <c r="Q86" s="53"/>
      <c r="R86" s="54"/>
      <c r="S86" s="55" t="s">
        <v>557</v>
      </c>
      <c r="T86" s="53"/>
      <c r="U86" s="53"/>
      <c r="V86" s="53" t="s">
        <v>557</v>
      </c>
      <c r="W86" s="53"/>
      <c r="X86" s="53"/>
      <c r="Y86" s="53" t="s">
        <v>557</v>
      </c>
      <c r="Z86" s="53"/>
      <c r="AA86" s="53"/>
      <c r="AB86" s="53" t="s">
        <v>557</v>
      </c>
      <c r="AC86" s="53"/>
      <c r="AD86" s="53"/>
      <c r="AE86" s="53" t="s">
        <v>557</v>
      </c>
      <c r="AF86" s="53"/>
      <c r="AG86" s="54"/>
      <c r="AH86" s="55" t="s">
        <v>557</v>
      </c>
      <c r="AI86" s="53"/>
      <c r="AJ86" s="53"/>
      <c r="AK86" s="53" t="s">
        <v>557</v>
      </c>
      <c r="AL86" s="53"/>
      <c r="AM86" s="54"/>
      <c r="AN86" s="55" t="s">
        <v>557</v>
      </c>
      <c r="AO86" s="53"/>
      <c r="AP86" s="53"/>
      <c r="AQ86" s="53" t="s">
        <v>557</v>
      </c>
      <c r="AR86" s="53"/>
      <c r="AS86" s="54"/>
      <c r="AT86" s="55" t="s">
        <v>557</v>
      </c>
      <c r="AU86" s="53"/>
      <c r="AV86" s="53"/>
      <c r="AW86" s="53" t="s">
        <v>557</v>
      </c>
      <c r="AX86" s="53"/>
      <c r="AY86" s="53"/>
      <c r="AZ86" s="53" t="s">
        <v>557</v>
      </c>
      <c r="BA86" s="53"/>
      <c r="BB86" s="54"/>
      <c r="BC86" s="55" t="s">
        <v>557</v>
      </c>
      <c r="BD86" s="53"/>
      <c r="BE86" s="53"/>
      <c r="BF86" s="55" t="s">
        <v>557</v>
      </c>
      <c r="BG86" s="53"/>
      <c r="BH86" s="54"/>
      <c r="BI86" s="55" t="s">
        <v>557</v>
      </c>
      <c r="BJ86" s="53"/>
      <c r="BK86" s="54"/>
      <c r="BL86" s="55" t="s">
        <v>557</v>
      </c>
      <c r="BM86" s="53"/>
      <c r="BN86" s="53"/>
      <c r="BO86" s="53" t="s">
        <v>557</v>
      </c>
      <c r="BP86" s="53"/>
      <c r="BQ86" s="54"/>
      <c r="BR86" s="55" t="s">
        <v>557</v>
      </c>
      <c r="BS86" s="53"/>
      <c r="BT86" s="53"/>
      <c r="BU86" s="53" t="s">
        <v>557</v>
      </c>
      <c r="BV86" s="53"/>
      <c r="BW86" s="54"/>
      <c r="BX86" s="55" t="s">
        <v>557</v>
      </c>
      <c r="BY86" s="53"/>
      <c r="BZ86" s="54"/>
      <c r="CA86" s="55" t="s">
        <v>557</v>
      </c>
      <c r="CB86" s="53"/>
      <c r="CC86" s="54"/>
      <c r="CD86" s="55" t="s">
        <v>557</v>
      </c>
      <c r="CE86" s="53"/>
      <c r="CF86" s="54"/>
      <c r="CG86" s="55" t="s">
        <v>557</v>
      </c>
      <c r="CH86" s="53"/>
      <c r="CI86" s="54"/>
      <c r="CJ86" s="55" t="s">
        <v>587</v>
      </c>
      <c r="CK86" s="53" t="s">
        <v>558</v>
      </c>
      <c r="CL86" s="54" t="s">
        <v>918</v>
      </c>
    </row>
    <row r="87" spans="1:90" ht="13.8" x14ac:dyDescent="0.3">
      <c r="A87" s="104" t="s">
        <v>393</v>
      </c>
      <c r="B87" s="105" t="s">
        <v>470</v>
      </c>
      <c r="C87" s="105" t="s">
        <v>469</v>
      </c>
      <c r="D87" s="194" t="s">
        <v>468</v>
      </c>
      <c r="E87" s="184"/>
      <c r="F87" s="106">
        <f t="shared" si="2"/>
        <v>1</v>
      </c>
      <c r="G87" s="52" t="s">
        <v>557</v>
      </c>
      <c r="H87" s="53"/>
      <c r="I87" s="54"/>
      <c r="J87" s="55" t="s">
        <v>557</v>
      </c>
      <c r="K87" s="53" t="s">
        <v>817</v>
      </c>
      <c r="L87" s="54"/>
      <c r="M87" s="55" t="s">
        <v>557</v>
      </c>
      <c r="N87" s="53" t="s">
        <v>817</v>
      </c>
      <c r="O87" s="54"/>
      <c r="P87" s="55" t="s">
        <v>557</v>
      </c>
      <c r="Q87" s="53"/>
      <c r="R87" s="54"/>
      <c r="S87" s="55" t="s">
        <v>557</v>
      </c>
      <c r="T87" s="53"/>
      <c r="U87" s="53"/>
      <c r="V87" s="53" t="s">
        <v>557</v>
      </c>
      <c r="W87" s="53"/>
      <c r="X87" s="53"/>
      <c r="Y87" s="53" t="s">
        <v>557</v>
      </c>
      <c r="Z87" s="53"/>
      <c r="AA87" s="53"/>
      <c r="AB87" s="53" t="s">
        <v>557</v>
      </c>
      <c r="AC87" s="53"/>
      <c r="AD87" s="53"/>
      <c r="AE87" s="53" t="s">
        <v>557</v>
      </c>
      <c r="AF87" s="53"/>
      <c r="AG87" s="54"/>
      <c r="AH87" s="55" t="s">
        <v>557</v>
      </c>
      <c r="AI87" s="53"/>
      <c r="AJ87" s="53"/>
      <c r="AK87" s="53" t="s">
        <v>557</v>
      </c>
      <c r="AL87" s="53"/>
      <c r="AM87" s="54"/>
      <c r="AN87" s="55" t="s">
        <v>557</v>
      </c>
      <c r="AO87" s="53"/>
      <c r="AP87" s="53"/>
      <c r="AQ87" s="53" t="s">
        <v>557</v>
      </c>
      <c r="AR87" s="53"/>
      <c r="AS87" s="54"/>
      <c r="AT87" s="55" t="s">
        <v>557</v>
      </c>
      <c r="AU87" s="53"/>
      <c r="AV87" s="53"/>
      <c r="AW87" s="53" t="s">
        <v>557</v>
      </c>
      <c r="AX87" s="53"/>
      <c r="AY87" s="53"/>
      <c r="AZ87" s="53" t="s">
        <v>557</v>
      </c>
      <c r="BA87" s="53"/>
      <c r="BB87" s="54"/>
      <c r="BC87" s="53" t="s">
        <v>557</v>
      </c>
      <c r="BD87" s="53"/>
      <c r="BE87" s="54"/>
      <c r="BF87" s="55" t="s">
        <v>557</v>
      </c>
      <c r="BG87" s="53"/>
      <c r="BH87" s="54"/>
      <c r="BI87" s="55" t="s">
        <v>557</v>
      </c>
      <c r="BJ87" s="53"/>
      <c r="BK87" s="54"/>
      <c r="BL87" s="55" t="s">
        <v>557</v>
      </c>
      <c r="BM87" s="53"/>
      <c r="BN87" s="53"/>
      <c r="BO87" s="53" t="s">
        <v>557</v>
      </c>
      <c r="BP87" s="53"/>
      <c r="BQ87" s="54"/>
      <c r="BR87" s="55" t="s">
        <v>557</v>
      </c>
      <c r="BS87" s="53"/>
      <c r="BT87" s="53"/>
      <c r="BU87" s="53" t="s">
        <v>557</v>
      </c>
      <c r="BV87" s="53"/>
      <c r="BW87" s="54"/>
      <c r="BX87" s="55" t="s">
        <v>557</v>
      </c>
      <c r="BY87" s="53"/>
      <c r="BZ87" s="54"/>
      <c r="CA87" s="55" t="s">
        <v>557</v>
      </c>
      <c r="CB87" s="53"/>
      <c r="CC87" s="54"/>
      <c r="CD87" s="55" t="s">
        <v>557</v>
      </c>
      <c r="CE87" s="53"/>
      <c r="CF87" s="54"/>
      <c r="CG87" s="55" t="s">
        <v>557</v>
      </c>
      <c r="CH87" s="53"/>
      <c r="CI87" s="54"/>
      <c r="CJ87" s="55" t="s">
        <v>587</v>
      </c>
      <c r="CK87" s="53"/>
      <c r="CL87" s="53" t="s">
        <v>933</v>
      </c>
    </row>
    <row r="88" spans="1:90" ht="13.8" x14ac:dyDescent="0.3">
      <c r="A88" s="107" t="s">
        <v>393</v>
      </c>
      <c r="B88" s="108" t="s">
        <v>408</v>
      </c>
      <c r="C88" s="108" t="s">
        <v>446</v>
      </c>
      <c r="D88" s="195" t="s">
        <v>445</v>
      </c>
      <c r="E88" s="185"/>
      <c r="F88" s="109">
        <f t="shared" si="2"/>
        <v>1</v>
      </c>
      <c r="G88" s="52" t="s">
        <v>557</v>
      </c>
      <c r="H88" s="53"/>
      <c r="I88" s="54"/>
      <c r="J88" s="55" t="s">
        <v>557</v>
      </c>
      <c r="K88" s="53" t="s">
        <v>817</v>
      </c>
      <c r="L88" s="54"/>
      <c r="M88" s="55" t="s">
        <v>557</v>
      </c>
      <c r="N88" s="53" t="s">
        <v>817</v>
      </c>
      <c r="O88" s="54"/>
      <c r="P88" s="55" t="s">
        <v>557</v>
      </c>
      <c r="Q88" s="53"/>
      <c r="R88" s="54"/>
      <c r="S88" s="55" t="s">
        <v>557</v>
      </c>
      <c r="T88" s="53"/>
      <c r="U88" s="53"/>
      <c r="V88" s="53" t="s">
        <v>557</v>
      </c>
      <c r="W88" s="53"/>
      <c r="X88" s="53"/>
      <c r="Y88" s="53" t="s">
        <v>557</v>
      </c>
      <c r="Z88" s="53"/>
      <c r="AA88" s="53"/>
      <c r="AB88" s="53" t="s">
        <v>557</v>
      </c>
      <c r="AC88" s="53"/>
      <c r="AD88" s="53"/>
      <c r="AE88" s="53" t="s">
        <v>557</v>
      </c>
      <c r="AF88" s="53"/>
      <c r="AG88" s="54"/>
      <c r="AH88" s="55" t="s">
        <v>557</v>
      </c>
      <c r="AI88" s="53"/>
      <c r="AJ88" s="53"/>
      <c r="AK88" s="53" t="s">
        <v>557</v>
      </c>
      <c r="AL88" s="53"/>
      <c r="AM88" s="54"/>
      <c r="AN88" s="55" t="s">
        <v>557</v>
      </c>
      <c r="AO88" s="53"/>
      <c r="AP88" s="53"/>
      <c r="AQ88" s="53" t="s">
        <v>557</v>
      </c>
      <c r="AR88" s="53"/>
      <c r="AS88" s="54"/>
      <c r="AT88" s="53" t="s">
        <v>557</v>
      </c>
      <c r="AU88" s="53"/>
      <c r="AV88" s="54"/>
      <c r="AW88" s="53" t="s">
        <v>557</v>
      </c>
      <c r="AX88" s="53"/>
      <c r="AY88" s="53"/>
      <c r="AZ88" s="53" t="s">
        <v>557</v>
      </c>
      <c r="BA88" s="53"/>
      <c r="BB88" s="54"/>
      <c r="BC88" s="53" t="s">
        <v>557</v>
      </c>
      <c r="BD88" s="53"/>
      <c r="BE88" s="54"/>
      <c r="BF88" s="55" t="s">
        <v>557</v>
      </c>
      <c r="BG88" s="53"/>
      <c r="BH88" s="54"/>
      <c r="BI88" s="55" t="s">
        <v>557</v>
      </c>
      <c r="BJ88" s="53"/>
      <c r="BK88" s="54"/>
      <c r="BL88" s="55" t="s">
        <v>557</v>
      </c>
      <c r="BM88" s="53"/>
      <c r="BN88" s="53"/>
      <c r="BO88" s="53" t="s">
        <v>557</v>
      </c>
      <c r="BP88" s="53"/>
      <c r="BQ88" s="54"/>
      <c r="BR88" s="55" t="s">
        <v>557</v>
      </c>
      <c r="BS88" s="53"/>
      <c r="BT88" s="53"/>
      <c r="BU88" s="53" t="s">
        <v>557</v>
      </c>
      <c r="BV88" s="53"/>
      <c r="BW88" s="54"/>
      <c r="BX88" s="55" t="s">
        <v>557</v>
      </c>
      <c r="BY88" s="53"/>
      <c r="BZ88" s="54"/>
      <c r="CA88" s="55" t="s">
        <v>557</v>
      </c>
      <c r="CB88" s="53"/>
      <c r="CC88" s="54"/>
      <c r="CD88" s="55" t="s">
        <v>557</v>
      </c>
      <c r="CE88" s="53"/>
      <c r="CF88" s="54"/>
      <c r="CG88" s="55" t="s">
        <v>557</v>
      </c>
      <c r="CH88" s="53"/>
      <c r="CI88" s="54"/>
      <c r="CJ88" s="55" t="s">
        <v>587</v>
      </c>
      <c r="CK88" s="53"/>
      <c r="CL88" s="53" t="s">
        <v>930</v>
      </c>
    </row>
    <row r="89" spans="1:90" ht="13.8" x14ac:dyDescent="0.3">
      <c r="A89" s="107" t="s">
        <v>393</v>
      </c>
      <c r="B89" s="108" t="s">
        <v>408</v>
      </c>
      <c r="C89" s="108" t="s">
        <v>432</v>
      </c>
      <c r="D89" s="195" t="s">
        <v>431</v>
      </c>
      <c r="E89" s="185"/>
      <c r="F89" s="109">
        <f t="shared" si="2"/>
        <v>1</v>
      </c>
      <c r="G89" s="52" t="s">
        <v>557</v>
      </c>
      <c r="H89" s="53"/>
      <c r="I89" s="54"/>
      <c r="J89" s="55" t="s">
        <v>557</v>
      </c>
      <c r="K89" s="53" t="s">
        <v>817</v>
      </c>
      <c r="L89" s="54"/>
      <c r="M89" s="55" t="s">
        <v>557</v>
      </c>
      <c r="N89" s="53" t="s">
        <v>817</v>
      </c>
      <c r="O89" s="54"/>
      <c r="P89" s="55" t="s">
        <v>557</v>
      </c>
      <c r="Q89" s="53"/>
      <c r="R89" s="54"/>
      <c r="S89" s="55" t="s">
        <v>557</v>
      </c>
      <c r="T89" s="53"/>
      <c r="U89" s="53"/>
      <c r="V89" s="53" t="s">
        <v>557</v>
      </c>
      <c r="W89" s="53"/>
      <c r="X89" s="53"/>
      <c r="Y89" s="53" t="s">
        <v>557</v>
      </c>
      <c r="Z89" s="53"/>
      <c r="AA89" s="53"/>
      <c r="AB89" s="53" t="s">
        <v>557</v>
      </c>
      <c r="AC89" s="53"/>
      <c r="AD89" s="53"/>
      <c r="AE89" s="53" t="s">
        <v>557</v>
      </c>
      <c r="AF89" s="53"/>
      <c r="AG89" s="54"/>
      <c r="AH89" s="55" t="s">
        <v>557</v>
      </c>
      <c r="AI89" s="53"/>
      <c r="AJ89" s="53"/>
      <c r="AK89" s="53" t="s">
        <v>557</v>
      </c>
      <c r="AL89" s="53"/>
      <c r="AM89" s="54"/>
      <c r="AN89" s="55" t="s">
        <v>557</v>
      </c>
      <c r="AO89" s="53"/>
      <c r="AP89" s="53"/>
      <c r="AQ89" s="53" t="s">
        <v>557</v>
      </c>
      <c r="AR89" s="53"/>
      <c r="AS89" s="54"/>
      <c r="AT89" s="55" t="s">
        <v>557</v>
      </c>
      <c r="AU89" s="53"/>
      <c r="AV89" s="53"/>
      <c r="AW89" s="53" t="s">
        <v>557</v>
      </c>
      <c r="AX89" s="53"/>
      <c r="AY89" s="53"/>
      <c r="AZ89" s="53" t="s">
        <v>557</v>
      </c>
      <c r="BA89" s="53"/>
      <c r="BB89" s="54"/>
      <c r="BC89" s="53" t="s">
        <v>557</v>
      </c>
      <c r="BD89" s="53"/>
      <c r="BE89" s="54"/>
      <c r="BF89" s="55" t="s">
        <v>557</v>
      </c>
      <c r="BG89" s="53"/>
      <c r="BH89" s="54"/>
      <c r="BI89" s="55" t="s">
        <v>557</v>
      </c>
      <c r="BJ89" s="53"/>
      <c r="BK89" s="54"/>
      <c r="BL89" s="55" t="s">
        <v>557</v>
      </c>
      <c r="BM89" s="53"/>
      <c r="BN89" s="53"/>
      <c r="BO89" s="53" t="s">
        <v>557</v>
      </c>
      <c r="BP89" s="53"/>
      <c r="BQ89" s="54"/>
      <c r="BR89" s="55" t="s">
        <v>557</v>
      </c>
      <c r="BS89" s="53"/>
      <c r="BT89" s="53"/>
      <c r="BU89" s="53" t="s">
        <v>557</v>
      </c>
      <c r="BV89" s="53"/>
      <c r="BW89" s="54"/>
      <c r="BX89" s="55" t="s">
        <v>557</v>
      </c>
      <c r="BY89" s="53"/>
      <c r="BZ89" s="54"/>
      <c r="CA89" s="55" t="s">
        <v>557</v>
      </c>
      <c r="CB89" s="53"/>
      <c r="CC89" s="54"/>
      <c r="CD89" s="55" t="s">
        <v>557</v>
      </c>
      <c r="CE89" s="53"/>
      <c r="CF89" s="54"/>
      <c r="CG89" s="55" t="s">
        <v>557</v>
      </c>
      <c r="CH89" s="53"/>
      <c r="CI89" s="54"/>
      <c r="CJ89" s="55" t="s">
        <v>587</v>
      </c>
      <c r="CK89" s="53"/>
      <c r="CL89" s="53" t="s">
        <v>930</v>
      </c>
    </row>
    <row r="90" spans="1:90" ht="13.8" x14ac:dyDescent="0.3">
      <c r="A90" s="107" t="s">
        <v>393</v>
      </c>
      <c r="B90" s="108" t="s">
        <v>408</v>
      </c>
      <c r="C90" s="108" t="s">
        <v>448</v>
      </c>
      <c r="D90" s="195" t="s">
        <v>447</v>
      </c>
      <c r="E90" s="185"/>
      <c r="F90" s="109">
        <f t="shared" si="2"/>
        <v>1</v>
      </c>
      <c r="G90" s="52" t="s">
        <v>557</v>
      </c>
      <c r="H90" s="53"/>
      <c r="I90" s="54"/>
      <c r="J90" s="55" t="s">
        <v>557</v>
      </c>
      <c r="K90" s="53" t="s">
        <v>817</v>
      </c>
      <c r="L90" s="54"/>
      <c r="M90" s="55" t="s">
        <v>557</v>
      </c>
      <c r="N90" s="53" t="s">
        <v>817</v>
      </c>
      <c r="O90" s="54"/>
      <c r="P90" s="55" t="s">
        <v>557</v>
      </c>
      <c r="Q90" s="53"/>
      <c r="R90" s="54"/>
      <c r="S90" s="55" t="s">
        <v>557</v>
      </c>
      <c r="T90" s="53"/>
      <c r="U90" s="53"/>
      <c r="V90" s="53" t="s">
        <v>557</v>
      </c>
      <c r="W90" s="53"/>
      <c r="X90" s="53"/>
      <c r="Y90" s="53" t="s">
        <v>557</v>
      </c>
      <c r="Z90" s="53"/>
      <c r="AA90" s="53"/>
      <c r="AB90" s="53" t="s">
        <v>557</v>
      </c>
      <c r="AC90" s="53"/>
      <c r="AD90" s="53"/>
      <c r="AE90" s="53" t="s">
        <v>557</v>
      </c>
      <c r="AF90" s="53"/>
      <c r="AG90" s="54"/>
      <c r="AH90" s="55" t="s">
        <v>557</v>
      </c>
      <c r="AI90" s="53"/>
      <c r="AJ90" s="53"/>
      <c r="AK90" s="53" t="s">
        <v>557</v>
      </c>
      <c r="AL90" s="53"/>
      <c r="AM90" s="54"/>
      <c r="AN90" s="55" t="s">
        <v>557</v>
      </c>
      <c r="AO90" s="53"/>
      <c r="AP90" s="53"/>
      <c r="AQ90" s="53" t="s">
        <v>557</v>
      </c>
      <c r="AR90" s="53"/>
      <c r="AS90" s="54"/>
      <c r="AT90" s="53" t="s">
        <v>557</v>
      </c>
      <c r="AU90" s="53"/>
      <c r="AV90" s="54"/>
      <c r="AW90" s="53" t="s">
        <v>557</v>
      </c>
      <c r="AX90" s="53"/>
      <c r="AY90" s="53"/>
      <c r="AZ90" s="53" t="s">
        <v>557</v>
      </c>
      <c r="BA90" s="53"/>
      <c r="BB90" s="54"/>
      <c r="BC90" s="53" t="s">
        <v>557</v>
      </c>
      <c r="BD90" s="53"/>
      <c r="BE90" s="54"/>
      <c r="BF90" s="55" t="s">
        <v>557</v>
      </c>
      <c r="BG90" s="53"/>
      <c r="BH90" s="54"/>
      <c r="BI90" s="55" t="s">
        <v>557</v>
      </c>
      <c r="BJ90" s="53"/>
      <c r="BK90" s="54"/>
      <c r="BL90" s="55" t="s">
        <v>557</v>
      </c>
      <c r="BM90" s="53"/>
      <c r="BN90" s="53"/>
      <c r="BO90" s="53" t="s">
        <v>557</v>
      </c>
      <c r="BP90" s="53"/>
      <c r="BQ90" s="54"/>
      <c r="BR90" s="55" t="s">
        <v>557</v>
      </c>
      <c r="BS90" s="53"/>
      <c r="BT90" s="53"/>
      <c r="BU90" s="53" t="s">
        <v>557</v>
      </c>
      <c r="BV90" s="53"/>
      <c r="BW90" s="54"/>
      <c r="BX90" s="55" t="s">
        <v>557</v>
      </c>
      <c r="BY90" s="53"/>
      <c r="BZ90" s="54"/>
      <c r="CA90" s="55" t="s">
        <v>557</v>
      </c>
      <c r="CB90" s="53"/>
      <c r="CC90" s="54"/>
      <c r="CD90" s="55" t="s">
        <v>557</v>
      </c>
      <c r="CE90" s="53"/>
      <c r="CF90" s="54"/>
      <c r="CG90" s="55" t="s">
        <v>557</v>
      </c>
      <c r="CH90" s="53"/>
      <c r="CI90" s="54"/>
      <c r="CJ90" s="55" t="s">
        <v>587</v>
      </c>
      <c r="CK90" s="53"/>
      <c r="CL90" s="53" t="s">
        <v>930</v>
      </c>
    </row>
    <row r="91" spans="1:90" ht="13.8" x14ac:dyDescent="0.3">
      <c r="A91" s="107" t="s">
        <v>393</v>
      </c>
      <c r="B91" s="108" t="s">
        <v>408</v>
      </c>
      <c r="C91" s="108" t="s">
        <v>486</v>
      </c>
      <c r="D91" s="195" t="s">
        <v>485</v>
      </c>
      <c r="E91" s="185"/>
      <c r="F91" s="109">
        <f t="shared" si="2"/>
        <v>1</v>
      </c>
      <c r="G91" s="52" t="s">
        <v>557</v>
      </c>
      <c r="H91" s="53"/>
      <c r="I91" s="54"/>
      <c r="J91" s="55" t="s">
        <v>557</v>
      </c>
      <c r="K91" s="53" t="s">
        <v>817</v>
      </c>
      <c r="L91" s="54"/>
      <c r="M91" s="55" t="s">
        <v>557</v>
      </c>
      <c r="N91" s="53" t="s">
        <v>817</v>
      </c>
      <c r="O91" s="54"/>
      <c r="P91" s="55" t="s">
        <v>557</v>
      </c>
      <c r="Q91" s="53"/>
      <c r="R91" s="54"/>
      <c r="S91" s="55" t="s">
        <v>557</v>
      </c>
      <c r="T91" s="53"/>
      <c r="U91" s="53"/>
      <c r="V91" s="53" t="s">
        <v>557</v>
      </c>
      <c r="W91" s="53"/>
      <c r="X91" s="53"/>
      <c r="Y91" s="53" t="s">
        <v>557</v>
      </c>
      <c r="Z91" s="53"/>
      <c r="AA91" s="53"/>
      <c r="AB91" s="53" t="s">
        <v>557</v>
      </c>
      <c r="AC91" s="53"/>
      <c r="AD91" s="53"/>
      <c r="AE91" s="53" t="s">
        <v>557</v>
      </c>
      <c r="AF91" s="53"/>
      <c r="AG91" s="54"/>
      <c r="AH91" s="55" t="s">
        <v>557</v>
      </c>
      <c r="AI91" s="53"/>
      <c r="AJ91" s="53"/>
      <c r="AK91" s="53" t="s">
        <v>557</v>
      </c>
      <c r="AL91" s="53"/>
      <c r="AM91" s="54"/>
      <c r="AN91" s="55" t="s">
        <v>557</v>
      </c>
      <c r="AO91" s="53"/>
      <c r="AP91" s="53"/>
      <c r="AQ91" s="53" t="s">
        <v>557</v>
      </c>
      <c r="AR91" s="53"/>
      <c r="AS91" s="54"/>
      <c r="AT91" s="53" t="s">
        <v>557</v>
      </c>
      <c r="AU91" s="53"/>
      <c r="AV91" s="54"/>
      <c r="AW91" s="53" t="s">
        <v>557</v>
      </c>
      <c r="AX91" s="53"/>
      <c r="AY91" s="53"/>
      <c r="AZ91" s="53" t="s">
        <v>557</v>
      </c>
      <c r="BA91" s="53"/>
      <c r="BB91" s="54"/>
      <c r="BC91" s="53" t="s">
        <v>557</v>
      </c>
      <c r="BD91" s="53"/>
      <c r="BE91" s="54"/>
      <c r="BF91" s="55" t="s">
        <v>557</v>
      </c>
      <c r="BG91" s="53"/>
      <c r="BH91" s="54"/>
      <c r="BI91" s="55" t="s">
        <v>557</v>
      </c>
      <c r="BJ91" s="53"/>
      <c r="BK91" s="54"/>
      <c r="BL91" s="55" t="s">
        <v>557</v>
      </c>
      <c r="BM91" s="53"/>
      <c r="BN91" s="53"/>
      <c r="BO91" s="53" t="s">
        <v>557</v>
      </c>
      <c r="BP91" s="53"/>
      <c r="BQ91" s="54"/>
      <c r="BR91" s="55" t="s">
        <v>557</v>
      </c>
      <c r="BS91" s="53"/>
      <c r="BT91" s="53"/>
      <c r="BU91" s="53" t="s">
        <v>557</v>
      </c>
      <c r="BV91" s="53"/>
      <c r="BW91" s="54"/>
      <c r="BX91" s="55" t="s">
        <v>557</v>
      </c>
      <c r="BY91" s="53"/>
      <c r="BZ91" s="54"/>
      <c r="CA91" s="55" t="s">
        <v>557</v>
      </c>
      <c r="CB91" s="53"/>
      <c r="CC91" s="54"/>
      <c r="CD91" s="55" t="s">
        <v>557</v>
      </c>
      <c r="CE91" s="53"/>
      <c r="CF91" s="54"/>
      <c r="CG91" s="55" t="s">
        <v>557</v>
      </c>
      <c r="CH91" s="53"/>
      <c r="CI91" s="54"/>
      <c r="CJ91" s="55" t="s">
        <v>587</v>
      </c>
      <c r="CK91" s="53"/>
      <c r="CL91" s="53" t="s">
        <v>930</v>
      </c>
    </row>
    <row r="92" spans="1:90" ht="13.8" x14ac:dyDescent="0.3">
      <c r="A92" s="107" t="s">
        <v>393</v>
      </c>
      <c r="B92" s="108" t="s">
        <v>408</v>
      </c>
      <c r="C92" s="108" t="s">
        <v>484</v>
      </c>
      <c r="D92" s="195" t="s">
        <v>483</v>
      </c>
      <c r="E92" s="185"/>
      <c r="F92" s="109">
        <f t="shared" si="2"/>
        <v>1</v>
      </c>
      <c r="G92" s="52" t="s">
        <v>557</v>
      </c>
      <c r="H92" s="53"/>
      <c r="I92" s="54"/>
      <c r="J92" s="55" t="s">
        <v>557</v>
      </c>
      <c r="K92" s="53" t="s">
        <v>817</v>
      </c>
      <c r="L92" s="54"/>
      <c r="M92" s="55" t="s">
        <v>557</v>
      </c>
      <c r="N92" s="53" t="s">
        <v>817</v>
      </c>
      <c r="O92" s="54"/>
      <c r="P92" s="55" t="s">
        <v>557</v>
      </c>
      <c r="Q92" s="53"/>
      <c r="R92" s="54"/>
      <c r="S92" s="55" t="s">
        <v>557</v>
      </c>
      <c r="T92" s="53"/>
      <c r="U92" s="53"/>
      <c r="V92" s="53" t="s">
        <v>557</v>
      </c>
      <c r="W92" s="53"/>
      <c r="X92" s="53"/>
      <c r="Y92" s="53" t="s">
        <v>557</v>
      </c>
      <c r="Z92" s="53"/>
      <c r="AA92" s="53"/>
      <c r="AB92" s="53" t="s">
        <v>557</v>
      </c>
      <c r="AC92" s="53"/>
      <c r="AD92" s="53"/>
      <c r="AE92" s="53" t="s">
        <v>557</v>
      </c>
      <c r="AF92" s="53"/>
      <c r="AG92" s="54"/>
      <c r="AH92" s="55" t="s">
        <v>557</v>
      </c>
      <c r="AI92" s="53"/>
      <c r="AJ92" s="53"/>
      <c r="AK92" s="53" t="s">
        <v>557</v>
      </c>
      <c r="AL92" s="53"/>
      <c r="AM92" s="54"/>
      <c r="AN92" s="55" t="s">
        <v>557</v>
      </c>
      <c r="AO92" s="53"/>
      <c r="AP92" s="53"/>
      <c r="AQ92" s="53" t="s">
        <v>557</v>
      </c>
      <c r="AR92" s="53"/>
      <c r="AS92" s="54"/>
      <c r="AT92" s="55" t="s">
        <v>557</v>
      </c>
      <c r="AU92" s="53"/>
      <c r="AV92" s="53"/>
      <c r="AW92" s="53" t="s">
        <v>557</v>
      </c>
      <c r="AX92" s="53"/>
      <c r="AY92" s="53"/>
      <c r="AZ92" s="53" t="s">
        <v>557</v>
      </c>
      <c r="BA92" s="53"/>
      <c r="BB92" s="54"/>
      <c r="BC92" s="53" t="s">
        <v>557</v>
      </c>
      <c r="BD92" s="53"/>
      <c r="BE92" s="54"/>
      <c r="BF92" s="55" t="s">
        <v>557</v>
      </c>
      <c r="BG92" s="53"/>
      <c r="BH92" s="54"/>
      <c r="BI92" s="55" t="s">
        <v>557</v>
      </c>
      <c r="BJ92" s="53"/>
      <c r="BK92" s="54"/>
      <c r="BL92" s="53" t="s">
        <v>557</v>
      </c>
      <c r="BM92" s="53"/>
      <c r="BN92" s="54"/>
      <c r="BO92" s="53" t="s">
        <v>557</v>
      </c>
      <c r="BP92" s="53"/>
      <c r="BQ92" s="54"/>
      <c r="BR92" s="55" t="s">
        <v>557</v>
      </c>
      <c r="BS92" s="53"/>
      <c r="BT92" s="53"/>
      <c r="BU92" s="53" t="s">
        <v>557</v>
      </c>
      <c r="BV92" s="53"/>
      <c r="BW92" s="54"/>
      <c r="BX92" s="55" t="s">
        <v>557</v>
      </c>
      <c r="BY92" s="53"/>
      <c r="BZ92" s="54"/>
      <c r="CA92" s="55" t="s">
        <v>557</v>
      </c>
      <c r="CB92" s="53"/>
      <c r="CC92" s="54"/>
      <c r="CD92" s="55" t="s">
        <v>557</v>
      </c>
      <c r="CE92" s="53"/>
      <c r="CF92" s="54"/>
      <c r="CG92" s="55" t="s">
        <v>557</v>
      </c>
      <c r="CH92" s="53"/>
      <c r="CI92" s="54"/>
      <c r="CJ92" s="55" t="s">
        <v>587</v>
      </c>
      <c r="CK92" s="53"/>
      <c r="CL92" s="53" t="s">
        <v>930</v>
      </c>
    </row>
    <row r="93" spans="1:90" ht="13.8" x14ac:dyDescent="0.3">
      <c r="A93" s="107" t="s">
        <v>393</v>
      </c>
      <c r="B93" s="108" t="s">
        <v>408</v>
      </c>
      <c r="C93" s="108" t="s">
        <v>425</v>
      </c>
      <c r="D93" s="195" t="s">
        <v>424</v>
      </c>
      <c r="E93" s="185"/>
      <c r="F93" s="109">
        <f t="shared" si="2"/>
        <v>1</v>
      </c>
      <c r="G93" s="52" t="s">
        <v>557</v>
      </c>
      <c r="H93" s="53"/>
      <c r="I93" s="54"/>
      <c r="J93" s="55" t="s">
        <v>557</v>
      </c>
      <c r="K93" s="53" t="s">
        <v>817</v>
      </c>
      <c r="L93" s="54"/>
      <c r="M93" s="55" t="s">
        <v>557</v>
      </c>
      <c r="N93" s="53" t="s">
        <v>817</v>
      </c>
      <c r="O93" s="54"/>
      <c r="P93" s="55" t="s">
        <v>557</v>
      </c>
      <c r="Q93" s="53"/>
      <c r="R93" s="54"/>
      <c r="S93" s="55" t="s">
        <v>557</v>
      </c>
      <c r="T93" s="53"/>
      <c r="U93" s="53"/>
      <c r="V93" s="53" t="s">
        <v>557</v>
      </c>
      <c r="W93" s="53"/>
      <c r="X93" s="53"/>
      <c r="Y93" s="53" t="s">
        <v>557</v>
      </c>
      <c r="Z93" s="53"/>
      <c r="AA93" s="53"/>
      <c r="AB93" s="53" t="s">
        <v>557</v>
      </c>
      <c r="AC93" s="53"/>
      <c r="AD93" s="53"/>
      <c r="AE93" s="53" t="s">
        <v>557</v>
      </c>
      <c r="AF93" s="53"/>
      <c r="AG93" s="54"/>
      <c r="AH93" s="55" t="s">
        <v>557</v>
      </c>
      <c r="AI93" s="53"/>
      <c r="AJ93" s="53"/>
      <c r="AK93" s="53" t="s">
        <v>557</v>
      </c>
      <c r="AL93" s="53"/>
      <c r="AM93" s="54"/>
      <c r="AN93" s="55" t="s">
        <v>557</v>
      </c>
      <c r="AO93" s="53"/>
      <c r="AP93" s="53"/>
      <c r="AQ93" s="53" t="s">
        <v>557</v>
      </c>
      <c r="AR93" s="53"/>
      <c r="AS93" s="54"/>
      <c r="AT93" s="55" t="s">
        <v>557</v>
      </c>
      <c r="AU93" s="53"/>
      <c r="AV93" s="53"/>
      <c r="AW93" s="53" t="s">
        <v>557</v>
      </c>
      <c r="AX93" s="53"/>
      <c r="AY93" s="53"/>
      <c r="AZ93" s="53" t="s">
        <v>557</v>
      </c>
      <c r="BA93" s="53"/>
      <c r="BB93" s="54"/>
      <c r="BC93" s="53" t="s">
        <v>557</v>
      </c>
      <c r="BD93" s="53"/>
      <c r="BE93" s="54"/>
      <c r="BF93" s="55" t="s">
        <v>557</v>
      </c>
      <c r="BG93" s="53"/>
      <c r="BH93" s="54"/>
      <c r="BI93" s="55" t="s">
        <v>557</v>
      </c>
      <c r="BJ93" s="53"/>
      <c r="BK93" s="54"/>
      <c r="BL93" s="53" t="s">
        <v>557</v>
      </c>
      <c r="BM93" s="53"/>
      <c r="BN93" s="54"/>
      <c r="BO93" s="53" t="s">
        <v>557</v>
      </c>
      <c r="BP93" s="53"/>
      <c r="BQ93" s="54"/>
      <c r="BR93" s="55" t="s">
        <v>557</v>
      </c>
      <c r="BS93" s="53"/>
      <c r="BT93" s="53"/>
      <c r="BU93" s="53" t="s">
        <v>557</v>
      </c>
      <c r="BV93" s="53"/>
      <c r="BW93" s="54"/>
      <c r="BX93" s="55" t="s">
        <v>557</v>
      </c>
      <c r="BY93" s="53"/>
      <c r="BZ93" s="54"/>
      <c r="CA93" s="55" t="s">
        <v>557</v>
      </c>
      <c r="CB93" s="53"/>
      <c r="CC93" s="54"/>
      <c r="CD93" s="55" t="s">
        <v>557</v>
      </c>
      <c r="CE93" s="53"/>
      <c r="CF93" s="54"/>
      <c r="CG93" s="55" t="s">
        <v>557</v>
      </c>
      <c r="CH93" s="53"/>
      <c r="CI93" s="54"/>
      <c r="CJ93" s="55" t="s">
        <v>587</v>
      </c>
      <c r="CK93" s="53"/>
      <c r="CL93" s="53" t="s">
        <v>930</v>
      </c>
    </row>
    <row r="94" spans="1:90" ht="13.8" x14ac:dyDescent="0.3">
      <c r="A94" s="107" t="s">
        <v>393</v>
      </c>
      <c r="B94" s="108" t="s">
        <v>408</v>
      </c>
      <c r="C94" s="108" t="s">
        <v>458</v>
      </c>
      <c r="D94" s="195" t="s">
        <v>457</v>
      </c>
      <c r="E94" s="185"/>
      <c r="F94" s="109">
        <f t="shared" si="2"/>
        <v>1</v>
      </c>
      <c r="G94" s="52" t="s">
        <v>557</v>
      </c>
      <c r="H94" s="53"/>
      <c r="I94" s="54"/>
      <c r="J94" s="55" t="s">
        <v>557</v>
      </c>
      <c r="K94" s="53" t="s">
        <v>817</v>
      </c>
      <c r="L94" s="54"/>
      <c r="M94" s="55" t="s">
        <v>557</v>
      </c>
      <c r="N94" s="53" t="s">
        <v>817</v>
      </c>
      <c r="O94" s="54"/>
      <c r="P94" s="55" t="s">
        <v>557</v>
      </c>
      <c r="Q94" s="53"/>
      <c r="R94" s="54"/>
      <c r="S94" s="55" t="s">
        <v>557</v>
      </c>
      <c r="T94" s="53"/>
      <c r="U94" s="53"/>
      <c r="V94" s="53" t="s">
        <v>557</v>
      </c>
      <c r="W94" s="53"/>
      <c r="X94" s="53"/>
      <c r="Y94" s="53" t="s">
        <v>557</v>
      </c>
      <c r="Z94" s="53"/>
      <c r="AA94" s="53"/>
      <c r="AB94" s="53" t="s">
        <v>557</v>
      </c>
      <c r="AC94" s="53"/>
      <c r="AD94" s="53"/>
      <c r="AE94" s="53" t="s">
        <v>557</v>
      </c>
      <c r="AF94" s="53"/>
      <c r="AG94" s="54"/>
      <c r="AH94" s="55" t="s">
        <v>557</v>
      </c>
      <c r="AI94" s="53"/>
      <c r="AJ94" s="53"/>
      <c r="AK94" s="53" t="s">
        <v>557</v>
      </c>
      <c r="AL94" s="53"/>
      <c r="AM94" s="54"/>
      <c r="AN94" s="55" t="s">
        <v>557</v>
      </c>
      <c r="AO94" s="53"/>
      <c r="AP94" s="53"/>
      <c r="AQ94" s="53" t="s">
        <v>557</v>
      </c>
      <c r="AR94" s="53"/>
      <c r="AS94" s="54"/>
      <c r="AT94" s="55" t="s">
        <v>557</v>
      </c>
      <c r="AU94" s="53"/>
      <c r="AV94" s="53"/>
      <c r="AW94" s="53" t="s">
        <v>557</v>
      </c>
      <c r="AX94" s="53"/>
      <c r="AY94" s="53"/>
      <c r="AZ94" s="53" t="s">
        <v>557</v>
      </c>
      <c r="BA94" s="53"/>
      <c r="BB94" s="54"/>
      <c r="BC94" s="53" t="s">
        <v>557</v>
      </c>
      <c r="BD94" s="53"/>
      <c r="BE94" s="54"/>
      <c r="BF94" s="55" t="s">
        <v>557</v>
      </c>
      <c r="BG94" s="53"/>
      <c r="BH94" s="54"/>
      <c r="BI94" s="55" t="s">
        <v>557</v>
      </c>
      <c r="BJ94" s="53"/>
      <c r="BK94" s="54"/>
      <c r="BL94" s="53" t="s">
        <v>557</v>
      </c>
      <c r="BM94" s="53"/>
      <c r="BN94" s="54"/>
      <c r="BO94" s="53" t="s">
        <v>557</v>
      </c>
      <c r="BP94" s="53"/>
      <c r="BQ94" s="54"/>
      <c r="BR94" s="55" t="s">
        <v>557</v>
      </c>
      <c r="BS94" s="53"/>
      <c r="BT94" s="53"/>
      <c r="BU94" s="53" t="s">
        <v>557</v>
      </c>
      <c r="BV94" s="53"/>
      <c r="BW94" s="54"/>
      <c r="BX94" s="55" t="s">
        <v>557</v>
      </c>
      <c r="BY94" s="53"/>
      <c r="BZ94" s="54"/>
      <c r="CA94" s="55" t="s">
        <v>557</v>
      </c>
      <c r="CB94" s="53"/>
      <c r="CC94" s="54"/>
      <c r="CD94" s="55" t="s">
        <v>557</v>
      </c>
      <c r="CE94" s="53"/>
      <c r="CF94" s="54"/>
      <c r="CG94" s="55" t="s">
        <v>557</v>
      </c>
      <c r="CH94" s="53"/>
      <c r="CI94" s="54"/>
      <c r="CJ94" s="55" t="s">
        <v>587</v>
      </c>
      <c r="CK94" s="53"/>
      <c r="CL94" s="53" t="s">
        <v>930</v>
      </c>
    </row>
    <row r="95" spans="1:90" ht="13.8" x14ac:dyDescent="0.3">
      <c r="A95" s="107" t="s">
        <v>393</v>
      </c>
      <c r="B95" s="108" t="s">
        <v>408</v>
      </c>
      <c r="C95" s="108" t="s">
        <v>442</v>
      </c>
      <c r="D95" s="195" t="s">
        <v>441</v>
      </c>
      <c r="E95" s="185"/>
      <c r="F95" s="109">
        <f t="shared" si="2"/>
        <v>1</v>
      </c>
      <c r="G95" s="52" t="s">
        <v>557</v>
      </c>
      <c r="H95" s="53"/>
      <c r="I95" s="54"/>
      <c r="J95" s="55" t="s">
        <v>557</v>
      </c>
      <c r="K95" s="53" t="s">
        <v>817</v>
      </c>
      <c r="L95" s="54"/>
      <c r="M95" s="55" t="s">
        <v>557</v>
      </c>
      <c r="N95" s="53" t="s">
        <v>817</v>
      </c>
      <c r="O95" s="54"/>
      <c r="P95" s="55" t="s">
        <v>557</v>
      </c>
      <c r="Q95" s="53"/>
      <c r="R95" s="54"/>
      <c r="S95" s="55" t="s">
        <v>557</v>
      </c>
      <c r="T95" s="53"/>
      <c r="U95" s="53"/>
      <c r="V95" s="53" t="s">
        <v>557</v>
      </c>
      <c r="W95" s="53"/>
      <c r="X95" s="53"/>
      <c r="Y95" s="53" t="s">
        <v>557</v>
      </c>
      <c r="Z95" s="53"/>
      <c r="AA95" s="53"/>
      <c r="AB95" s="53" t="s">
        <v>557</v>
      </c>
      <c r="AC95" s="53"/>
      <c r="AD95" s="53"/>
      <c r="AE95" s="53" t="s">
        <v>557</v>
      </c>
      <c r="AF95" s="53"/>
      <c r="AG95" s="54"/>
      <c r="AH95" s="55" t="s">
        <v>557</v>
      </c>
      <c r="AI95" s="53"/>
      <c r="AJ95" s="53"/>
      <c r="AK95" s="53" t="s">
        <v>557</v>
      </c>
      <c r="AL95" s="53"/>
      <c r="AM95" s="54"/>
      <c r="AN95" s="55" t="s">
        <v>557</v>
      </c>
      <c r="AO95" s="53"/>
      <c r="AP95" s="53"/>
      <c r="AQ95" s="53" t="s">
        <v>557</v>
      </c>
      <c r="AR95" s="53"/>
      <c r="AS95" s="54"/>
      <c r="AT95" s="55" t="s">
        <v>557</v>
      </c>
      <c r="AU95" s="53"/>
      <c r="AV95" s="53"/>
      <c r="AW95" s="53" t="s">
        <v>557</v>
      </c>
      <c r="AX95" s="53"/>
      <c r="AY95" s="53"/>
      <c r="AZ95" s="53" t="s">
        <v>557</v>
      </c>
      <c r="BA95" s="53"/>
      <c r="BB95" s="54"/>
      <c r="BC95" s="53" t="s">
        <v>557</v>
      </c>
      <c r="BD95" s="53"/>
      <c r="BE95" s="54"/>
      <c r="BF95" s="55" t="s">
        <v>557</v>
      </c>
      <c r="BG95" s="53"/>
      <c r="BH95" s="54"/>
      <c r="BI95" s="55" t="s">
        <v>557</v>
      </c>
      <c r="BJ95" s="53"/>
      <c r="BK95" s="54"/>
      <c r="BL95" s="53" t="s">
        <v>557</v>
      </c>
      <c r="BM95" s="53"/>
      <c r="BN95" s="54"/>
      <c r="BO95" s="53" t="s">
        <v>557</v>
      </c>
      <c r="BP95" s="53"/>
      <c r="BQ95" s="54"/>
      <c r="BR95" s="55" t="s">
        <v>557</v>
      </c>
      <c r="BS95" s="53"/>
      <c r="BT95" s="53"/>
      <c r="BU95" s="53" t="s">
        <v>557</v>
      </c>
      <c r="BV95" s="53"/>
      <c r="BW95" s="54"/>
      <c r="BX95" s="55" t="s">
        <v>557</v>
      </c>
      <c r="BY95" s="53"/>
      <c r="BZ95" s="54"/>
      <c r="CA95" s="55" t="s">
        <v>557</v>
      </c>
      <c r="CB95" s="53"/>
      <c r="CC95" s="54"/>
      <c r="CD95" s="55" t="s">
        <v>557</v>
      </c>
      <c r="CE95" s="53"/>
      <c r="CF95" s="54"/>
      <c r="CG95" s="55" t="s">
        <v>557</v>
      </c>
      <c r="CH95" s="53"/>
      <c r="CI95" s="54"/>
      <c r="CJ95" s="55" t="s">
        <v>587</v>
      </c>
      <c r="CK95" s="53"/>
      <c r="CL95" s="53" t="s">
        <v>930</v>
      </c>
    </row>
    <row r="96" spans="1:90" ht="13.8" x14ac:dyDescent="0.3">
      <c r="A96" s="107" t="s">
        <v>393</v>
      </c>
      <c r="B96" s="108" t="s">
        <v>408</v>
      </c>
      <c r="C96" s="108" t="s">
        <v>413</v>
      </c>
      <c r="D96" s="195" t="s">
        <v>412</v>
      </c>
      <c r="E96" s="185"/>
      <c r="F96" s="109">
        <f t="shared" si="2"/>
        <v>1</v>
      </c>
      <c r="G96" s="52" t="s">
        <v>557</v>
      </c>
      <c r="H96" s="53"/>
      <c r="I96" s="54"/>
      <c r="J96" s="55" t="s">
        <v>557</v>
      </c>
      <c r="K96" s="53" t="s">
        <v>817</v>
      </c>
      <c r="L96" s="54"/>
      <c r="M96" s="55" t="s">
        <v>557</v>
      </c>
      <c r="N96" s="53" t="s">
        <v>817</v>
      </c>
      <c r="O96" s="54"/>
      <c r="P96" s="55" t="s">
        <v>557</v>
      </c>
      <c r="Q96" s="53"/>
      <c r="R96" s="54"/>
      <c r="S96" s="55" t="s">
        <v>557</v>
      </c>
      <c r="T96" s="53"/>
      <c r="U96" s="53"/>
      <c r="V96" s="53" t="s">
        <v>557</v>
      </c>
      <c r="W96" s="53"/>
      <c r="X96" s="53"/>
      <c r="Y96" s="53" t="s">
        <v>557</v>
      </c>
      <c r="Z96" s="53"/>
      <c r="AA96" s="53"/>
      <c r="AB96" s="53" t="s">
        <v>557</v>
      </c>
      <c r="AC96" s="53"/>
      <c r="AD96" s="53"/>
      <c r="AE96" s="53" t="s">
        <v>557</v>
      </c>
      <c r="AF96" s="53"/>
      <c r="AG96" s="54"/>
      <c r="AH96" s="55" t="s">
        <v>557</v>
      </c>
      <c r="AI96" s="53"/>
      <c r="AJ96" s="53"/>
      <c r="AK96" s="53" t="s">
        <v>557</v>
      </c>
      <c r="AL96" s="53"/>
      <c r="AM96" s="54"/>
      <c r="AN96" s="55" t="s">
        <v>557</v>
      </c>
      <c r="AO96" s="53"/>
      <c r="AP96" s="53"/>
      <c r="AQ96" s="53" t="s">
        <v>557</v>
      </c>
      <c r="AR96" s="53"/>
      <c r="AS96" s="54"/>
      <c r="AT96" s="55" t="s">
        <v>557</v>
      </c>
      <c r="AU96" s="53"/>
      <c r="AV96" s="53"/>
      <c r="AW96" s="53" t="s">
        <v>557</v>
      </c>
      <c r="AX96" s="53"/>
      <c r="AY96" s="53"/>
      <c r="AZ96" s="53" t="s">
        <v>557</v>
      </c>
      <c r="BA96" s="53"/>
      <c r="BB96" s="54"/>
      <c r="BC96" s="53" t="s">
        <v>557</v>
      </c>
      <c r="BD96" s="53"/>
      <c r="BE96" s="54"/>
      <c r="BF96" s="55" t="s">
        <v>557</v>
      </c>
      <c r="BG96" s="53"/>
      <c r="BH96" s="54"/>
      <c r="BI96" s="55" t="s">
        <v>557</v>
      </c>
      <c r="BJ96" s="53"/>
      <c r="BK96" s="54"/>
      <c r="BL96" s="53" t="s">
        <v>557</v>
      </c>
      <c r="BM96" s="53"/>
      <c r="BN96" s="54"/>
      <c r="BO96" s="53" t="s">
        <v>557</v>
      </c>
      <c r="BP96" s="53"/>
      <c r="BQ96" s="54"/>
      <c r="BR96" s="55" t="s">
        <v>557</v>
      </c>
      <c r="BS96" s="53"/>
      <c r="BT96" s="53"/>
      <c r="BU96" s="53" t="s">
        <v>557</v>
      </c>
      <c r="BV96" s="53"/>
      <c r="BW96" s="54"/>
      <c r="BX96" s="55" t="s">
        <v>557</v>
      </c>
      <c r="BY96" s="53"/>
      <c r="BZ96" s="54"/>
      <c r="CA96" s="55" t="s">
        <v>557</v>
      </c>
      <c r="CB96" s="53"/>
      <c r="CC96" s="54"/>
      <c r="CD96" s="55" t="s">
        <v>557</v>
      </c>
      <c r="CE96" s="53"/>
      <c r="CF96" s="54"/>
      <c r="CG96" s="55" t="s">
        <v>557</v>
      </c>
      <c r="CH96" s="53"/>
      <c r="CI96" s="54"/>
      <c r="CJ96" s="55" t="s">
        <v>587</v>
      </c>
      <c r="CK96" s="53"/>
      <c r="CL96" s="53" t="s">
        <v>930</v>
      </c>
    </row>
    <row r="97" spans="1:90" ht="13.8" x14ac:dyDescent="0.3">
      <c r="A97" s="107" t="s">
        <v>393</v>
      </c>
      <c r="B97" s="108" t="s">
        <v>408</v>
      </c>
      <c r="C97" s="108" t="s">
        <v>415</v>
      </c>
      <c r="D97" s="195" t="s">
        <v>414</v>
      </c>
      <c r="E97" s="185"/>
      <c r="F97" s="109">
        <f t="shared" si="2"/>
        <v>1</v>
      </c>
      <c r="G97" s="52" t="s">
        <v>557</v>
      </c>
      <c r="H97" s="53"/>
      <c r="I97" s="54"/>
      <c r="J97" s="55" t="s">
        <v>557</v>
      </c>
      <c r="K97" s="53" t="s">
        <v>817</v>
      </c>
      <c r="L97" s="54"/>
      <c r="M97" s="55" t="s">
        <v>557</v>
      </c>
      <c r="N97" s="53" t="s">
        <v>817</v>
      </c>
      <c r="O97" s="54"/>
      <c r="P97" s="55" t="s">
        <v>557</v>
      </c>
      <c r="Q97" s="53"/>
      <c r="R97" s="54"/>
      <c r="S97" s="55" t="s">
        <v>557</v>
      </c>
      <c r="T97" s="53"/>
      <c r="U97" s="53"/>
      <c r="V97" s="53" t="s">
        <v>557</v>
      </c>
      <c r="W97" s="53"/>
      <c r="X97" s="53"/>
      <c r="Y97" s="53" t="s">
        <v>557</v>
      </c>
      <c r="Z97" s="53"/>
      <c r="AA97" s="53"/>
      <c r="AB97" s="53" t="s">
        <v>557</v>
      </c>
      <c r="AC97" s="53"/>
      <c r="AD97" s="53"/>
      <c r="AE97" s="53" t="s">
        <v>557</v>
      </c>
      <c r="AF97" s="53"/>
      <c r="AG97" s="54"/>
      <c r="AH97" s="55" t="s">
        <v>557</v>
      </c>
      <c r="AI97" s="53"/>
      <c r="AJ97" s="53"/>
      <c r="AK97" s="53" t="s">
        <v>557</v>
      </c>
      <c r="AL97" s="53"/>
      <c r="AM97" s="54"/>
      <c r="AN97" s="55" t="s">
        <v>557</v>
      </c>
      <c r="AO97" s="53"/>
      <c r="AP97" s="53"/>
      <c r="AQ97" s="53" t="s">
        <v>557</v>
      </c>
      <c r="AR97" s="53"/>
      <c r="AS97" s="54"/>
      <c r="AT97" s="55" t="s">
        <v>557</v>
      </c>
      <c r="AU97" s="53"/>
      <c r="AV97" s="53"/>
      <c r="AW97" s="53" t="s">
        <v>557</v>
      </c>
      <c r="AX97" s="53"/>
      <c r="AY97" s="54"/>
      <c r="AZ97" s="53" t="s">
        <v>557</v>
      </c>
      <c r="BA97" s="53"/>
      <c r="BB97" s="54"/>
      <c r="BC97" s="55" t="s">
        <v>557</v>
      </c>
      <c r="BD97" s="53"/>
      <c r="BE97" s="53"/>
      <c r="BF97" s="55" t="s">
        <v>557</v>
      </c>
      <c r="BG97" s="53"/>
      <c r="BH97" s="54"/>
      <c r="BI97" s="55" t="s">
        <v>557</v>
      </c>
      <c r="BJ97" s="53"/>
      <c r="BK97" s="54"/>
      <c r="BL97" s="53" t="s">
        <v>557</v>
      </c>
      <c r="BM97" s="53"/>
      <c r="BN97" s="54"/>
      <c r="BO97" s="53" t="s">
        <v>557</v>
      </c>
      <c r="BP97" s="53"/>
      <c r="BQ97" s="54"/>
      <c r="BR97" s="55" t="s">
        <v>557</v>
      </c>
      <c r="BS97" s="53"/>
      <c r="BT97" s="53"/>
      <c r="BU97" s="53" t="s">
        <v>557</v>
      </c>
      <c r="BV97" s="53"/>
      <c r="BW97" s="54"/>
      <c r="BX97" s="55" t="s">
        <v>557</v>
      </c>
      <c r="BY97" s="53"/>
      <c r="BZ97" s="54"/>
      <c r="CA97" s="55" t="s">
        <v>557</v>
      </c>
      <c r="CB97" s="53"/>
      <c r="CC97" s="54"/>
      <c r="CD97" s="55" t="s">
        <v>557</v>
      </c>
      <c r="CE97" s="53"/>
      <c r="CF97" s="54"/>
      <c r="CG97" s="55" t="s">
        <v>557</v>
      </c>
      <c r="CH97" s="53"/>
      <c r="CI97" s="54"/>
      <c r="CJ97" s="55" t="s">
        <v>587</v>
      </c>
      <c r="CK97" s="53"/>
      <c r="CL97" s="53" t="s">
        <v>930</v>
      </c>
    </row>
    <row r="98" spans="1:90" ht="13.8" x14ac:dyDescent="0.3">
      <c r="A98" s="107" t="s">
        <v>393</v>
      </c>
      <c r="B98" s="108" t="s">
        <v>408</v>
      </c>
      <c r="C98" s="108" t="s">
        <v>417</v>
      </c>
      <c r="D98" s="195" t="s">
        <v>416</v>
      </c>
      <c r="E98" s="185"/>
      <c r="F98" s="109">
        <f t="shared" si="2"/>
        <v>1</v>
      </c>
      <c r="G98" s="52" t="s">
        <v>557</v>
      </c>
      <c r="H98" s="53"/>
      <c r="I98" s="54"/>
      <c r="J98" s="55" t="s">
        <v>557</v>
      </c>
      <c r="K98" s="53" t="s">
        <v>817</v>
      </c>
      <c r="L98" s="54"/>
      <c r="M98" s="55" t="s">
        <v>557</v>
      </c>
      <c r="N98" s="53" t="s">
        <v>817</v>
      </c>
      <c r="O98" s="54"/>
      <c r="P98" s="55" t="s">
        <v>557</v>
      </c>
      <c r="Q98" s="53"/>
      <c r="R98" s="54"/>
      <c r="S98" s="55" t="s">
        <v>557</v>
      </c>
      <c r="T98" s="53"/>
      <c r="U98" s="53"/>
      <c r="V98" s="53" t="s">
        <v>557</v>
      </c>
      <c r="W98" s="53"/>
      <c r="X98" s="53"/>
      <c r="Y98" s="53" t="s">
        <v>557</v>
      </c>
      <c r="Z98" s="53"/>
      <c r="AA98" s="53"/>
      <c r="AB98" s="53" t="s">
        <v>557</v>
      </c>
      <c r="AC98" s="53"/>
      <c r="AD98" s="53"/>
      <c r="AE98" s="53" t="s">
        <v>557</v>
      </c>
      <c r="AF98" s="53"/>
      <c r="AG98" s="54"/>
      <c r="AH98" s="55" t="s">
        <v>557</v>
      </c>
      <c r="AI98" s="53"/>
      <c r="AJ98" s="53"/>
      <c r="AK98" s="53" t="s">
        <v>557</v>
      </c>
      <c r="AL98" s="53"/>
      <c r="AM98" s="54"/>
      <c r="AN98" s="55" t="s">
        <v>557</v>
      </c>
      <c r="AO98" s="53"/>
      <c r="AP98" s="53"/>
      <c r="AQ98" s="53" t="s">
        <v>557</v>
      </c>
      <c r="AR98" s="53"/>
      <c r="AS98" s="54"/>
      <c r="AT98" s="55" t="s">
        <v>557</v>
      </c>
      <c r="AU98" s="53"/>
      <c r="AV98" s="53"/>
      <c r="AW98" s="53" t="s">
        <v>557</v>
      </c>
      <c r="AX98" s="53"/>
      <c r="AY98" s="53"/>
      <c r="AZ98" s="53" t="s">
        <v>557</v>
      </c>
      <c r="BA98" s="53"/>
      <c r="BB98" s="54"/>
      <c r="BC98" s="55" t="s">
        <v>557</v>
      </c>
      <c r="BD98" s="53"/>
      <c r="BE98" s="53"/>
      <c r="BF98" s="55" t="s">
        <v>557</v>
      </c>
      <c r="BG98" s="53"/>
      <c r="BH98" s="54"/>
      <c r="BI98" s="55" t="s">
        <v>557</v>
      </c>
      <c r="BJ98" s="53"/>
      <c r="BK98" s="54"/>
      <c r="BL98" s="53" t="s">
        <v>557</v>
      </c>
      <c r="BM98" s="53"/>
      <c r="BN98" s="54"/>
      <c r="BO98" s="53" t="s">
        <v>557</v>
      </c>
      <c r="BP98" s="53"/>
      <c r="BQ98" s="54"/>
      <c r="BR98" s="55" t="s">
        <v>557</v>
      </c>
      <c r="BS98" s="53"/>
      <c r="BT98" s="53"/>
      <c r="BU98" s="53" t="s">
        <v>557</v>
      </c>
      <c r="BV98" s="53"/>
      <c r="BW98" s="54"/>
      <c r="BX98" s="55" t="s">
        <v>557</v>
      </c>
      <c r="BY98" s="53"/>
      <c r="BZ98" s="54"/>
      <c r="CA98" s="55" t="s">
        <v>557</v>
      </c>
      <c r="CB98" s="53"/>
      <c r="CC98" s="54"/>
      <c r="CD98" s="55" t="s">
        <v>557</v>
      </c>
      <c r="CE98" s="53"/>
      <c r="CF98" s="54"/>
      <c r="CG98" s="55" t="s">
        <v>557</v>
      </c>
      <c r="CH98" s="53"/>
      <c r="CI98" s="54"/>
      <c r="CJ98" s="55" t="s">
        <v>587</v>
      </c>
      <c r="CK98" s="53"/>
      <c r="CL98" s="53" t="s">
        <v>930</v>
      </c>
    </row>
    <row r="99" spans="1:90" ht="13.8" x14ac:dyDescent="0.3">
      <c r="A99" s="107" t="s">
        <v>393</v>
      </c>
      <c r="B99" s="108" t="s">
        <v>408</v>
      </c>
      <c r="C99" s="108" t="s">
        <v>464</v>
      </c>
      <c r="D99" s="195" t="s">
        <v>463</v>
      </c>
      <c r="E99" s="185"/>
      <c r="F99" s="109">
        <f t="shared" si="2"/>
        <v>1</v>
      </c>
      <c r="G99" s="52" t="s">
        <v>557</v>
      </c>
      <c r="H99" s="53"/>
      <c r="I99" s="54"/>
      <c r="J99" s="55" t="s">
        <v>557</v>
      </c>
      <c r="K99" s="53" t="s">
        <v>817</v>
      </c>
      <c r="L99" s="54"/>
      <c r="M99" s="55" t="s">
        <v>557</v>
      </c>
      <c r="N99" s="53" t="s">
        <v>817</v>
      </c>
      <c r="O99" s="54"/>
      <c r="P99" s="55" t="s">
        <v>557</v>
      </c>
      <c r="Q99" s="53"/>
      <c r="R99" s="54"/>
      <c r="S99" s="55" t="s">
        <v>557</v>
      </c>
      <c r="T99" s="53"/>
      <c r="U99" s="53"/>
      <c r="V99" s="53" t="s">
        <v>557</v>
      </c>
      <c r="W99" s="53"/>
      <c r="X99" s="53"/>
      <c r="Y99" s="53" t="s">
        <v>557</v>
      </c>
      <c r="Z99" s="53"/>
      <c r="AA99" s="53"/>
      <c r="AB99" s="53" t="s">
        <v>557</v>
      </c>
      <c r="AC99" s="53"/>
      <c r="AD99" s="53"/>
      <c r="AE99" s="53" t="s">
        <v>557</v>
      </c>
      <c r="AF99" s="53"/>
      <c r="AG99" s="54"/>
      <c r="AH99" s="55" t="s">
        <v>557</v>
      </c>
      <c r="AI99" s="53"/>
      <c r="AJ99" s="53"/>
      <c r="AK99" s="53" t="s">
        <v>557</v>
      </c>
      <c r="AL99" s="53"/>
      <c r="AM99" s="54"/>
      <c r="AN99" s="55" t="s">
        <v>557</v>
      </c>
      <c r="AO99" s="53"/>
      <c r="AP99" s="53"/>
      <c r="AQ99" s="53" t="s">
        <v>557</v>
      </c>
      <c r="AR99" s="53"/>
      <c r="AS99" s="54"/>
      <c r="AT99" s="55" t="s">
        <v>557</v>
      </c>
      <c r="AU99" s="53"/>
      <c r="AV99" s="53"/>
      <c r="AW99" s="53" t="s">
        <v>557</v>
      </c>
      <c r="AX99" s="53"/>
      <c r="AY99" s="53"/>
      <c r="AZ99" s="53" t="s">
        <v>557</v>
      </c>
      <c r="BA99" s="53"/>
      <c r="BB99" s="54"/>
      <c r="BC99" s="55" t="s">
        <v>557</v>
      </c>
      <c r="BD99" s="53"/>
      <c r="BE99" s="53"/>
      <c r="BF99" s="55" t="s">
        <v>557</v>
      </c>
      <c r="BG99" s="53"/>
      <c r="BH99" s="54"/>
      <c r="BI99" s="55" t="s">
        <v>557</v>
      </c>
      <c r="BJ99" s="53"/>
      <c r="BK99" s="54"/>
      <c r="BL99" s="53" t="s">
        <v>557</v>
      </c>
      <c r="BM99" s="53"/>
      <c r="BN99" s="54"/>
      <c r="BO99" s="53" t="s">
        <v>557</v>
      </c>
      <c r="BP99" s="53"/>
      <c r="BQ99" s="54"/>
      <c r="BR99" s="55" t="s">
        <v>557</v>
      </c>
      <c r="BS99" s="53"/>
      <c r="BT99" s="53"/>
      <c r="BU99" s="53" t="s">
        <v>557</v>
      </c>
      <c r="BV99" s="53"/>
      <c r="BW99" s="54"/>
      <c r="BX99" s="55" t="s">
        <v>557</v>
      </c>
      <c r="BY99" s="53"/>
      <c r="BZ99" s="54"/>
      <c r="CA99" s="55" t="s">
        <v>557</v>
      </c>
      <c r="CB99" s="53"/>
      <c r="CC99" s="54"/>
      <c r="CD99" s="55" t="s">
        <v>557</v>
      </c>
      <c r="CE99" s="53"/>
      <c r="CF99" s="54"/>
      <c r="CG99" s="55" t="s">
        <v>557</v>
      </c>
      <c r="CH99" s="53"/>
      <c r="CI99" s="54"/>
      <c r="CJ99" s="55" t="s">
        <v>587</v>
      </c>
      <c r="CK99" s="53"/>
      <c r="CL99" s="53" t="s">
        <v>930</v>
      </c>
    </row>
    <row r="100" spans="1:90" ht="13.8" x14ac:dyDescent="0.3">
      <c r="A100" s="107" t="s">
        <v>393</v>
      </c>
      <c r="B100" s="108" t="s">
        <v>408</v>
      </c>
      <c r="C100" s="108" t="s">
        <v>419</v>
      </c>
      <c r="D100" s="195" t="s">
        <v>418</v>
      </c>
      <c r="E100" s="185"/>
      <c r="F100" s="109">
        <f t="shared" si="2"/>
        <v>1</v>
      </c>
      <c r="G100" s="52" t="s">
        <v>557</v>
      </c>
      <c r="H100" s="53"/>
      <c r="I100" s="54"/>
      <c r="J100" s="55" t="s">
        <v>557</v>
      </c>
      <c r="K100" s="53" t="s">
        <v>817</v>
      </c>
      <c r="L100" s="54"/>
      <c r="M100" s="55" t="s">
        <v>557</v>
      </c>
      <c r="N100" s="53" t="s">
        <v>817</v>
      </c>
      <c r="O100" s="54"/>
      <c r="P100" s="55" t="s">
        <v>557</v>
      </c>
      <c r="Q100" s="53"/>
      <c r="R100" s="54"/>
      <c r="S100" s="55" t="s">
        <v>557</v>
      </c>
      <c r="T100" s="53"/>
      <c r="U100" s="53"/>
      <c r="V100" s="53" t="s">
        <v>557</v>
      </c>
      <c r="W100" s="53"/>
      <c r="X100" s="53"/>
      <c r="Y100" s="53" t="s">
        <v>557</v>
      </c>
      <c r="Z100" s="53"/>
      <c r="AA100" s="53"/>
      <c r="AB100" s="53" t="s">
        <v>557</v>
      </c>
      <c r="AC100" s="53"/>
      <c r="AD100" s="53"/>
      <c r="AE100" s="53" t="s">
        <v>557</v>
      </c>
      <c r="AF100" s="53"/>
      <c r="AG100" s="54"/>
      <c r="AH100" s="55" t="s">
        <v>557</v>
      </c>
      <c r="AI100" s="53"/>
      <c r="AJ100" s="53"/>
      <c r="AK100" s="53" t="s">
        <v>557</v>
      </c>
      <c r="AL100" s="53"/>
      <c r="AM100" s="54"/>
      <c r="AN100" s="55" t="s">
        <v>557</v>
      </c>
      <c r="AO100" s="53"/>
      <c r="AP100" s="53"/>
      <c r="AQ100" s="53" t="s">
        <v>557</v>
      </c>
      <c r="AR100" s="53"/>
      <c r="AS100" s="54"/>
      <c r="AT100" s="55" t="s">
        <v>557</v>
      </c>
      <c r="AU100" s="53"/>
      <c r="AV100" s="53"/>
      <c r="AW100" s="53" t="s">
        <v>557</v>
      </c>
      <c r="AX100" s="53"/>
      <c r="AY100" s="53"/>
      <c r="AZ100" s="53" t="s">
        <v>557</v>
      </c>
      <c r="BA100" s="53"/>
      <c r="BB100" s="54"/>
      <c r="BC100" s="55" t="s">
        <v>557</v>
      </c>
      <c r="BD100" s="53"/>
      <c r="BE100" s="53"/>
      <c r="BF100" s="55" t="s">
        <v>557</v>
      </c>
      <c r="BG100" s="53"/>
      <c r="BH100" s="54"/>
      <c r="BI100" s="55" t="s">
        <v>557</v>
      </c>
      <c r="BJ100" s="53"/>
      <c r="BK100" s="54"/>
      <c r="BL100" s="53" t="s">
        <v>557</v>
      </c>
      <c r="BM100" s="53"/>
      <c r="BN100" s="54"/>
      <c r="BO100" s="53" t="s">
        <v>557</v>
      </c>
      <c r="BP100" s="53"/>
      <c r="BQ100" s="54"/>
      <c r="BR100" s="55" t="s">
        <v>557</v>
      </c>
      <c r="BS100" s="53"/>
      <c r="BT100" s="53"/>
      <c r="BU100" s="53" t="s">
        <v>557</v>
      </c>
      <c r="BV100" s="53"/>
      <c r="BW100" s="54"/>
      <c r="BX100" s="55" t="s">
        <v>557</v>
      </c>
      <c r="BY100" s="53"/>
      <c r="BZ100" s="54"/>
      <c r="CA100" s="55" t="s">
        <v>557</v>
      </c>
      <c r="CB100" s="53"/>
      <c r="CC100" s="54"/>
      <c r="CD100" s="55" t="s">
        <v>557</v>
      </c>
      <c r="CE100" s="53"/>
      <c r="CF100" s="54"/>
      <c r="CG100" s="55" t="s">
        <v>557</v>
      </c>
      <c r="CH100" s="53"/>
      <c r="CI100" s="54"/>
      <c r="CJ100" s="55" t="s">
        <v>587</v>
      </c>
      <c r="CK100" s="53"/>
      <c r="CL100" s="53" t="s">
        <v>930</v>
      </c>
    </row>
    <row r="101" spans="1:90" ht="13.8" x14ac:dyDescent="0.3">
      <c r="A101" s="107" t="s">
        <v>393</v>
      </c>
      <c r="B101" s="108" t="s">
        <v>408</v>
      </c>
      <c r="C101" s="108" t="s">
        <v>421</v>
      </c>
      <c r="D101" s="195" t="s">
        <v>420</v>
      </c>
      <c r="E101" s="185"/>
      <c r="F101" s="109">
        <f t="shared" ref="F101:F125" si="3">COUNTIF(G101:CL101,"yes")</f>
        <v>1</v>
      </c>
      <c r="G101" s="52" t="s">
        <v>557</v>
      </c>
      <c r="H101" s="53"/>
      <c r="I101" s="54"/>
      <c r="J101" s="55" t="s">
        <v>557</v>
      </c>
      <c r="K101" s="53" t="s">
        <v>817</v>
      </c>
      <c r="L101" s="54"/>
      <c r="M101" s="55" t="s">
        <v>557</v>
      </c>
      <c r="N101" s="53" t="s">
        <v>817</v>
      </c>
      <c r="O101" s="54"/>
      <c r="P101" s="55" t="s">
        <v>557</v>
      </c>
      <c r="Q101" s="53"/>
      <c r="R101" s="54"/>
      <c r="S101" s="55" t="s">
        <v>557</v>
      </c>
      <c r="T101" s="53"/>
      <c r="U101" s="53"/>
      <c r="V101" s="53" t="s">
        <v>557</v>
      </c>
      <c r="W101" s="53"/>
      <c r="X101" s="53"/>
      <c r="Y101" s="53" t="s">
        <v>557</v>
      </c>
      <c r="Z101" s="53"/>
      <c r="AA101" s="53"/>
      <c r="AB101" s="53" t="s">
        <v>557</v>
      </c>
      <c r="AC101" s="53"/>
      <c r="AD101" s="53"/>
      <c r="AE101" s="53" t="s">
        <v>557</v>
      </c>
      <c r="AF101" s="53"/>
      <c r="AG101" s="54"/>
      <c r="AH101" s="55" t="s">
        <v>557</v>
      </c>
      <c r="AI101" s="53"/>
      <c r="AJ101" s="53"/>
      <c r="AK101" s="53" t="s">
        <v>557</v>
      </c>
      <c r="AL101" s="53"/>
      <c r="AM101" s="54"/>
      <c r="AN101" s="55" t="s">
        <v>557</v>
      </c>
      <c r="AO101" s="53"/>
      <c r="AP101" s="53"/>
      <c r="AQ101" s="53" t="s">
        <v>557</v>
      </c>
      <c r="AR101" s="53"/>
      <c r="AS101" s="54"/>
      <c r="AT101" s="55" t="s">
        <v>557</v>
      </c>
      <c r="AU101" s="53"/>
      <c r="AV101" s="53"/>
      <c r="AW101" s="53" t="s">
        <v>557</v>
      </c>
      <c r="AX101" s="53"/>
      <c r="AY101" s="53"/>
      <c r="AZ101" s="53" t="s">
        <v>557</v>
      </c>
      <c r="BA101" s="53"/>
      <c r="BB101" s="54"/>
      <c r="BC101" s="55" t="s">
        <v>557</v>
      </c>
      <c r="BD101" s="53"/>
      <c r="BE101" s="53"/>
      <c r="BF101" s="55" t="s">
        <v>557</v>
      </c>
      <c r="BG101" s="53"/>
      <c r="BH101" s="54"/>
      <c r="BI101" s="55" t="s">
        <v>557</v>
      </c>
      <c r="BJ101" s="53"/>
      <c r="BK101" s="54"/>
      <c r="BL101" s="53" t="s">
        <v>557</v>
      </c>
      <c r="BM101" s="53"/>
      <c r="BN101" s="54"/>
      <c r="BO101" s="53" t="s">
        <v>557</v>
      </c>
      <c r="BP101" s="53"/>
      <c r="BQ101" s="54"/>
      <c r="BR101" s="55" t="s">
        <v>557</v>
      </c>
      <c r="BS101" s="53"/>
      <c r="BT101" s="53"/>
      <c r="BU101" s="53" t="s">
        <v>557</v>
      </c>
      <c r="BV101" s="53"/>
      <c r="BW101" s="54"/>
      <c r="BX101" s="55" t="s">
        <v>557</v>
      </c>
      <c r="BY101" s="53"/>
      <c r="BZ101" s="54"/>
      <c r="CA101" s="55" t="s">
        <v>557</v>
      </c>
      <c r="CB101" s="53"/>
      <c r="CC101" s="54"/>
      <c r="CD101" s="55" t="s">
        <v>557</v>
      </c>
      <c r="CE101" s="53"/>
      <c r="CF101" s="54"/>
      <c r="CG101" s="55" t="s">
        <v>557</v>
      </c>
      <c r="CH101" s="53"/>
      <c r="CI101" s="54"/>
      <c r="CJ101" s="55" t="s">
        <v>587</v>
      </c>
      <c r="CK101" s="53"/>
      <c r="CL101" s="53" t="s">
        <v>930</v>
      </c>
    </row>
    <row r="102" spans="1:90" ht="13.8" x14ac:dyDescent="0.3">
      <c r="A102" s="107" t="s">
        <v>393</v>
      </c>
      <c r="B102" s="108" t="s">
        <v>408</v>
      </c>
      <c r="C102" s="108" t="s">
        <v>462</v>
      </c>
      <c r="D102" s="195" t="s">
        <v>461</v>
      </c>
      <c r="E102" s="185"/>
      <c r="F102" s="109">
        <f t="shared" si="3"/>
        <v>1</v>
      </c>
      <c r="G102" s="52" t="s">
        <v>557</v>
      </c>
      <c r="H102" s="53"/>
      <c r="I102" s="54"/>
      <c r="J102" s="55" t="s">
        <v>557</v>
      </c>
      <c r="K102" s="53" t="s">
        <v>817</v>
      </c>
      <c r="L102" s="54"/>
      <c r="M102" s="55" t="s">
        <v>557</v>
      </c>
      <c r="N102" s="53" t="s">
        <v>817</v>
      </c>
      <c r="O102" s="54"/>
      <c r="P102" s="55" t="s">
        <v>557</v>
      </c>
      <c r="Q102" s="53"/>
      <c r="R102" s="54"/>
      <c r="S102" s="55" t="s">
        <v>557</v>
      </c>
      <c r="T102" s="53"/>
      <c r="U102" s="53"/>
      <c r="V102" s="53" t="s">
        <v>557</v>
      </c>
      <c r="W102" s="53"/>
      <c r="X102" s="53"/>
      <c r="Y102" s="53" t="s">
        <v>557</v>
      </c>
      <c r="Z102" s="53"/>
      <c r="AA102" s="53"/>
      <c r="AB102" s="53" t="s">
        <v>557</v>
      </c>
      <c r="AC102" s="53"/>
      <c r="AD102" s="53"/>
      <c r="AE102" s="53" t="s">
        <v>557</v>
      </c>
      <c r="AF102" s="53"/>
      <c r="AG102" s="54"/>
      <c r="AH102" s="55" t="s">
        <v>557</v>
      </c>
      <c r="AI102" s="53"/>
      <c r="AJ102" s="53"/>
      <c r="AK102" s="53" t="s">
        <v>557</v>
      </c>
      <c r="AL102" s="53"/>
      <c r="AM102" s="54"/>
      <c r="AN102" s="55" t="s">
        <v>557</v>
      </c>
      <c r="AO102" s="53"/>
      <c r="AP102" s="53"/>
      <c r="AQ102" s="53" t="s">
        <v>557</v>
      </c>
      <c r="AR102" s="53"/>
      <c r="AS102" s="54"/>
      <c r="AT102" s="55" t="s">
        <v>557</v>
      </c>
      <c r="AU102" s="53"/>
      <c r="AV102" s="53"/>
      <c r="AW102" s="53" t="s">
        <v>557</v>
      </c>
      <c r="AX102" s="53"/>
      <c r="AY102" s="53"/>
      <c r="AZ102" s="53" t="s">
        <v>557</v>
      </c>
      <c r="BA102" s="53"/>
      <c r="BB102" s="54"/>
      <c r="BC102" s="55" t="s">
        <v>557</v>
      </c>
      <c r="BD102" s="53"/>
      <c r="BE102" s="53"/>
      <c r="BF102" s="55" t="s">
        <v>557</v>
      </c>
      <c r="BG102" s="53"/>
      <c r="BH102" s="54"/>
      <c r="BI102" s="55" t="s">
        <v>557</v>
      </c>
      <c r="BJ102" s="53"/>
      <c r="BK102" s="54"/>
      <c r="BL102" s="55" t="s">
        <v>557</v>
      </c>
      <c r="BM102" s="53"/>
      <c r="BN102" s="53"/>
      <c r="BO102" s="53" t="s">
        <v>557</v>
      </c>
      <c r="BP102" s="53"/>
      <c r="BQ102" s="54"/>
      <c r="BR102" s="55" t="s">
        <v>557</v>
      </c>
      <c r="BS102" s="53"/>
      <c r="BT102" s="53"/>
      <c r="BU102" s="53" t="s">
        <v>557</v>
      </c>
      <c r="BV102" s="53"/>
      <c r="BW102" s="54"/>
      <c r="BX102" s="55" t="s">
        <v>557</v>
      </c>
      <c r="BY102" s="53"/>
      <c r="BZ102" s="54"/>
      <c r="CA102" s="55" t="s">
        <v>557</v>
      </c>
      <c r="CB102" s="53"/>
      <c r="CC102" s="54"/>
      <c r="CD102" s="55" t="s">
        <v>557</v>
      </c>
      <c r="CE102" s="53"/>
      <c r="CF102" s="54"/>
      <c r="CG102" s="55" t="s">
        <v>557</v>
      </c>
      <c r="CH102" s="53"/>
      <c r="CI102" s="54"/>
      <c r="CJ102" s="55" t="s">
        <v>587</v>
      </c>
      <c r="CK102" s="53"/>
      <c r="CL102" s="53" t="s">
        <v>930</v>
      </c>
    </row>
    <row r="103" spans="1:90" ht="13.8" x14ac:dyDescent="0.3">
      <c r="A103" s="107" t="s">
        <v>393</v>
      </c>
      <c r="B103" s="108" t="s">
        <v>408</v>
      </c>
      <c r="C103" s="108" t="s">
        <v>407</v>
      </c>
      <c r="D103" s="195" t="s">
        <v>406</v>
      </c>
      <c r="E103" s="185"/>
      <c r="F103" s="109">
        <f t="shared" si="3"/>
        <v>1</v>
      </c>
      <c r="G103" s="52" t="s">
        <v>557</v>
      </c>
      <c r="H103" s="53"/>
      <c r="I103" s="54"/>
      <c r="J103" s="55" t="s">
        <v>557</v>
      </c>
      <c r="K103" s="53" t="s">
        <v>817</v>
      </c>
      <c r="L103" s="54"/>
      <c r="M103" s="55" t="s">
        <v>557</v>
      </c>
      <c r="N103" s="53" t="s">
        <v>817</v>
      </c>
      <c r="O103" s="54"/>
      <c r="P103" s="55" t="s">
        <v>557</v>
      </c>
      <c r="Q103" s="53"/>
      <c r="R103" s="54"/>
      <c r="S103" s="55" t="s">
        <v>557</v>
      </c>
      <c r="T103" s="53"/>
      <c r="U103" s="53"/>
      <c r="V103" s="53" t="s">
        <v>557</v>
      </c>
      <c r="W103" s="53"/>
      <c r="X103" s="53"/>
      <c r="Y103" s="53" t="s">
        <v>557</v>
      </c>
      <c r="Z103" s="53"/>
      <c r="AA103" s="53"/>
      <c r="AB103" s="53" t="s">
        <v>557</v>
      </c>
      <c r="AC103" s="53"/>
      <c r="AD103" s="53"/>
      <c r="AE103" s="53" t="s">
        <v>557</v>
      </c>
      <c r="AF103" s="53"/>
      <c r="AG103" s="54"/>
      <c r="AH103" s="55" t="s">
        <v>557</v>
      </c>
      <c r="AI103" s="53"/>
      <c r="AJ103" s="53"/>
      <c r="AK103" s="53" t="s">
        <v>557</v>
      </c>
      <c r="AL103" s="53"/>
      <c r="AM103" s="54"/>
      <c r="AN103" s="55" t="s">
        <v>557</v>
      </c>
      <c r="AO103" s="53"/>
      <c r="AP103" s="53"/>
      <c r="AQ103" s="53" t="s">
        <v>557</v>
      </c>
      <c r="AR103" s="53"/>
      <c r="AS103" s="54"/>
      <c r="AT103" s="55" t="s">
        <v>557</v>
      </c>
      <c r="AU103" s="53"/>
      <c r="AV103" s="53"/>
      <c r="AW103" s="53" t="s">
        <v>557</v>
      </c>
      <c r="AX103" s="53"/>
      <c r="AY103" s="53"/>
      <c r="AZ103" s="53" t="s">
        <v>557</v>
      </c>
      <c r="BA103" s="53"/>
      <c r="BB103" s="54"/>
      <c r="BC103" s="55" t="s">
        <v>557</v>
      </c>
      <c r="BD103" s="53"/>
      <c r="BE103" s="53"/>
      <c r="BF103" s="55" t="s">
        <v>557</v>
      </c>
      <c r="BG103" s="53"/>
      <c r="BH103" s="54"/>
      <c r="BI103" s="55" t="s">
        <v>557</v>
      </c>
      <c r="BJ103" s="53"/>
      <c r="BK103" s="54"/>
      <c r="BL103" s="55" t="s">
        <v>557</v>
      </c>
      <c r="BM103" s="53"/>
      <c r="BN103" s="53"/>
      <c r="BO103" s="53" t="s">
        <v>557</v>
      </c>
      <c r="BP103" s="53"/>
      <c r="BQ103" s="54"/>
      <c r="BR103" s="55" t="s">
        <v>557</v>
      </c>
      <c r="BS103" s="53"/>
      <c r="BT103" s="53"/>
      <c r="BU103" s="53" t="s">
        <v>557</v>
      </c>
      <c r="BV103" s="53"/>
      <c r="BW103" s="54"/>
      <c r="BX103" s="55" t="s">
        <v>557</v>
      </c>
      <c r="BY103" s="53"/>
      <c r="BZ103" s="54"/>
      <c r="CA103" s="55" t="s">
        <v>557</v>
      </c>
      <c r="CB103" s="53"/>
      <c r="CC103" s="54"/>
      <c r="CD103" s="55" t="s">
        <v>557</v>
      </c>
      <c r="CE103" s="53"/>
      <c r="CF103" s="54"/>
      <c r="CG103" s="55" t="s">
        <v>557</v>
      </c>
      <c r="CH103" s="53"/>
      <c r="CI103" s="54"/>
      <c r="CJ103" s="55" t="s">
        <v>587</v>
      </c>
      <c r="CK103" s="53"/>
      <c r="CL103" s="53" t="s">
        <v>930</v>
      </c>
    </row>
    <row r="104" spans="1:90" ht="13.8" x14ac:dyDescent="0.3">
      <c r="A104" s="107" t="s">
        <v>393</v>
      </c>
      <c r="B104" s="108" t="s">
        <v>408</v>
      </c>
      <c r="C104" s="108" t="s">
        <v>411</v>
      </c>
      <c r="D104" s="195" t="s">
        <v>410</v>
      </c>
      <c r="E104" s="185"/>
      <c r="F104" s="109">
        <f t="shared" si="3"/>
        <v>1</v>
      </c>
      <c r="G104" s="52" t="s">
        <v>557</v>
      </c>
      <c r="H104" s="53"/>
      <c r="I104" s="54"/>
      <c r="J104" s="55" t="s">
        <v>557</v>
      </c>
      <c r="K104" s="53" t="s">
        <v>817</v>
      </c>
      <c r="L104" s="54"/>
      <c r="M104" s="55" t="s">
        <v>557</v>
      </c>
      <c r="N104" s="53" t="s">
        <v>817</v>
      </c>
      <c r="O104" s="54"/>
      <c r="P104" s="55" t="s">
        <v>557</v>
      </c>
      <c r="Q104" s="53"/>
      <c r="R104" s="54"/>
      <c r="S104" s="55" t="s">
        <v>557</v>
      </c>
      <c r="T104" s="53"/>
      <c r="U104" s="53"/>
      <c r="V104" s="53" t="s">
        <v>557</v>
      </c>
      <c r="W104" s="53"/>
      <c r="X104" s="53"/>
      <c r="Y104" s="53" t="s">
        <v>557</v>
      </c>
      <c r="Z104" s="53"/>
      <c r="AA104" s="53"/>
      <c r="AB104" s="53" t="s">
        <v>557</v>
      </c>
      <c r="AC104" s="53"/>
      <c r="AD104" s="53"/>
      <c r="AE104" s="53" t="s">
        <v>557</v>
      </c>
      <c r="AF104" s="53"/>
      <c r="AG104" s="54"/>
      <c r="AH104" s="55" t="s">
        <v>557</v>
      </c>
      <c r="AI104" s="53"/>
      <c r="AJ104" s="53"/>
      <c r="AK104" s="53" t="s">
        <v>557</v>
      </c>
      <c r="AL104" s="53"/>
      <c r="AM104" s="54"/>
      <c r="AN104" s="55" t="s">
        <v>557</v>
      </c>
      <c r="AO104" s="53"/>
      <c r="AP104" s="53"/>
      <c r="AQ104" s="53" t="s">
        <v>557</v>
      </c>
      <c r="AR104" s="53"/>
      <c r="AS104" s="54"/>
      <c r="AT104" s="55" t="s">
        <v>557</v>
      </c>
      <c r="AU104" s="53"/>
      <c r="AV104" s="53"/>
      <c r="AW104" s="53" t="s">
        <v>557</v>
      </c>
      <c r="AX104" s="53"/>
      <c r="AY104" s="53"/>
      <c r="AZ104" s="53" t="s">
        <v>557</v>
      </c>
      <c r="BA104" s="53"/>
      <c r="BB104" s="54"/>
      <c r="BC104" s="55" t="s">
        <v>557</v>
      </c>
      <c r="BD104" s="53"/>
      <c r="BE104" s="53"/>
      <c r="BF104" s="55" t="s">
        <v>557</v>
      </c>
      <c r="BG104" s="53"/>
      <c r="BH104" s="54"/>
      <c r="BI104" s="55" t="s">
        <v>557</v>
      </c>
      <c r="BJ104" s="53"/>
      <c r="BK104" s="54"/>
      <c r="BL104" s="55" t="s">
        <v>557</v>
      </c>
      <c r="BM104" s="53"/>
      <c r="BN104" s="53"/>
      <c r="BO104" s="53" t="s">
        <v>557</v>
      </c>
      <c r="BP104" s="53"/>
      <c r="BQ104" s="54"/>
      <c r="BR104" s="55" t="s">
        <v>557</v>
      </c>
      <c r="BS104" s="53"/>
      <c r="BT104" s="53"/>
      <c r="BU104" s="53" t="s">
        <v>557</v>
      </c>
      <c r="BV104" s="53"/>
      <c r="BW104" s="54"/>
      <c r="BX104" s="55" t="s">
        <v>557</v>
      </c>
      <c r="BY104" s="53"/>
      <c r="BZ104" s="54"/>
      <c r="CA104" s="55" t="s">
        <v>557</v>
      </c>
      <c r="CB104" s="53"/>
      <c r="CC104" s="54"/>
      <c r="CD104" s="55" t="s">
        <v>557</v>
      </c>
      <c r="CE104" s="53"/>
      <c r="CF104" s="54"/>
      <c r="CG104" s="55" t="s">
        <v>557</v>
      </c>
      <c r="CH104" s="53"/>
      <c r="CI104" s="54"/>
      <c r="CJ104" s="55" t="s">
        <v>587</v>
      </c>
      <c r="CK104" s="53"/>
      <c r="CL104" s="53" t="s">
        <v>930</v>
      </c>
    </row>
    <row r="105" spans="1:90" ht="13.8" x14ac:dyDescent="0.3">
      <c r="A105" s="107" t="s">
        <v>393</v>
      </c>
      <c r="B105" s="108" t="s">
        <v>408</v>
      </c>
      <c r="C105" s="108" t="s">
        <v>934</v>
      </c>
      <c r="D105" s="195" t="s">
        <v>451</v>
      </c>
      <c r="E105" s="185"/>
      <c r="F105" s="109">
        <f t="shared" si="3"/>
        <v>1</v>
      </c>
      <c r="G105" s="52" t="s">
        <v>557</v>
      </c>
      <c r="H105" s="53"/>
      <c r="I105" s="54"/>
      <c r="J105" s="55" t="s">
        <v>557</v>
      </c>
      <c r="K105" s="53" t="s">
        <v>817</v>
      </c>
      <c r="L105" s="54"/>
      <c r="M105" s="55" t="s">
        <v>557</v>
      </c>
      <c r="N105" s="53" t="s">
        <v>817</v>
      </c>
      <c r="O105" s="54"/>
      <c r="P105" s="55" t="s">
        <v>557</v>
      </c>
      <c r="Q105" s="53"/>
      <c r="R105" s="54"/>
      <c r="S105" s="55" t="s">
        <v>557</v>
      </c>
      <c r="T105" s="53"/>
      <c r="U105" s="53"/>
      <c r="V105" s="53" t="s">
        <v>557</v>
      </c>
      <c r="W105" s="53"/>
      <c r="X105" s="53"/>
      <c r="Y105" s="53" t="s">
        <v>557</v>
      </c>
      <c r="Z105" s="53"/>
      <c r="AA105" s="53"/>
      <c r="AB105" s="53" t="s">
        <v>557</v>
      </c>
      <c r="AC105" s="53"/>
      <c r="AD105" s="53"/>
      <c r="AE105" s="53" t="s">
        <v>557</v>
      </c>
      <c r="AF105" s="53"/>
      <c r="AG105" s="54"/>
      <c r="AH105" s="55" t="s">
        <v>557</v>
      </c>
      <c r="AI105" s="53"/>
      <c r="AJ105" s="53"/>
      <c r="AK105" s="53" t="s">
        <v>557</v>
      </c>
      <c r="AL105" s="53"/>
      <c r="AM105" s="54"/>
      <c r="AN105" s="55" t="s">
        <v>557</v>
      </c>
      <c r="AO105" s="53"/>
      <c r="AP105" s="53"/>
      <c r="AQ105" s="53" t="s">
        <v>557</v>
      </c>
      <c r="AR105" s="53"/>
      <c r="AS105" s="54"/>
      <c r="AT105" s="55" t="s">
        <v>557</v>
      </c>
      <c r="AU105" s="53"/>
      <c r="AV105" s="53"/>
      <c r="AW105" s="53" t="s">
        <v>557</v>
      </c>
      <c r="AX105" s="53"/>
      <c r="AY105" s="53"/>
      <c r="AZ105" s="53" t="s">
        <v>557</v>
      </c>
      <c r="BA105" s="53"/>
      <c r="BB105" s="54"/>
      <c r="BC105" s="55" t="s">
        <v>557</v>
      </c>
      <c r="BD105" s="53"/>
      <c r="BE105" s="53"/>
      <c r="BF105" s="55" t="s">
        <v>557</v>
      </c>
      <c r="BG105" s="53"/>
      <c r="BH105" s="54"/>
      <c r="BI105" s="55" t="s">
        <v>557</v>
      </c>
      <c r="BJ105" s="53"/>
      <c r="BK105" s="54"/>
      <c r="BL105" s="55" t="s">
        <v>557</v>
      </c>
      <c r="BM105" s="53"/>
      <c r="BN105" s="53"/>
      <c r="BO105" s="53" t="s">
        <v>557</v>
      </c>
      <c r="BP105" s="53"/>
      <c r="BQ105" s="54"/>
      <c r="BR105" s="55" t="s">
        <v>557</v>
      </c>
      <c r="BS105" s="53"/>
      <c r="BT105" s="53"/>
      <c r="BU105" s="53" t="s">
        <v>557</v>
      </c>
      <c r="BV105" s="53"/>
      <c r="BW105" s="54"/>
      <c r="BX105" s="55" t="s">
        <v>557</v>
      </c>
      <c r="BY105" s="53"/>
      <c r="BZ105" s="54"/>
      <c r="CA105" s="55" t="s">
        <v>557</v>
      </c>
      <c r="CB105" s="53"/>
      <c r="CC105" s="54"/>
      <c r="CD105" s="55" t="s">
        <v>557</v>
      </c>
      <c r="CE105" s="53"/>
      <c r="CF105" s="54"/>
      <c r="CG105" s="55" t="s">
        <v>557</v>
      </c>
      <c r="CH105" s="53"/>
      <c r="CI105" s="54"/>
      <c r="CJ105" s="55" t="s">
        <v>587</v>
      </c>
      <c r="CK105" s="53"/>
      <c r="CL105" s="53" t="s">
        <v>930</v>
      </c>
    </row>
    <row r="106" spans="1:90" ht="13.8" x14ac:dyDescent="0.3">
      <c r="A106" s="107" t="s">
        <v>393</v>
      </c>
      <c r="B106" s="108" t="s">
        <v>408</v>
      </c>
      <c r="C106" s="108" t="s">
        <v>427</v>
      </c>
      <c r="D106" s="195" t="s">
        <v>426</v>
      </c>
      <c r="E106" s="185"/>
      <c r="F106" s="109">
        <f t="shared" si="3"/>
        <v>1</v>
      </c>
      <c r="G106" s="52" t="s">
        <v>557</v>
      </c>
      <c r="H106" s="53"/>
      <c r="I106" s="54"/>
      <c r="J106" s="55" t="s">
        <v>557</v>
      </c>
      <c r="K106" s="53" t="s">
        <v>817</v>
      </c>
      <c r="L106" s="54"/>
      <c r="M106" s="55" t="s">
        <v>557</v>
      </c>
      <c r="N106" s="53" t="s">
        <v>817</v>
      </c>
      <c r="O106" s="54"/>
      <c r="P106" s="55" t="s">
        <v>557</v>
      </c>
      <c r="Q106" s="53"/>
      <c r="R106" s="54"/>
      <c r="S106" s="55" t="s">
        <v>557</v>
      </c>
      <c r="T106" s="53"/>
      <c r="U106" s="53"/>
      <c r="V106" s="53" t="s">
        <v>557</v>
      </c>
      <c r="W106" s="53"/>
      <c r="X106" s="53"/>
      <c r="Y106" s="53" t="s">
        <v>557</v>
      </c>
      <c r="Z106" s="53"/>
      <c r="AA106" s="53"/>
      <c r="AB106" s="53" t="s">
        <v>557</v>
      </c>
      <c r="AC106" s="53"/>
      <c r="AD106" s="53"/>
      <c r="AE106" s="53" t="s">
        <v>557</v>
      </c>
      <c r="AF106" s="53"/>
      <c r="AG106" s="54"/>
      <c r="AH106" s="55" t="s">
        <v>557</v>
      </c>
      <c r="AI106" s="53"/>
      <c r="AJ106" s="53"/>
      <c r="AK106" s="53" t="s">
        <v>557</v>
      </c>
      <c r="AL106" s="53"/>
      <c r="AM106" s="54"/>
      <c r="AN106" s="55" t="s">
        <v>557</v>
      </c>
      <c r="AO106" s="53"/>
      <c r="AP106" s="53"/>
      <c r="AQ106" s="53" t="s">
        <v>557</v>
      </c>
      <c r="AR106" s="53"/>
      <c r="AS106" s="54"/>
      <c r="AT106" s="55" t="s">
        <v>557</v>
      </c>
      <c r="AU106" s="53"/>
      <c r="AV106" s="53"/>
      <c r="AW106" s="53" t="s">
        <v>557</v>
      </c>
      <c r="AX106" s="53"/>
      <c r="AY106" s="53"/>
      <c r="AZ106" s="53" t="s">
        <v>557</v>
      </c>
      <c r="BA106" s="53"/>
      <c r="BB106" s="54"/>
      <c r="BC106" s="55" t="s">
        <v>557</v>
      </c>
      <c r="BD106" s="53"/>
      <c r="BE106" s="53"/>
      <c r="BF106" s="55" t="s">
        <v>557</v>
      </c>
      <c r="BG106" s="53"/>
      <c r="BH106" s="54"/>
      <c r="BI106" s="55" t="s">
        <v>557</v>
      </c>
      <c r="BJ106" s="53"/>
      <c r="BK106" s="54"/>
      <c r="BL106" s="55" t="s">
        <v>557</v>
      </c>
      <c r="BM106" s="53"/>
      <c r="BN106" s="53"/>
      <c r="BO106" s="53" t="s">
        <v>557</v>
      </c>
      <c r="BP106" s="53"/>
      <c r="BQ106" s="54"/>
      <c r="BR106" s="55" t="s">
        <v>557</v>
      </c>
      <c r="BS106" s="53"/>
      <c r="BT106" s="53"/>
      <c r="BU106" s="53" t="s">
        <v>557</v>
      </c>
      <c r="BV106" s="53"/>
      <c r="BW106" s="54"/>
      <c r="BX106" s="55" t="s">
        <v>557</v>
      </c>
      <c r="BY106" s="53"/>
      <c r="BZ106" s="54"/>
      <c r="CA106" s="55" t="s">
        <v>557</v>
      </c>
      <c r="CB106" s="53"/>
      <c r="CC106" s="54"/>
      <c r="CD106" s="55" t="s">
        <v>557</v>
      </c>
      <c r="CE106" s="53"/>
      <c r="CF106" s="54"/>
      <c r="CG106" s="55" t="s">
        <v>557</v>
      </c>
      <c r="CH106" s="53"/>
      <c r="CI106" s="54"/>
      <c r="CJ106" s="55" t="s">
        <v>587</v>
      </c>
      <c r="CK106" s="53"/>
      <c r="CL106" s="53" t="s">
        <v>930</v>
      </c>
    </row>
    <row r="107" spans="1:90" ht="13.8" x14ac:dyDescent="0.3">
      <c r="A107" s="107" t="s">
        <v>393</v>
      </c>
      <c r="B107" s="108" t="s">
        <v>408</v>
      </c>
      <c r="C107" s="108" t="s">
        <v>423</v>
      </c>
      <c r="D107" s="195" t="s">
        <v>422</v>
      </c>
      <c r="E107" s="185"/>
      <c r="F107" s="109">
        <f t="shared" si="3"/>
        <v>1</v>
      </c>
      <c r="G107" s="52" t="s">
        <v>557</v>
      </c>
      <c r="H107" s="53"/>
      <c r="I107" s="54"/>
      <c r="J107" s="55" t="s">
        <v>557</v>
      </c>
      <c r="K107" s="53" t="s">
        <v>817</v>
      </c>
      <c r="L107" s="54"/>
      <c r="M107" s="55" t="s">
        <v>557</v>
      </c>
      <c r="N107" s="53" t="s">
        <v>817</v>
      </c>
      <c r="O107" s="54"/>
      <c r="P107" s="55" t="s">
        <v>557</v>
      </c>
      <c r="Q107" s="53"/>
      <c r="R107" s="54"/>
      <c r="S107" s="55" t="s">
        <v>557</v>
      </c>
      <c r="T107" s="53"/>
      <c r="U107" s="53"/>
      <c r="V107" s="53" t="s">
        <v>557</v>
      </c>
      <c r="W107" s="53"/>
      <c r="X107" s="53"/>
      <c r="Y107" s="53" t="s">
        <v>557</v>
      </c>
      <c r="Z107" s="53"/>
      <c r="AA107" s="53"/>
      <c r="AB107" s="53" t="s">
        <v>557</v>
      </c>
      <c r="AC107" s="53"/>
      <c r="AD107" s="53"/>
      <c r="AE107" s="53" t="s">
        <v>557</v>
      </c>
      <c r="AF107" s="53"/>
      <c r="AG107" s="54"/>
      <c r="AH107" s="55" t="s">
        <v>557</v>
      </c>
      <c r="AI107" s="53"/>
      <c r="AJ107" s="53"/>
      <c r="AK107" s="53" t="s">
        <v>557</v>
      </c>
      <c r="AL107" s="53"/>
      <c r="AM107" s="54"/>
      <c r="AN107" s="55" t="s">
        <v>557</v>
      </c>
      <c r="AO107" s="53"/>
      <c r="AP107" s="53"/>
      <c r="AQ107" s="53" t="s">
        <v>557</v>
      </c>
      <c r="AR107" s="53"/>
      <c r="AS107" s="54"/>
      <c r="AT107" s="55" t="s">
        <v>557</v>
      </c>
      <c r="AU107" s="53"/>
      <c r="AV107" s="53"/>
      <c r="AW107" s="53" t="s">
        <v>557</v>
      </c>
      <c r="AX107" s="53"/>
      <c r="AY107" s="53"/>
      <c r="AZ107" s="53" t="s">
        <v>557</v>
      </c>
      <c r="BA107" s="53"/>
      <c r="BB107" s="54"/>
      <c r="BC107" s="55" t="s">
        <v>557</v>
      </c>
      <c r="BD107" s="53"/>
      <c r="BE107" s="53"/>
      <c r="BF107" s="55" t="s">
        <v>557</v>
      </c>
      <c r="BG107" s="53"/>
      <c r="BH107" s="54"/>
      <c r="BI107" s="55" t="s">
        <v>557</v>
      </c>
      <c r="BJ107" s="53"/>
      <c r="BK107" s="54"/>
      <c r="BL107" s="55" t="s">
        <v>557</v>
      </c>
      <c r="BM107" s="53"/>
      <c r="BN107" s="53"/>
      <c r="BO107" s="53" t="s">
        <v>557</v>
      </c>
      <c r="BP107" s="53"/>
      <c r="BQ107" s="54"/>
      <c r="BR107" s="55" t="s">
        <v>557</v>
      </c>
      <c r="BS107" s="53"/>
      <c r="BT107" s="53"/>
      <c r="BU107" s="53" t="s">
        <v>557</v>
      </c>
      <c r="BV107" s="53"/>
      <c r="BW107" s="54"/>
      <c r="BX107" s="55" t="s">
        <v>557</v>
      </c>
      <c r="BY107" s="53"/>
      <c r="BZ107" s="54"/>
      <c r="CA107" s="55" t="s">
        <v>557</v>
      </c>
      <c r="CB107" s="53"/>
      <c r="CC107" s="54"/>
      <c r="CD107" s="55" t="s">
        <v>557</v>
      </c>
      <c r="CE107" s="53"/>
      <c r="CF107" s="54"/>
      <c r="CG107" s="55" t="s">
        <v>557</v>
      </c>
      <c r="CH107" s="53"/>
      <c r="CI107" s="54"/>
      <c r="CJ107" s="55" t="s">
        <v>587</v>
      </c>
      <c r="CK107" s="53"/>
      <c r="CL107" s="53" t="s">
        <v>933</v>
      </c>
    </row>
    <row r="108" spans="1:90" ht="13.8" x14ac:dyDescent="0.3">
      <c r="A108" s="107" t="s">
        <v>393</v>
      </c>
      <c r="B108" s="108" t="s">
        <v>404</v>
      </c>
      <c r="C108" s="108" t="s">
        <v>479</v>
      </c>
      <c r="D108" s="195" t="s">
        <v>478</v>
      </c>
      <c r="E108" s="185"/>
      <c r="F108" s="109">
        <f t="shared" si="3"/>
        <v>1</v>
      </c>
      <c r="G108" s="52" t="s">
        <v>557</v>
      </c>
      <c r="H108" s="53"/>
      <c r="I108" s="54"/>
      <c r="J108" s="55" t="s">
        <v>557</v>
      </c>
      <c r="K108" s="53" t="s">
        <v>817</v>
      </c>
      <c r="L108" s="54"/>
      <c r="M108" s="55" t="s">
        <v>557</v>
      </c>
      <c r="N108" s="53" t="s">
        <v>817</v>
      </c>
      <c r="O108" s="54"/>
      <c r="P108" s="55" t="s">
        <v>557</v>
      </c>
      <c r="Q108" s="53"/>
      <c r="R108" s="54"/>
      <c r="S108" s="55" t="s">
        <v>557</v>
      </c>
      <c r="T108" s="53"/>
      <c r="U108" s="53"/>
      <c r="V108" s="53" t="s">
        <v>557</v>
      </c>
      <c r="W108" s="53"/>
      <c r="X108" s="53"/>
      <c r="Y108" s="53" t="s">
        <v>557</v>
      </c>
      <c r="Z108" s="53"/>
      <c r="AA108" s="53"/>
      <c r="AB108" s="53" t="s">
        <v>557</v>
      </c>
      <c r="AC108" s="53"/>
      <c r="AD108" s="53"/>
      <c r="AE108" s="53" t="s">
        <v>557</v>
      </c>
      <c r="AF108" s="53"/>
      <c r="AG108" s="54"/>
      <c r="AH108" s="55" t="s">
        <v>557</v>
      </c>
      <c r="AI108" s="53"/>
      <c r="AJ108" s="53"/>
      <c r="AK108" s="53" t="s">
        <v>557</v>
      </c>
      <c r="AL108" s="53"/>
      <c r="AM108" s="54"/>
      <c r="AN108" s="55" t="s">
        <v>557</v>
      </c>
      <c r="AO108" s="53"/>
      <c r="AP108" s="53"/>
      <c r="AQ108" s="53" t="s">
        <v>557</v>
      </c>
      <c r="AR108" s="53"/>
      <c r="AS108" s="54"/>
      <c r="AT108" s="55" t="s">
        <v>557</v>
      </c>
      <c r="AU108" s="53"/>
      <c r="AV108" s="53"/>
      <c r="AW108" s="53" t="s">
        <v>557</v>
      </c>
      <c r="AX108" s="53"/>
      <c r="AY108" s="53"/>
      <c r="AZ108" s="53" t="s">
        <v>557</v>
      </c>
      <c r="BA108" s="53"/>
      <c r="BB108" s="54"/>
      <c r="BC108" s="55" t="s">
        <v>557</v>
      </c>
      <c r="BD108" s="53"/>
      <c r="BE108" s="53"/>
      <c r="BF108" s="55" t="s">
        <v>557</v>
      </c>
      <c r="BG108" s="53"/>
      <c r="BH108" s="54"/>
      <c r="BI108" s="55" t="s">
        <v>557</v>
      </c>
      <c r="BJ108" s="53"/>
      <c r="BK108" s="54"/>
      <c r="BL108" s="55" t="s">
        <v>557</v>
      </c>
      <c r="BM108" s="53"/>
      <c r="BN108" s="53"/>
      <c r="BO108" s="53" t="s">
        <v>557</v>
      </c>
      <c r="BP108" s="53"/>
      <c r="BQ108" s="54"/>
      <c r="BR108" s="55" t="s">
        <v>557</v>
      </c>
      <c r="BS108" s="53"/>
      <c r="BT108" s="53"/>
      <c r="BU108" s="53" t="s">
        <v>557</v>
      </c>
      <c r="BV108" s="53"/>
      <c r="BW108" s="54"/>
      <c r="BX108" s="55" t="s">
        <v>557</v>
      </c>
      <c r="BY108" s="53"/>
      <c r="BZ108" s="54"/>
      <c r="CA108" s="55" t="s">
        <v>557</v>
      </c>
      <c r="CB108" s="53"/>
      <c r="CC108" s="54"/>
      <c r="CD108" s="55" t="s">
        <v>557</v>
      </c>
      <c r="CE108" s="53"/>
      <c r="CF108" s="54"/>
      <c r="CG108" s="55" t="s">
        <v>557</v>
      </c>
      <c r="CH108" s="53"/>
      <c r="CI108" s="54"/>
      <c r="CJ108" s="55" t="s">
        <v>587</v>
      </c>
      <c r="CK108" s="53" t="s">
        <v>559</v>
      </c>
      <c r="CL108" s="53" t="s">
        <v>930</v>
      </c>
    </row>
    <row r="109" spans="1:90" ht="13.8" x14ac:dyDescent="0.3">
      <c r="A109" s="107" t="s">
        <v>393</v>
      </c>
      <c r="B109" s="108" t="s">
        <v>404</v>
      </c>
      <c r="C109" s="108" t="s">
        <v>438</v>
      </c>
      <c r="D109" s="195" t="s">
        <v>437</v>
      </c>
      <c r="E109" s="185"/>
      <c r="F109" s="109">
        <f t="shared" si="3"/>
        <v>1</v>
      </c>
      <c r="G109" s="52" t="s">
        <v>557</v>
      </c>
      <c r="H109" s="53"/>
      <c r="I109" s="54"/>
      <c r="J109" s="55" t="s">
        <v>557</v>
      </c>
      <c r="K109" s="53" t="s">
        <v>817</v>
      </c>
      <c r="L109" s="54"/>
      <c r="M109" s="55" t="s">
        <v>557</v>
      </c>
      <c r="N109" s="53" t="s">
        <v>817</v>
      </c>
      <c r="O109" s="54"/>
      <c r="P109" s="55" t="s">
        <v>557</v>
      </c>
      <c r="Q109" s="53"/>
      <c r="R109" s="54"/>
      <c r="S109" s="55" t="s">
        <v>557</v>
      </c>
      <c r="T109" s="53"/>
      <c r="U109" s="53"/>
      <c r="V109" s="53" t="s">
        <v>557</v>
      </c>
      <c r="W109" s="53"/>
      <c r="X109" s="53"/>
      <c r="Y109" s="53" t="s">
        <v>557</v>
      </c>
      <c r="Z109" s="53"/>
      <c r="AA109" s="53"/>
      <c r="AB109" s="53" t="s">
        <v>557</v>
      </c>
      <c r="AC109" s="53"/>
      <c r="AD109" s="53"/>
      <c r="AE109" s="53" t="s">
        <v>557</v>
      </c>
      <c r="AF109" s="53"/>
      <c r="AG109" s="54"/>
      <c r="AH109" s="55" t="s">
        <v>557</v>
      </c>
      <c r="AI109" s="53"/>
      <c r="AJ109" s="53"/>
      <c r="AK109" s="53" t="s">
        <v>557</v>
      </c>
      <c r="AL109" s="53"/>
      <c r="AM109" s="54"/>
      <c r="AN109" s="55" t="s">
        <v>557</v>
      </c>
      <c r="AO109" s="53"/>
      <c r="AP109" s="53"/>
      <c r="AQ109" s="53" t="s">
        <v>557</v>
      </c>
      <c r="AR109" s="53"/>
      <c r="AS109" s="54"/>
      <c r="AT109" s="55" t="s">
        <v>557</v>
      </c>
      <c r="AU109" s="53"/>
      <c r="AV109" s="53"/>
      <c r="AW109" s="53" t="s">
        <v>557</v>
      </c>
      <c r="AX109" s="53"/>
      <c r="AY109" s="53"/>
      <c r="AZ109" s="53" t="s">
        <v>557</v>
      </c>
      <c r="BA109" s="53"/>
      <c r="BB109" s="54"/>
      <c r="BC109" s="55" t="s">
        <v>557</v>
      </c>
      <c r="BD109" s="53"/>
      <c r="BE109" s="53"/>
      <c r="BF109" s="55" t="s">
        <v>557</v>
      </c>
      <c r="BG109" s="53"/>
      <c r="BH109" s="54"/>
      <c r="BI109" s="55" t="s">
        <v>557</v>
      </c>
      <c r="BJ109" s="53"/>
      <c r="BK109" s="54"/>
      <c r="BL109" s="55" t="s">
        <v>557</v>
      </c>
      <c r="BM109" s="53"/>
      <c r="BN109" s="53"/>
      <c r="BO109" s="53" t="s">
        <v>557</v>
      </c>
      <c r="BP109" s="53"/>
      <c r="BQ109" s="54"/>
      <c r="BR109" s="55" t="s">
        <v>557</v>
      </c>
      <c r="BS109" s="53"/>
      <c r="BT109" s="53"/>
      <c r="BU109" s="53" t="s">
        <v>557</v>
      </c>
      <c r="BV109" s="53"/>
      <c r="BW109" s="54"/>
      <c r="BX109" s="55" t="s">
        <v>557</v>
      </c>
      <c r="BY109" s="53"/>
      <c r="BZ109" s="54"/>
      <c r="CA109" s="55" t="s">
        <v>557</v>
      </c>
      <c r="CB109" s="53"/>
      <c r="CC109" s="54"/>
      <c r="CD109" s="55" t="s">
        <v>557</v>
      </c>
      <c r="CE109" s="53"/>
      <c r="CF109" s="54"/>
      <c r="CG109" s="55" t="s">
        <v>557</v>
      </c>
      <c r="CH109" s="53"/>
      <c r="CI109" s="54"/>
      <c r="CJ109" s="55" t="s">
        <v>587</v>
      </c>
      <c r="CK109" s="53" t="s">
        <v>559</v>
      </c>
      <c r="CL109" s="53" t="s">
        <v>931</v>
      </c>
    </row>
    <row r="110" spans="1:90" ht="13.8" x14ac:dyDescent="0.3">
      <c r="A110" s="107" t="s">
        <v>393</v>
      </c>
      <c r="B110" s="108" t="s">
        <v>404</v>
      </c>
      <c r="C110" s="108" t="s">
        <v>450</v>
      </c>
      <c r="D110" s="195" t="s">
        <v>449</v>
      </c>
      <c r="E110" s="185"/>
      <c r="F110" s="109">
        <f t="shared" si="3"/>
        <v>1</v>
      </c>
      <c r="G110" s="52" t="s">
        <v>557</v>
      </c>
      <c r="H110" s="53"/>
      <c r="I110" s="54"/>
      <c r="J110" s="55" t="s">
        <v>557</v>
      </c>
      <c r="K110" s="53" t="s">
        <v>817</v>
      </c>
      <c r="L110" s="54"/>
      <c r="M110" s="55" t="s">
        <v>557</v>
      </c>
      <c r="N110" s="53" t="s">
        <v>817</v>
      </c>
      <c r="O110" s="54"/>
      <c r="P110" s="55" t="s">
        <v>557</v>
      </c>
      <c r="Q110" s="53"/>
      <c r="R110" s="54"/>
      <c r="S110" s="55" t="s">
        <v>557</v>
      </c>
      <c r="T110" s="53"/>
      <c r="U110" s="53"/>
      <c r="V110" s="53" t="s">
        <v>557</v>
      </c>
      <c r="W110" s="53"/>
      <c r="X110" s="53"/>
      <c r="Y110" s="53" t="s">
        <v>557</v>
      </c>
      <c r="Z110" s="53"/>
      <c r="AA110" s="53"/>
      <c r="AB110" s="53" t="s">
        <v>557</v>
      </c>
      <c r="AC110" s="53"/>
      <c r="AD110" s="53"/>
      <c r="AE110" s="53" t="s">
        <v>557</v>
      </c>
      <c r="AF110" s="53"/>
      <c r="AG110" s="54"/>
      <c r="AH110" s="55" t="s">
        <v>557</v>
      </c>
      <c r="AI110" s="53"/>
      <c r="AJ110" s="53"/>
      <c r="AK110" s="53" t="s">
        <v>557</v>
      </c>
      <c r="AL110" s="53"/>
      <c r="AM110" s="54"/>
      <c r="AN110" s="55" t="s">
        <v>557</v>
      </c>
      <c r="AO110" s="53"/>
      <c r="AP110" s="53"/>
      <c r="AQ110" s="53" t="s">
        <v>557</v>
      </c>
      <c r="AR110" s="53"/>
      <c r="AS110" s="54"/>
      <c r="AT110" s="55" t="s">
        <v>557</v>
      </c>
      <c r="AU110" s="53"/>
      <c r="AV110" s="53"/>
      <c r="AW110" s="53" t="s">
        <v>557</v>
      </c>
      <c r="AX110" s="53"/>
      <c r="AY110" s="53"/>
      <c r="AZ110" s="53" t="s">
        <v>557</v>
      </c>
      <c r="BA110" s="53"/>
      <c r="BB110" s="54"/>
      <c r="BC110" s="55" t="s">
        <v>557</v>
      </c>
      <c r="BD110" s="53"/>
      <c r="BE110" s="53"/>
      <c r="BF110" s="55" t="s">
        <v>557</v>
      </c>
      <c r="BG110" s="53"/>
      <c r="BH110" s="54"/>
      <c r="BI110" s="55" t="s">
        <v>557</v>
      </c>
      <c r="BJ110" s="53"/>
      <c r="BK110" s="54"/>
      <c r="BL110" s="55" t="s">
        <v>557</v>
      </c>
      <c r="BM110" s="53"/>
      <c r="BN110" s="53"/>
      <c r="BO110" s="53" t="s">
        <v>557</v>
      </c>
      <c r="BP110" s="53"/>
      <c r="BQ110" s="54"/>
      <c r="BR110" s="55" t="s">
        <v>557</v>
      </c>
      <c r="BS110" s="53"/>
      <c r="BT110" s="53"/>
      <c r="BU110" s="53" t="s">
        <v>557</v>
      </c>
      <c r="BV110" s="53"/>
      <c r="BW110" s="54"/>
      <c r="BX110" s="55" t="s">
        <v>557</v>
      </c>
      <c r="BY110" s="53"/>
      <c r="BZ110" s="54"/>
      <c r="CA110" s="55" t="s">
        <v>557</v>
      </c>
      <c r="CB110" s="53"/>
      <c r="CC110" s="54"/>
      <c r="CD110" s="55" t="s">
        <v>557</v>
      </c>
      <c r="CE110" s="53"/>
      <c r="CF110" s="54"/>
      <c r="CG110" s="55" t="s">
        <v>557</v>
      </c>
      <c r="CH110" s="53"/>
      <c r="CI110" s="54"/>
      <c r="CJ110" s="55" t="s">
        <v>587</v>
      </c>
      <c r="CK110" s="53"/>
      <c r="CL110" s="53" t="s">
        <v>932</v>
      </c>
    </row>
    <row r="111" spans="1:90" ht="13.8" x14ac:dyDescent="0.3">
      <c r="A111" s="107" t="s">
        <v>393</v>
      </c>
      <c r="B111" s="108" t="s">
        <v>404</v>
      </c>
      <c r="C111" s="108" t="s">
        <v>477</v>
      </c>
      <c r="D111" s="195" t="s">
        <v>476</v>
      </c>
      <c r="E111" s="185"/>
      <c r="F111" s="109">
        <f t="shared" si="3"/>
        <v>1</v>
      </c>
      <c r="G111" s="52" t="s">
        <v>557</v>
      </c>
      <c r="H111" s="53"/>
      <c r="I111" s="54"/>
      <c r="J111" s="55" t="s">
        <v>557</v>
      </c>
      <c r="K111" s="53" t="s">
        <v>817</v>
      </c>
      <c r="L111" s="54"/>
      <c r="M111" s="55" t="s">
        <v>557</v>
      </c>
      <c r="N111" s="53" t="s">
        <v>817</v>
      </c>
      <c r="O111" s="54"/>
      <c r="P111" s="55" t="s">
        <v>557</v>
      </c>
      <c r="Q111" s="53"/>
      <c r="R111" s="54"/>
      <c r="S111" s="55" t="s">
        <v>557</v>
      </c>
      <c r="T111" s="53"/>
      <c r="U111" s="53"/>
      <c r="V111" s="53" t="s">
        <v>557</v>
      </c>
      <c r="W111" s="53"/>
      <c r="X111" s="53"/>
      <c r="Y111" s="53" t="s">
        <v>557</v>
      </c>
      <c r="Z111" s="53"/>
      <c r="AA111" s="53"/>
      <c r="AB111" s="53" t="s">
        <v>557</v>
      </c>
      <c r="AC111" s="53"/>
      <c r="AD111" s="53"/>
      <c r="AE111" s="53" t="s">
        <v>557</v>
      </c>
      <c r="AF111" s="53"/>
      <c r="AG111" s="54"/>
      <c r="AH111" s="55" t="s">
        <v>557</v>
      </c>
      <c r="AI111" s="53"/>
      <c r="AJ111" s="53"/>
      <c r="AK111" s="53" t="s">
        <v>557</v>
      </c>
      <c r="AL111" s="53"/>
      <c r="AM111" s="54"/>
      <c r="AN111" s="55" t="s">
        <v>557</v>
      </c>
      <c r="AO111" s="53"/>
      <c r="AP111" s="53"/>
      <c r="AQ111" s="53" t="s">
        <v>557</v>
      </c>
      <c r="AR111" s="53"/>
      <c r="AS111" s="54"/>
      <c r="AT111" s="55" t="s">
        <v>557</v>
      </c>
      <c r="AU111" s="53"/>
      <c r="AV111" s="53"/>
      <c r="AW111" s="53" t="s">
        <v>557</v>
      </c>
      <c r="AX111" s="53"/>
      <c r="AY111" s="53"/>
      <c r="AZ111" s="53" t="s">
        <v>557</v>
      </c>
      <c r="BA111" s="53"/>
      <c r="BB111" s="54"/>
      <c r="BC111" s="55" t="s">
        <v>557</v>
      </c>
      <c r="BD111" s="53"/>
      <c r="BE111" s="53"/>
      <c r="BF111" s="55" t="s">
        <v>557</v>
      </c>
      <c r="BG111" s="53"/>
      <c r="BH111" s="54"/>
      <c r="BI111" s="55" t="s">
        <v>557</v>
      </c>
      <c r="BJ111" s="53"/>
      <c r="BK111" s="54"/>
      <c r="BL111" s="55" t="s">
        <v>557</v>
      </c>
      <c r="BM111" s="53"/>
      <c r="BN111" s="53"/>
      <c r="BO111" s="53" t="s">
        <v>557</v>
      </c>
      <c r="BP111" s="53"/>
      <c r="BQ111" s="54"/>
      <c r="BR111" s="55" t="s">
        <v>557</v>
      </c>
      <c r="BS111" s="53"/>
      <c r="BT111" s="53"/>
      <c r="BU111" s="53" t="s">
        <v>557</v>
      </c>
      <c r="BV111" s="53"/>
      <c r="BW111" s="54"/>
      <c r="BX111" s="55" t="s">
        <v>557</v>
      </c>
      <c r="BY111" s="53"/>
      <c r="BZ111" s="54"/>
      <c r="CA111" s="55" t="s">
        <v>557</v>
      </c>
      <c r="CB111" s="53"/>
      <c r="CC111" s="54"/>
      <c r="CD111" s="55" t="s">
        <v>557</v>
      </c>
      <c r="CE111" s="53"/>
      <c r="CF111" s="54"/>
      <c r="CG111" s="55" t="s">
        <v>557</v>
      </c>
      <c r="CH111" s="53"/>
      <c r="CI111" s="54"/>
      <c r="CJ111" s="55" t="s">
        <v>587</v>
      </c>
      <c r="CK111" s="53"/>
      <c r="CL111" s="53" t="s">
        <v>930</v>
      </c>
    </row>
    <row r="112" spans="1:90" ht="13.5" customHeight="1" x14ac:dyDescent="0.3">
      <c r="A112" s="107" t="s">
        <v>393</v>
      </c>
      <c r="B112" s="108" t="s">
        <v>404</v>
      </c>
      <c r="C112" s="108" t="s">
        <v>444</v>
      </c>
      <c r="D112" s="195" t="s">
        <v>443</v>
      </c>
      <c r="E112" s="185"/>
      <c r="F112" s="109">
        <f t="shared" si="3"/>
        <v>1</v>
      </c>
      <c r="G112" s="52" t="s">
        <v>557</v>
      </c>
      <c r="H112" s="53"/>
      <c r="I112" s="54"/>
      <c r="J112" s="55" t="s">
        <v>557</v>
      </c>
      <c r="K112" s="53" t="s">
        <v>817</v>
      </c>
      <c r="L112" s="54"/>
      <c r="M112" s="55" t="s">
        <v>557</v>
      </c>
      <c r="N112" s="53" t="s">
        <v>817</v>
      </c>
      <c r="O112" s="54"/>
      <c r="P112" s="55" t="s">
        <v>557</v>
      </c>
      <c r="Q112" s="53"/>
      <c r="R112" s="54"/>
      <c r="S112" s="55" t="s">
        <v>557</v>
      </c>
      <c r="T112" s="53"/>
      <c r="U112" s="53"/>
      <c r="V112" s="53" t="s">
        <v>557</v>
      </c>
      <c r="W112" s="53"/>
      <c r="X112" s="53"/>
      <c r="Y112" s="53" t="s">
        <v>557</v>
      </c>
      <c r="Z112" s="53"/>
      <c r="AA112" s="53"/>
      <c r="AB112" s="53" t="s">
        <v>557</v>
      </c>
      <c r="AC112" s="53"/>
      <c r="AD112" s="53"/>
      <c r="AE112" s="53" t="s">
        <v>557</v>
      </c>
      <c r="AF112" s="53"/>
      <c r="AG112" s="54"/>
      <c r="AH112" s="55" t="s">
        <v>557</v>
      </c>
      <c r="AI112" s="53"/>
      <c r="AJ112" s="53"/>
      <c r="AK112" s="53" t="s">
        <v>557</v>
      </c>
      <c r="AL112" s="53"/>
      <c r="AM112" s="54"/>
      <c r="AN112" s="55" t="s">
        <v>557</v>
      </c>
      <c r="AO112" s="53"/>
      <c r="AP112" s="53"/>
      <c r="AQ112" s="53" t="s">
        <v>557</v>
      </c>
      <c r="AR112" s="53"/>
      <c r="AS112" s="54"/>
      <c r="AT112" s="55" t="s">
        <v>557</v>
      </c>
      <c r="AU112" s="53"/>
      <c r="AV112" s="53"/>
      <c r="AW112" s="53" t="s">
        <v>557</v>
      </c>
      <c r="AX112" s="53"/>
      <c r="AY112" s="53"/>
      <c r="AZ112" s="53" t="s">
        <v>557</v>
      </c>
      <c r="BA112" s="53"/>
      <c r="BB112" s="54"/>
      <c r="BC112" s="55" t="s">
        <v>557</v>
      </c>
      <c r="BD112" s="53"/>
      <c r="BE112" s="53"/>
      <c r="BF112" s="55" t="s">
        <v>557</v>
      </c>
      <c r="BG112" s="53"/>
      <c r="BH112" s="54"/>
      <c r="BI112" s="55" t="s">
        <v>557</v>
      </c>
      <c r="BJ112" s="53"/>
      <c r="BK112" s="54"/>
      <c r="BL112" s="55" t="s">
        <v>557</v>
      </c>
      <c r="BM112" s="53"/>
      <c r="BN112" s="53"/>
      <c r="BO112" s="53" t="s">
        <v>557</v>
      </c>
      <c r="BP112" s="53"/>
      <c r="BQ112" s="54"/>
      <c r="BR112" s="55" t="s">
        <v>557</v>
      </c>
      <c r="BS112" s="53"/>
      <c r="BT112" s="53"/>
      <c r="BU112" s="53" t="s">
        <v>557</v>
      </c>
      <c r="BV112" s="53"/>
      <c r="BW112" s="54"/>
      <c r="BX112" s="55" t="s">
        <v>557</v>
      </c>
      <c r="BY112" s="53"/>
      <c r="BZ112" s="54"/>
      <c r="CA112" s="55" t="s">
        <v>557</v>
      </c>
      <c r="CB112" s="53"/>
      <c r="CC112" s="54"/>
      <c r="CD112" s="55" t="s">
        <v>557</v>
      </c>
      <c r="CE112" s="53"/>
      <c r="CF112" s="54"/>
      <c r="CG112" s="55" t="s">
        <v>557</v>
      </c>
      <c r="CH112" s="53"/>
      <c r="CI112" s="54"/>
      <c r="CJ112" s="55" t="s">
        <v>587</v>
      </c>
      <c r="CK112" s="53"/>
      <c r="CL112" s="53" t="s">
        <v>932</v>
      </c>
    </row>
    <row r="113" spans="1:90" ht="13.8" x14ac:dyDescent="0.3">
      <c r="A113" s="107" t="s">
        <v>393</v>
      </c>
      <c r="B113" s="108" t="s">
        <v>404</v>
      </c>
      <c r="C113" s="108" t="s">
        <v>460</v>
      </c>
      <c r="D113" s="195" t="s">
        <v>459</v>
      </c>
      <c r="E113" s="185"/>
      <c r="F113" s="109">
        <f t="shared" si="3"/>
        <v>1</v>
      </c>
      <c r="G113" s="52" t="s">
        <v>557</v>
      </c>
      <c r="H113" s="53"/>
      <c r="I113" s="54"/>
      <c r="J113" s="55" t="s">
        <v>557</v>
      </c>
      <c r="K113" s="53" t="s">
        <v>817</v>
      </c>
      <c r="L113" s="54"/>
      <c r="M113" s="55" t="s">
        <v>557</v>
      </c>
      <c r="N113" s="53" t="s">
        <v>817</v>
      </c>
      <c r="O113" s="54"/>
      <c r="P113" s="55" t="s">
        <v>557</v>
      </c>
      <c r="Q113" s="53"/>
      <c r="R113" s="54"/>
      <c r="S113" s="55" t="s">
        <v>557</v>
      </c>
      <c r="T113" s="53"/>
      <c r="U113" s="53"/>
      <c r="V113" s="53" t="s">
        <v>557</v>
      </c>
      <c r="W113" s="53"/>
      <c r="X113" s="53"/>
      <c r="Y113" s="53" t="s">
        <v>557</v>
      </c>
      <c r="Z113" s="53"/>
      <c r="AA113" s="53"/>
      <c r="AB113" s="53" t="s">
        <v>557</v>
      </c>
      <c r="AC113" s="53"/>
      <c r="AD113" s="53"/>
      <c r="AE113" s="53" t="s">
        <v>557</v>
      </c>
      <c r="AF113" s="53"/>
      <c r="AG113" s="54"/>
      <c r="AH113" s="55" t="s">
        <v>557</v>
      </c>
      <c r="AI113" s="53"/>
      <c r="AJ113" s="53"/>
      <c r="AK113" s="53" t="s">
        <v>557</v>
      </c>
      <c r="AL113" s="53"/>
      <c r="AM113" s="54"/>
      <c r="AN113" s="55" t="s">
        <v>557</v>
      </c>
      <c r="AO113" s="53"/>
      <c r="AP113" s="53"/>
      <c r="AQ113" s="53" t="s">
        <v>557</v>
      </c>
      <c r="AR113" s="53"/>
      <c r="AS113" s="54"/>
      <c r="AT113" s="55" t="s">
        <v>557</v>
      </c>
      <c r="AU113" s="53"/>
      <c r="AV113" s="53"/>
      <c r="AW113" s="53" t="s">
        <v>557</v>
      </c>
      <c r="AX113" s="53"/>
      <c r="AY113" s="53"/>
      <c r="AZ113" s="53" t="s">
        <v>557</v>
      </c>
      <c r="BA113" s="53"/>
      <c r="BB113" s="54"/>
      <c r="BC113" s="55" t="s">
        <v>557</v>
      </c>
      <c r="BD113" s="53"/>
      <c r="BE113" s="53"/>
      <c r="BF113" s="55" t="s">
        <v>557</v>
      </c>
      <c r="BG113" s="53"/>
      <c r="BH113" s="54"/>
      <c r="BI113" s="55" t="s">
        <v>557</v>
      </c>
      <c r="BJ113" s="53"/>
      <c r="BK113" s="54"/>
      <c r="BL113" s="55" t="s">
        <v>557</v>
      </c>
      <c r="BM113" s="53"/>
      <c r="BN113" s="53"/>
      <c r="BO113" s="53" t="s">
        <v>557</v>
      </c>
      <c r="BP113" s="53"/>
      <c r="BQ113" s="54"/>
      <c r="BR113" s="55" t="s">
        <v>557</v>
      </c>
      <c r="BS113" s="53"/>
      <c r="BT113" s="53"/>
      <c r="BU113" s="53" t="s">
        <v>557</v>
      </c>
      <c r="BV113" s="53"/>
      <c r="BW113" s="54"/>
      <c r="BX113" s="55" t="s">
        <v>557</v>
      </c>
      <c r="BY113" s="53"/>
      <c r="BZ113" s="54"/>
      <c r="CA113" s="55" t="s">
        <v>557</v>
      </c>
      <c r="CB113" s="53"/>
      <c r="CC113" s="54"/>
      <c r="CD113" s="55" t="s">
        <v>557</v>
      </c>
      <c r="CE113" s="53"/>
      <c r="CF113" s="54"/>
      <c r="CG113" s="55" t="s">
        <v>557</v>
      </c>
      <c r="CH113" s="53"/>
      <c r="CI113" s="54"/>
      <c r="CJ113" s="55" t="s">
        <v>587</v>
      </c>
      <c r="CK113" s="53"/>
      <c r="CL113" s="53" t="s">
        <v>930</v>
      </c>
    </row>
    <row r="114" spans="1:90" ht="13.8" x14ac:dyDescent="0.3">
      <c r="A114" s="107" t="s">
        <v>393</v>
      </c>
      <c r="B114" s="108" t="s">
        <v>404</v>
      </c>
      <c r="C114" s="108" t="s">
        <v>473</v>
      </c>
      <c r="D114" s="195" t="s">
        <v>472</v>
      </c>
      <c r="E114" s="185"/>
      <c r="F114" s="109">
        <f t="shared" si="3"/>
        <v>1</v>
      </c>
      <c r="G114" s="52" t="s">
        <v>557</v>
      </c>
      <c r="H114" s="53"/>
      <c r="I114" s="54"/>
      <c r="J114" s="55" t="s">
        <v>557</v>
      </c>
      <c r="K114" s="53" t="s">
        <v>817</v>
      </c>
      <c r="L114" s="54"/>
      <c r="M114" s="55" t="s">
        <v>557</v>
      </c>
      <c r="N114" s="53" t="s">
        <v>817</v>
      </c>
      <c r="O114" s="54"/>
      <c r="P114" s="55" t="s">
        <v>557</v>
      </c>
      <c r="Q114" s="53"/>
      <c r="R114" s="54"/>
      <c r="S114" s="55" t="s">
        <v>557</v>
      </c>
      <c r="T114" s="53"/>
      <c r="U114" s="53"/>
      <c r="V114" s="53" t="s">
        <v>557</v>
      </c>
      <c r="W114" s="53"/>
      <c r="X114" s="53"/>
      <c r="Y114" s="53" t="s">
        <v>557</v>
      </c>
      <c r="Z114" s="53"/>
      <c r="AA114" s="53"/>
      <c r="AB114" s="53" t="s">
        <v>557</v>
      </c>
      <c r="AC114" s="53"/>
      <c r="AD114" s="53"/>
      <c r="AE114" s="53" t="s">
        <v>557</v>
      </c>
      <c r="AF114" s="53"/>
      <c r="AG114" s="54"/>
      <c r="AH114" s="55" t="s">
        <v>557</v>
      </c>
      <c r="AI114" s="53"/>
      <c r="AJ114" s="53"/>
      <c r="AK114" s="53" t="s">
        <v>557</v>
      </c>
      <c r="AL114" s="53"/>
      <c r="AM114" s="54"/>
      <c r="AN114" s="55" t="s">
        <v>557</v>
      </c>
      <c r="AO114" s="53"/>
      <c r="AP114" s="53"/>
      <c r="AQ114" s="53" t="s">
        <v>557</v>
      </c>
      <c r="AR114" s="53"/>
      <c r="AS114" s="54"/>
      <c r="AT114" s="55" t="s">
        <v>557</v>
      </c>
      <c r="AU114" s="53"/>
      <c r="AV114" s="53"/>
      <c r="AW114" s="53" t="s">
        <v>557</v>
      </c>
      <c r="AX114" s="53"/>
      <c r="AY114" s="53"/>
      <c r="AZ114" s="53" t="s">
        <v>557</v>
      </c>
      <c r="BA114" s="53"/>
      <c r="BB114" s="54"/>
      <c r="BC114" s="55" t="s">
        <v>557</v>
      </c>
      <c r="BD114" s="53"/>
      <c r="BE114" s="53"/>
      <c r="BF114" s="55" t="s">
        <v>557</v>
      </c>
      <c r="BG114" s="53"/>
      <c r="BH114" s="54"/>
      <c r="BI114" s="55" t="s">
        <v>557</v>
      </c>
      <c r="BJ114" s="53"/>
      <c r="BK114" s="54"/>
      <c r="BL114" s="55" t="s">
        <v>557</v>
      </c>
      <c r="BM114" s="53"/>
      <c r="BN114" s="53"/>
      <c r="BO114" s="53" t="s">
        <v>557</v>
      </c>
      <c r="BP114" s="53"/>
      <c r="BQ114" s="54"/>
      <c r="BR114" s="55" t="s">
        <v>557</v>
      </c>
      <c r="BS114" s="53"/>
      <c r="BT114" s="53"/>
      <c r="BU114" s="53" t="s">
        <v>557</v>
      </c>
      <c r="BV114" s="53"/>
      <c r="BW114" s="54"/>
      <c r="BX114" s="55" t="s">
        <v>557</v>
      </c>
      <c r="BY114" s="53"/>
      <c r="BZ114" s="54"/>
      <c r="CA114" s="55" t="s">
        <v>557</v>
      </c>
      <c r="CB114" s="53"/>
      <c r="CC114" s="54"/>
      <c r="CD114" s="55" t="s">
        <v>557</v>
      </c>
      <c r="CE114" s="53"/>
      <c r="CF114" s="54"/>
      <c r="CG114" s="55" t="s">
        <v>557</v>
      </c>
      <c r="CH114" s="53"/>
      <c r="CI114" s="54"/>
      <c r="CJ114" s="55" t="s">
        <v>587</v>
      </c>
      <c r="CK114" s="53"/>
      <c r="CL114" s="53" t="s">
        <v>930</v>
      </c>
    </row>
    <row r="115" spans="1:90" ht="13.8" x14ac:dyDescent="0.3">
      <c r="A115" s="107" t="s">
        <v>393</v>
      </c>
      <c r="B115" s="108" t="s">
        <v>404</v>
      </c>
      <c r="C115" s="108" t="s">
        <v>467</v>
      </c>
      <c r="D115" s="195" t="s">
        <v>466</v>
      </c>
      <c r="E115" s="185"/>
      <c r="F115" s="109">
        <f t="shared" si="3"/>
        <v>1</v>
      </c>
      <c r="G115" s="52" t="s">
        <v>557</v>
      </c>
      <c r="H115" s="53"/>
      <c r="I115" s="54"/>
      <c r="J115" s="55" t="s">
        <v>557</v>
      </c>
      <c r="K115" s="53" t="s">
        <v>817</v>
      </c>
      <c r="L115" s="54"/>
      <c r="M115" s="55" t="s">
        <v>557</v>
      </c>
      <c r="N115" s="53" t="s">
        <v>817</v>
      </c>
      <c r="O115" s="54"/>
      <c r="P115" s="55" t="s">
        <v>557</v>
      </c>
      <c r="Q115" s="53"/>
      <c r="R115" s="54"/>
      <c r="S115" s="55" t="s">
        <v>557</v>
      </c>
      <c r="T115" s="53"/>
      <c r="U115" s="53"/>
      <c r="V115" s="53" t="s">
        <v>557</v>
      </c>
      <c r="W115" s="53"/>
      <c r="X115" s="53"/>
      <c r="Y115" s="53" t="s">
        <v>557</v>
      </c>
      <c r="Z115" s="53"/>
      <c r="AA115" s="53"/>
      <c r="AB115" s="53" t="s">
        <v>557</v>
      </c>
      <c r="AC115" s="53"/>
      <c r="AD115" s="53"/>
      <c r="AE115" s="53" t="s">
        <v>557</v>
      </c>
      <c r="AF115" s="53"/>
      <c r="AG115" s="54"/>
      <c r="AH115" s="55" t="s">
        <v>557</v>
      </c>
      <c r="AI115" s="53"/>
      <c r="AJ115" s="53"/>
      <c r="AK115" s="53" t="s">
        <v>557</v>
      </c>
      <c r="AL115" s="53"/>
      <c r="AM115" s="54"/>
      <c r="AN115" s="55" t="s">
        <v>557</v>
      </c>
      <c r="AO115" s="53"/>
      <c r="AP115" s="53"/>
      <c r="AQ115" s="53" t="s">
        <v>557</v>
      </c>
      <c r="AR115" s="53"/>
      <c r="AS115" s="54"/>
      <c r="AT115" s="53" t="s">
        <v>557</v>
      </c>
      <c r="AU115" s="53"/>
      <c r="AV115" s="54"/>
      <c r="AW115" s="53" t="s">
        <v>557</v>
      </c>
      <c r="AX115" s="53"/>
      <c r="AY115" s="53"/>
      <c r="AZ115" s="53" t="s">
        <v>557</v>
      </c>
      <c r="BA115" s="53"/>
      <c r="BB115" s="54"/>
      <c r="BC115" s="53" t="s">
        <v>557</v>
      </c>
      <c r="BD115" s="53"/>
      <c r="BE115" s="54"/>
      <c r="BF115" s="55" t="s">
        <v>557</v>
      </c>
      <c r="BG115" s="53"/>
      <c r="BH115" s="54"/>
      <c r="BI115" s="55" t="s">
        <v>557</v>
      </c>
      <c r="BJ115" s="53"/>
      <c r="BK115" s="54"/>
      <c r="BL115" s="55" t="s">
        <v>557</v>
      </c>
      <c r="BM115" s="53"/>
      <c r="BN115" s="53"/>
      <c r="BO115" s="53" t="s">
        <v>557</v>
      </c>
      <c r="BP115" s="53"/>
      <c r="BQ115" s="54"/>
      <c r="BR115" s="55" t="s">
        <v>557</v>
      </c>
      <c r="BS115" s="53"/>
      <c r="BT115" s="53"/>
      <c r="BU115" s="53" t="s">
        <v>557</v>
      </c>
      <c r="BV115" s="53"/>
      <c r="BW115" s="54"/>
      <c r="BX115" s="55" t="s">
        <v>557</v>
      </c>
      <c r="BY115" s="53"/>
      <c r="BZ115" s="54"/>
      <c r="CA115" s="55" t="s">
        <v>557</v>
      </c>
      <c r="CB115" s="53"/>
      <c r="CC115" s="54"/>
      <c r="CD115" s="55" t="s">
        <v>557</v>
      </c>
      <c r="CE115" s="53"/>
      <c r="CF115" s="54"/>
      <c r="CG115" s="55" t="s">
        <v>557</v>
      </c>
      <c r="CH115" s="53"/>
      <c r="CI115" s="54"/>
      <c r="CJ115" s="55" t="s">
        <v>587</v>
      </c>
      <c r="CK115" s="53"/>
      <c r="CL115" s="53" t="s">
        <v>932</v>
      </c>
    </row>
    <row r="116" spans="1:90" ht="13.8" x14ac:dyDescent="0.3">
      <c r="A116" s="107" t="s">
        <v>393</v>
      </c>
      <c r="B116" s="108" t="s">
        <v>404</v>
      </c>
      <c r="C116" s="108" t="s">
        <v>456</v>
      </c>
      <c r="D116" s="195" t="s">
        <v>455</v>
      </c>
      <c r="E116" s="185"/>
      <c r="F116" s="109">
        <f t="shared" si="3"/>
        <v>1</v>
      </c>
      <c r="G116" s="52" t="s">
        <v>557</v>
      </c>
      <c r="H116" s="53"/>
      <c r="I116" s="54"/>
      <c r="J116" s="55" t="s">
        <v>557</v>
      </c>
      <c r="K116" s="53" t="s">
        <v>817</v>
      </c>
      <c r="L116" s="54"/>
      <c r="M116" s="55" t="s">
        <v>557</v>
      </c>
      <c r="N116" s="53" t="s">
        <v>817</v>
      </c>
      <c r="O116" s="54"/>
      <c r="P116" s="55" t="s">
        <v>557</v>
      </c>
      <c r="Q116" s="53"/>
      <c r="R116" s="54"/>
      <c r="S116" s="55" t="s">
        <v>557</v>
      </c>
      <c r="T116" s="53"/>
      <c r="U116" s="53"/>
      <c r="V116" s="53" t="s">
        <v>557</v>
      </c>
      <c r="W116" s="53"/>
      <c r="X116" s="53"/>
      <c r="Y116" s="53" t="s">
        <v>557</v>
      </c>
      <c r="Z116" s="53"/>
      <c r="AA116" s="53"/>
      <c r="AB116" s="53" t="s">
        <v>557</v>
      </c>
      <c r="AC116" s="53"/>
      <c r="AD116" s="53"/>
      <c r="AE116" s="53" t="s">
        <v>557</v>
      </c>
      <c r="AF116" s="53"/>
      <c r="AG116" s="54"/>
      <c r="AH116" s="55" t="s">
        <v>557</v>
      </c>
      <c r="AI116" s="53"/>
      <c r="AJ116" s="53"/>
      <c r="AK116" s="53" t="s">
        <v>557</v>
      </c>
      <c r="AL116" s="53"/>
      <c r="AM116" s="54"/>
      <c r="AN116" s="55" t="s">
        <v>557</v>
      </c>
      <c r="AO116" s="53"/>
      <c r="AP116" s="53"/>
      <c r="AQ116" s="53" t="s">
        <v>557</v>
      </c>
      <c r="AR116" s="53"/>
      <c r="AS116" s="54"/>
      <c r="AT116" s="55" t="s">
        <v>557</v>
      </c>
      <c r="AU116" s="53"/>
      <c r="AV116" s="53"/>
      <c r="AW116" s="53" t="s">
        <v>557</v>
      </c>
      <c r="AX116" s="53"/>
      <c r="AY116" s="53"/>
      <c r="AZ116" s="53" t="s">
        <v>557</v>
      </c>
      <c r="BA116" s="53"/>
      <c r="BB116" s="54"/>
      <c r="BC116" s="53" t="s">
        <v>557</v>
      </c>
      <c r="BD116" s="53"/>
      <c r="BE116" s="54"/>
      <c r="BF116" s="55" t="s">
        <v>557</v>
      </c>
      <c r="BG116" s="53"/>
      <c r="BH116" s="54"/>
      <c r="BI116" s="55" t="s">
        <v>557</v>
      </c>
      <c r="BJ116" s="53"/>
      <c r="BK116" s="54"/>
      <c r="BL116" s="55" t="s">
        <v>557</v>
      </c>
      <c r="BM116" s="53"/>
      <c r="BN116" s="53"/>
      <c r="BO116" s="53" t="s">
        <v>557</v>
      </c>
      <c r="BP116" s="53"/>
      <c r="BQ116" s="54"/>
      <c r="BR116" s="55" t="s">
        <v>557</v>
      </c>
      <c r="BS116" s="53"/>
      <c r="BT116" s="53"/>
      <c r="BU116" s="53" t="s">
        <v>557</v>
      </c>
      <c r="BV116" s="53"/>
      <c r="BW116" s="54"/>
      <c r="BX116" s="55" t="s">
        <v>557</v>
      </c>
      <c r="BY116" s="53"/>
      <c r="BZ116" s="54"/>
      <c r="CA116" s="55" t="s">
        <v>557</v>
      </c>
      <c r="CB116" s="53"/>
      <c r="CC116" s="54"/>
      <c r="CD116" s="55" t="s">
        <v>557</v>
      </c>
      <c r="CE116" s="53"/>
      <c r="CF116" s="54"/>
      <c r="CG116" s="55" t="s">
        <v>557</v>
      </c>
      <c r="CH116" s="53"/>
      <c r="CI116" s="54"/>
      <c r="CJ116" s="55" t="s">
        <v>587</v>
      </c>
      <c r="CK116" s="53"/>
      <c r="CL116" s="53" t="s">
        <v>932</v>
      </c>
    </row>
    <row r="117" spans="1:90" ht="13.8" x14ac:dyDescent="0.3">
      <c r="A117" s="107" t="s">
        <v>393</v>
      </c>
      <c r="B117" s="108" t="s">
        <v>404</v>
      </c>
      <c r="C117" s="108" t="s">
        <v>403</v>
      </c>
      <c r="D117" s="195" t="s">
        <v>402</v>
      </c>
      <c r="E117" s="185"/>
      <c r="F117" s="109">
        <f t="shared" si="3"/>
        <v>1</v>
      </c>
      <c r="G117" s="52" t="s">
        <v>557</v>
      </c>
      <c r="H117" s="53"/>
      <c r="I117" s="54"/>
      <c r="J117" s="55" t="s">
        <v>557</v>
      </c>
      <c r="K117" s="53" t="s">
        <v>817</v>
      </c>
      <c r="L117" s="54"/>
      <c r="M117" s="55" t="s">
        <v>557</v>
      </c>
      <c r="N117" s="53" t="s">
        <v>817</v>
      </c>
      <c r="O117" s="54"/>
      <c r="P117" s="55" t="s">
        <v>557</v>
      </c>
      <c r="Q117" s="53"/>
      <c r="R117" s="54"/>
      <c r="S117" s="55" t="s">
        <v>557</v>
      </c>
      <c r="T117" s="53"/>
      <c r="U117" s="53"/>
      <c r="V117" s="53" t="s">
        <v>557</v>
      </c>
      <c r="W117" s="53"/>
      <c r="X117" s="53"/>
      <c r="Y117" s="53" t="s">
        <v>557</v>
      </c>
      <c r="Z117" s="53"/>
      <c r="AA117" s="53"/>
      <c r="AB117" s="53" t="s">
        <v>557</v>
      </c>
      <c r="AC117" s="53"/>
      <c r="AD117" s="53"/>
      <c r="AE117" s="53" t="s">
        <v>557</v>
      </c>
      <c r="AF117" s="53"/>
      <c r="AG117" s="54"/>
      <c r="AH117" s="55" t="s">
        <v>557</v>
      </c>
      <c r="AI117" s="53"/>
      <c r="AJ117" s="53"/>
      <c r="AK117" s="53" t="s">
        <v>557</v>
      </c>
      <c r="AL117" s="53"/>
      <c r="AM117" s="54"/>
      <c r="AN117" s="55" t="s">
        <v>557</v>
      </c>
      <c r="AO117" s="53"/>
      <c r="AP117" s="53"/>
      <c r="AQ117" s="53" t="s">
        <v>557</v>
      </c>
      <c r="AR117" s="53"/>
      <c r="AS117" s="54"/>
      <c r="AT117" s="55" t="s">
        <v>557</v>
      </c>
      <c r="AU117" s="53"/>
      <c r="AV117" s="53"/>
      <c r="AW117" s="53" t="s">
        <v>557</v>
      </c>
      <c r="AX117" s="53"/>
      <c r="AY117" s="53"/>
      <c r="AZ117" s="53" t="s">
        <v>557</v>
      </c>
      <c r="BA117" s="53"/>
      <c r="BB117" s="54"/>
      <c r="BC117" s="53" t="s">
        <v>557</v>
      </c>
      <c r="BD117" s="53"/>
      <c r="BE117" s="53"/>
      <c r="BF117" s="55" t="s">
        <v>557</v>
      </c>
      <c r="BG117" s="53"/>
      <c r="BH117" s="54"/>
      <c r="BI117" s="55" t="s">
        <v>557</v>
      </c>
      <c r="BJ117" s="53"/>
      <c r="BK117" s="54"/>
      <c r="BL117" s="55" t="s">
        <v>557</v>
      </c>
      <c r="BM117" s="53"/>
      <c r="BN117" s="53"/>
      <c r="BO117" s="53" t="s">
        <v>557</v>
      </c>
      <c r="BP117" s="53"/>
      <c r="BQ117" s="54"/>
      <c r="BR117" s="55" t="s">
        <v>557</v>
      </c>
      <c r="BS117" s="53"/>
      <c r="BT117" s="53"/>
      <c r="BU117" s="53" t="s">
        <v>557</v>
      </c>
      <c r="BV117" s="53"/>
      <c r="BW117" s="54"/>
      <c r="BX117" s="55" t="s">
        <v>557</v>
      </c>
      <c r="BY117" s="53"/>
      <c r="BZ117" s="54"/>
      <c r="CA117" s="55" t="s">
        <v>557</v>
      </c>
      <c r="CB117" s="53"/>
      <c r="CC117" s="54"/>
      <c r="CD117" s="55" t="s">
        <v>557</v>
      </c>
      <c r="CE117" s="53"/>
      <c r="CF117" s="54"/>
      <c r="CG117" s="55" t="s">
        <v>557</v>
      </c>
      <c r="CH117" s="53"/>
      <c r="CI117" s="54"/>
      <c r="CJ117" s="55" t="s">
        <v>587</v>
      </c>
      <c r="CK117" s="53"/>
      <c r="CL117" s="53" t="s">
        <v>930</v>
      </c>
    </row>
    <row r="118" spans="1:90" ht="13.8" x14ac:dyDescent="0.3">
      <c r="A118" s="107" t="s">
        <v>393</v>
      </c>
      <c r="B118" s="108" t="s">
        <v>404</v>
      </c>
      <c r="C118" s="108" t="s">
        <v>440</v>
      </c>
      <c r="D118" s="195" t="s">
        <v>439</v>
      </c>
      <c r="E118" s="185"/>
      <c r="F118" s="109">
        <f t="shared" si="3"/>
        <v>1</v>
      </c>
      <c r="G118" s="52" t="s">
        <v>557</v>
      </c>
      <c r="H118" s="53"/>
      <c r="I118" s="54"/>
      <c r="J118" s="55" t="s">
        <v>557</v>
      </c>
      <c r="K118" s="53" t="s">
        <v>817</v>
      </c>
      <c r="L118" s="54"/>
      <c r="M118" s="55" t="s">
        <v>557</v>
      </c>
      <c r="N118" s="53" t="s">
        <v>817</v>
      </c>
      <c r="O118" s="54"/>
      <c r="P118" s="55" t="s">
        <v>557</v>
      </c>
      <c r="Q118" s="53"/>
      <c r="R118" s="54"/>
      <c r="S118" s="55" t="s">
        <v>557</v>
      </c>
      <c r="T118" s="53"/>
      <c r="U118" s="53"/>
      <c r="V118" s="53" t="s">
        <v>557</v>
      </c>
      <c r="W118" s="53"/>
      <c r="X118" s="53"/>
      <c r="Y118" s="53" t="s">
        <v>557</v>
      </c>
      <c r="Z118" s="53"/>
      <c r="AA118" s="53"/>
      <c r="AB118" s="53" t="s">
        <v>557</v>
      </c>
      <c r="AC118" s="53"/>
      <c r="AD118" s="53"/>
      <c r="AE118" s="53" t="s">
        <v>557</v>
      </c>
      <c r="AF118" s="53"/>
      <c r="AG118" s="54"/>
      <c r="AH118" s="55" t="s">
        <v>557</v>
      </c>
      <c r="AI118" s="53"/>
      <c r="AJ118" s="53"/>
      <c r="AK118" s="53" t="s">
        <v>557</v>
      </c>
      <c r="AL118" s="53"/>
      <c r="AM118" s="54"/>
      <c r="AN118" s="55" t="s">
        <v>557</v>
      </c>
      <c r="AO118" s="53"/>
      <c r="AP118" s="53"/>
      <c r="AQ118" s="53" t="s">
        <v>557</v>
      </c>
      <c r="AR118" s="53"/>
      <c r="AS118" s="54"/>
      <c r="AT118" s="55" t="s">
        <v>557</v>
      </c>
      <c r="AU118" s="53"/>
      <c r="AV118" s="53"/>
      <c r="AW118" s="53" t="s">
        <v>557</v>
      </c>
      <c r="AX118" s="53"/>
      <c r="AY118" s="53"/>
      <c r="AZ118" s="53" t="s">
        <v>557</v>
      </c>
      <c r="BA118" s="53"/>
      <c r="BB118" s="54"/>
      <c r="BC118" s="53" t="s">
        <v>557</v>
      </c>
      <c r="BD118" s="53"/>
      <c r="BE118" s="53"/>
      <c r="BF118" s="55" t="s">
        <v>557</v>
      </c>
      <c r="BG118" s="53"/>
      <c r="BH118" s="54"/>
      <c r="BI118" s="55" t="s">
        <v>557</v>
      </c>
      <c r="BJ118" s="53"/>
      <c r="BK118" s="54"/>
      <c r="BL118" s="55" t="s">
        <v>557</v>
      </c>
      <c r="BM118" s="53"/>
      <c r="BN118" s="53"/>
      <c r="BO118" s="53" t="s">
        <v>557</v>
      </c>
      <c r="BP118" s="53"/>
      <c r="BQ118" s="54"/>
      <c r="BR118" s="55" t="s">
        <v>557</v>
      </c>
      <c r="BS118" s="53"/>
      <c r="BT118" s="53"/>
      <c r="BU118" s="53" t="s">
        <v>557</v>
      </c>
      <c r="BV118" s="53"/>
      <c r="BW118" s="54"/>
      <c r="BX118" s="55" t="s">
        <v>557</v>
      </c>
      <c r="BY118" s="53"/>
      <c r="BZ118" s="54"/>
      <c r="CA118" s="55" t="s">
        <v>557</v>
      </c>
      <c r="CB118" s="53"/>
      <c r="CC118" s="54"/>
      <c r="CD118" s="55" t="s">
        <v>557</v>
      </c>
      <c r="CE118" s="53"/>
      <c r="CF118" s="54"/>
      <c r="CG118" s="55" t="s">
        <v>557</v>
      </c>
      <c r="CH118" s="53"/>
      <c r="CI118" s="54"/>
      <c r="CJ118" s="55" t="s">
        <v>587</v>
      </c>
      <c r="CK118" s="53"/>
      <c r="CL118" s="54" t="s">
        <v>932</v>
      </c>
    </row>
    <row r="119" spans="1:90" ht="13.8" x14ac:dyDescent="0.3">
      <c r="A119" s="107" t="s">
        <v>393</v>
      </c>
      <c r="B119" s="108" t="s">
        <v>404</v>
      </c>
      <c r="C119" s="108" t="s">
        <v>475</v>
      </c>
      <c r="D119" s="195" t="s">
        <v>474</v>
      </c>
      <c r="E119" s="185"/>
      <c r="F119" s="109">
        <f t="shared" si="3"/>
        <v>1</v>
      </c>
      <c r="G119" s="52" t="s">
        <v>557</v>
      </c>
      <c r="H119" s="53"/>
      <c r="I119" s="54"/>
      <c r="J119" s="55" t="s">
        <v>557</v>
      </c>
      <c r="K119" s="53" t="s">
        <v>817</v>
      </c>
      <c r="L119" s="54"/>
      <c r="M119" s="55" t="s">
        <v>557</v>
      </c>
      <c r="N119" s="53" t="s">
        <v>817</v>
      </c>
      <c r="O119" s="54"/>
      <c r="P119" s="55" t="s">
        <v>557</v>
      </c>
      <c r="Q119" s="53"/>
      <c r="R119" s="54"/>
      <c r="S119" s="55" t="s">
        <v>557</v>
      </c>
      <c r="T119" s="53"/>
      <c r="U119" s="53"/>
      <c r="V119" s="53" t="s">
        <v>557</v>
      </c>
      <c r="W119" s="53"/>
      <c r="X119" s="53"/>
      <c r="Y119" s="53" t="s">
        <v>557</v>
      </c>
      <c r="Z119" s="53"/>
      <c r="AA119" s="53"/>
      <c r="AB119" s="53" t="s">
        <v>557</v>
      </c>
      <c r="AC119" s="53"/>
      <c r="AD119" s="53"/>
      <c r="AE119" s="53" t="s">
        <v>557</v>
      </c>
      <c r="AF119" s="53"/>
      <c r="AG119" s="54"/>
      <c r="AH119" s="55" t="s">
        <v>557</v>
      </c>
      <c r="AI119" s="53"/>
      <c r="AJ119" s="53"/>
      <c r="AK119" s="53" t="s">
        <v>557</v>
      </c>
      <c r="AL119" s="53"/>
      <c r="AM119" s="54"/>
      <c r="AN119" s="55" t="s">
        <v>557</v>
      </c>
      <c r="AO119" s="53"/>
      <c r="AP119" s="53"/>
      <c r="AQ119" s="53" t="s">
        <v>557</v>
      </c>
      <c r="AR119" s="53"/>
      <c r="AS119" s="54"/>
      <c r="AT119" s="55" t="s">
        <v>557</v>
      </c>
      <c r="AU119" s="53"/>
      <c r="AV119" s="53"/>
      <c r="AW119" s="53" t="s">
        <v>557</v>
      </c>
      <c r="AX119" s="53"/>
      <c r="AY119" s="53"/>
      <c r="AZ119" s="53" t="s">
        <v>557</v>
      </c>
      <c r="BA119" s="53"/>
      <c r="BB119" s="54"/>
      <c r="BC119" s="53" t="s">
        <v>557</v>
      </c>
      <c r="BD119" s="53"/>
      <c r="BE119" s="53"/>
      <c r="BF119" s="55" t="s">
        <v>557</v>
      </c>
      <c r="BG119" s="53"/>
      <c r="BH119" s="54"/>
      <c r="BI119" s="55" t="s">
        <v>557</v>
      </c>
      <c r="BJ119" s="53"/>
      <c r="BK119" s="54"/>
      <c r="BL119" s="55" t="s">
        <v>557</v>
      </c>
      <c r="BM119" s="53"/>
      <c r="BN119" s="53"/>
      <c r="BO119" s="53" t="s">
        <v>557</v>
      </c>
      <c r="BP119" s="53"/>
      <c r="BQ119" s="54"/>
      <c r="BR119" s="55" t="s">
        <v>557</v>
      </c>
      <c r="BS119" s="53"/>
      <c r="BT119" s="53"/>
      <c r="BU119" s="53" t="s">
        <v>557</v>
      </c>
      <c r="BV119" s="53"/>
      <c r="BW119" s="54"/>
      <c r="BX119" s="55" t="s">
        <v>557</v>
      </c>
      <c r="BY119" s="53"/>
      <c r="BZ119" s="54"/>
      <c r="CA119" s="55" t="s">
        <v>557</v>
      </c>
      <c r="CB119" s="53"/>
      <c r="CC119" s="54"/>
      <c r="CD119" s="55" t="s">
        <v>557</v>
      </c>
      <c r="CE119" s="53"/>
      <c r="CF119" s="54"/>
      <c r="CG119" s="55" t="s">
        <v>557</v>
      </c>
      <c r="CH119" s="53"/>
      <c r="CI119" s="54"/>
      <c r="CJ119" s="55" t="s">
        <v>587</v>
      </c>
      <c r="CK119" s="53"/>
      <c r="CL119" s="53" t="s">
        <v>933</v>
      </c>
    </row>
    <row r="120" spans="1:90" ht="13.8" x14ac:dyDescent="0.3">
      <c r="A120" s="107" t="s">
        <v>393</v>
      </c>
      <c r="B120" s="108" t="s">
        <v>404</v>
      </c>
      <c r="C120" s="108" t="s">
        <v>481</v>
      </c>
      <c r="D120" s="195" t="s">
        <v>480</v>
      </c>
      <c r="E120" s="185"/>
      <c r="F120" s="109">
        <f t="shared" si="3"/>
        <v>1</v>
      </c>
      <c r="G120" s="52" t="s">
        <v>557</v>
      </c>
      <c r="H120" s="53"/>
      <c r="I120" s="54"/>
      <c r="J120" s="55" t="s">
        <v>557</v>
      </c>
      <c r="K120" s="53" t="s">
        <v>817</v>
      </c>
      <c r="L120" s="54"/>
      <c r="M120" s="55" t="s">
        <v>557</v>
      </c>
      <c r="N120" s="53" t="s">
        <v>817</v>
      </c>
      <c r="O120" s="54"/>
      <c r="P120" s="55" t="s">
        <v>557</v>
      </c>
      <c r="Q120" s="53"/>
      <c r="R120" s="54"/>
      <c r="S120" s="55" t="s">
        <v>557</v>
      </c>
      <c r="T120" s="53"/>
      <c r="U120" s="53"/>
      <c r="V120" s="53" t="s">
        <v>557</v>
      </c>
      <c r="W120" s="53"/>
      <c r="X120" s="53"/>
      <c r="Y120" s="53" t="s">
        <v>557</v>
      </c>
      <c r="Z120" s="53"/>
      <c r="AA120" s="53"/>
      <c r="AB120" s="53" t="s">
        <v>557</v>
      </c>
      <c r="AC120" s="53"/>
      <c r="AD120" s="53"/>
      <c r="AE120" s="53" t="s">
        <v>557</v>
      </c>
      <c r="AF120" s="53"/>
      <c r="AG120" s="54"/>
      <c r="AH120" s="55" t="s">
        <v>557</v>
      </c>
      <c r="AI120" s="53"/>
      <c r="AJ120" s="53"/>
      <c r="AK120" s="53" t="s">
        <v>557</v>
      </c>
      <c r="AL120" s="53"/>
      <c r="AM120" s="54"/>
      <c r="AN120" s="55" t="s">
        <v>557</v>
      </c>
      <c r="AO120" s="53"/>
      <c r="AP120" s="53"/>
      <c r="AQ120" s="53" t="s">
        <v>557</v>
      </c>
      <c r="AR120" s="53"/>
      <c r="AS120" s="54"/>
      <c r="AT120" s="55" t="s">
        <v>557</v>
      </c>
      <c r="AU120" s="53"/>
      <c r="AV120" s="53"/>
      <c r="AW120" s="53" t="s">
        <v>557</v>
      </c>
      <c r="AX120" s="53"/>
      <c r="AY120" s="53"/>
      <c r="AZ120" s="53" t="s">
        <v>557</v>
      </c>
      <c r="BA120" s="53"/>
      <c r="BB120" s="54"/>
      <c r="BC120" s="53" t="s">
        <v>557</v>
      </c>
      <c r="BD120" s="53"/>
      <c r="BE120" s="53"/>
      <c r="BF120" s="55" t="s">
        <v>557</v>
      </c>
      <c r="BG120" s="53"/>
      <c r="BH120" s="54"/>
      <c r="BI120" s="55" t="s">
        <v>557</v>
      </c>
      <c r="BJ120" s="53"/>
      <c r="BK120" s="54"/>
      <c r="BL120" s="55" t="s">
        <v>557</v>
      </c>
      <c r="BM120" s="53"/>
      <c r="BN120" s="53"/>
      <c r="BO120" s="53" t="s">
        <v>557</v>
      </c>
      <c r="BP120" s="53"/>
      <c r="BQ120" s="54"/>
      <c r="BR120" s="55" t="s">
        <v>557</v>
      </c>
      <c r="BS120" s="53"/>
      <c r="BT120" s="53"/>
      <c r="BU120" s="53" t="s">
        <v>557</v>
      </c>
      <c r="BV120" s="53"/>
      <c r="BW120" s="54"/>
      <c r="BX120" s="55" t="s">
        <v>557</v>
      </c>
      <c r="BY120" s="53"/>
      <c r="BZ120" s="54"/>
      <c r="CA120" s="55" t="s">
        <v>557</v>
      </c>
      <c r="CB120" s="53"/>
      <c r="CC120" s="54"/>
      <c r="CD120" s="55" t="s">
        <v>557</v>
      </c>
      <c r="CE120" s="53"/>
      <c r="CF120" s="54"/>
      <c r="CG120" s="55" t="s">
        <v>557</v>
      </c>
      <c r="CH120" s="53"/>
      <c r="CI120" s="54"/>
      <c r="CJ120" s="55" t="s">
        <v>587</v>
      </c>
      <c r="CK120" s="53"/>
      <c r="CL120" s="53" t="s">
        <v>933</v>
      </c>
    </row>
    <row r="121" spans="1:90" ht="13.8" x14ac:dyDescent="0.3">
      <c r="A121" s="107" t="s">
        <v>393</v>
      </c>
      <c r="B121" s="108" t="s">
        <v>489</v>
      </c>
      <c r="C121" s="108" t="s">
        <v>488</v>
      </c>
      <c r="D121" s="195" t="s">
        <v>488</v>
      </c>
      <c r="E121" s="185"/>
      <c r="F121" s="109">
        <f t="shared" si="3"/>
        <v>1</v>
      </c>
      <c r="G121" s="52" t="s">
        <v>557</v>
      </c>
      <c r="H121" s="53"/>
      <c r="I121" s="54"/>
      <c r="J121" s="55" t="s">
        <v>557</v>
      </c>
      <c r="K121" s="53" t="s">
        <v>817</v>
      </c>
      <c r="L121" s="54"/>
      <c r="M121" s="55" t="s">
        <v>557</v>
      </c>
      <c r="N121" s="53" t="s">
        <v>817</v>
      </c>
      <c r="O121" s="54"/>
      <c r="P121" s="55" t="s">
        <v>557</v>
      </c>
      <c r="Q121" s="53"/>
      <c r="R121" s="54"/>
      <c r="S121" s="55" t="s">
        <v>557</v>
      </c>
      <c r="T121" s="53"/>
      <c r="U121" s="53"/>
      <c r="V121" s="53" t="s">
        <v>557</v>
      </c>
      <c r="W121" s="53"/>
      <c r="X121" s="53"/>
      <c r="Y121" s="53" t="s">
        <v>557</v>
      </c>
      <c r="Z121" s="53"/>
      <c r="AA121" s="53"/>
      <c r="AB121" s="53" t="s">
        <v>557</v>
      </c>
      <c r="AC121" s="53"/>
      <c r="AD121" s="53"/>
      <c r="AE121" s="53" t="s">
        <v>557</v>
      </c>
      <c r="AF121" s="53"/>
      <c r="AG121" s="54"/>
      <c r="AH121" s="55" t="s">
        <v>557</v>
      </c>
      <c r="AI121" s="53"/>
      <c r="AJ121" s="53"/>
      <c r="AK121" s="53" t="s">
        <v>557</v>
      </c>
      <c r="AL121" s="53"/>
      <c r="AM121" s="54"/>
      <c r="AN121" s="55" t="s">
        <v>557</v>
      </c>
      <c r="AO121" s="53"/>
      <c r="AP121" s="53"/>
      <c r="AQ121" s="53" t="s">
        <v>557</v>
      </c>
      <c r="AR121" s="53"/>
      <c r="AS121" s="54"/>
      <c r="AT121" s="55" t="s">
        <v>557</v>
      </c>
      <c r="AU121" s="53"/>
      <c r="AV121" s="53"/>
      <c r="AW121" s="53" t="s">
        <v>557</v>
      </c>
      <c r="AX121" s="53"/>
      <c r="AY121" s="53"/>
      <c r="AZ121" s="53" t="s">
        <v>557</v>
      </c>
      <c r="BA121" s="53"/>
      <c r="BB121" s="54"/>
      <c r="BC121" s="53" t="s">
        <v>557</v>
      </c>
      <c r="BD121" s="53"/>
      <c r="BE121" s="53"/>
      <c r="BF121" s="55" t="s">
        <v>557</v>
      </c>
      <c r="BG121" s="53"/>
      <c r="BH121" s="54"/>
      <c r="BI121" s="55" t="s">
        <v>557</v>
      </c>
      <c r="BJ121" s="53"/>
      <c r="BK121" s="54"/>
      <c r="BL121" s="55" t="s">
        <v>557</v>
      </c>
      <c r="BM121" s="53"/>
      <c r="BN121" s="53"/>
      <c r="BO121" s="53" t="s">
        <v>557</v>
      </c>
      <c r="BP121" s="53"/>
      <c r="BQ121" s="54"/>
      <c r="BR121" s="55" t="s">
        <v>557</v>
      </c>
      <c r="BS121" s="53"/>
      <c r="BT121" s="53"/>
      <c r="BU121" s="53" t="s">
        <v>557</v>
      </c>
      <c r="BV121" s="53"/>
      <c r="BW121" s="54"/>
      <c r="BX121" s="55" t="s">
        <v>557</v>
      </c>
      <c r="BY121" s="53"/>
      <c r="BZ121" s="54"/>
      <c r="CA121" s="55" t="s">
        <v>557</v>
      </c>
      <c r="CB121" s="53"/>
      <c r="CC121" s="54"/>
      <c r="CD121" s="55" t="s">
        <v>557</v>
      </c>
      <c r="CE121" s="53"/>
      <c r="CF121" s="54"/>
      <c r="CG121" s="55" t="s">
        <v>557</v>
      </c>
      <c r="CH121" s="53"/>
      <c r="CI121" s="54"/>
      <c r="CJ121" s="55" t="s">
        <v>587</v>
      </c>
      <c r="CK121" s="53"/>
      <c r="CL121" s="53" t="s">
        <v>933</v>
      </c>
    </row>
    <row r="122" spans="1:90" ht="15" customHeight="1" x14ac:dyDescent="0.3">
      <c r="A122" s="107" t="s">
        <v>393</v>
      </c>
      <c r="B122" s="108" t="s">
        <v>430</v>
      </c>
      <c r="C122" s="108" t="s">
        <v>429</v>
      </c>
      <c r="D122" s="195" t="s">
        <v>428</v>
      </c>
      <c r="E122" s="185"/>
      <c r="F122" s="109">
        <f t="shared" si="3"/>
        <v>1</v>
      </c>
      <c r="G122" s="52" t="s">
        <v>557</v>
      </c>
      <c r="H122" s="53"/>
      <c r="I122" s="54"/>
      <c r="J122" s="55" t="s">
        <v>557</v>
      </c>
      <c r="K122" s="53" t="s">
        <v>817</v>
      </c>
      <c r="L122" s="54"/>
      <c r="M122" s="55" t="s">
        <v>557</v>
      </c>
      <c r="N122" s="53" t="s">
        <v>817</v>
      </c>
      <c r="O122" s="54"/>
      <c r="P122" s="55" t="s">
        <v>557</v>
      </c>
      <c r="Q122" s="53"/>
      <c r="R122" s="54"/>
      <c r="S122" s="55" t="s">
        <v>557</v>
      </c>
      <c r="T122" s="53"/>
      <c r="U122" s="53"/>
      <c r="V122" s="53" t="s">
        <v>557</v>
      </c>
      <c r="W122" s="53"/>
      <c r="X122" s="53"/>
      <c r="Y122" s="53" t="s">
        <v>557</v>
      </c>
      <c r="Z122" s="53"/>
      <c r="AA122" s="53"/>
      <c r="AB122" s="53" t="s">
        <v>557</v>
      </c>
      <c r="AC122" s="53"/>
      <c r="AD122" s="53"/>
      <c r="AE122" s="53" t="s">
        <v>557</v>
      </c>
      <c r="AF122" s="53"/>
      <c r="AG122" s="54"/>
      <c r="AH122" s="55" t="s">
        <v>557</v>
      </c>
      <c r="AI122" s="53"/>
      <c r="AJ122" s="53"/>
      <c r="AK122" s="53" t="s">
        <v>557</v>
      </c>
      <c r="AL122" s="53"/>
      <c r="AM122" s="54"/>
      <c r="AN122" s="55" t="s">
        <v>557</v>
      </c>
      <c r="AO122" s="53"/>
      <c r="AP122" s="53"/>
      <c r="AQ122" s="53" t="s">
        <v>557</v>
      </c>
      <c r="AR122" s="53"/>
      <c r="AS122" s="54"/>
      <c r="AT122" s="55" t="s">
        <v>557</v>
      </c>
      <c r="AU122" s="53"/>
      <c r="AV122" s="53"/>
      <c r="AW122" s="53" t="s">
        <v>557</v>
      </c>
      <c r="AX122" s="53"/>
      <c r="AY122" s="53"/>
      <c r="AZ122" s="53" t="s">
        <v>557</v>
      </c>
      <c r="BA122" s="53"/>
      <c r="BB122" s="54"/>
      <c r="BC122" s="53" t="s">
        <v>557</v>
      </c>
      <c r="BD122" s="53"/>
      <c r="BE122" s="53"/>
      <c r="BF122" s="55" t="s">
        <v>557</v>
      </c>
      <c r="BG122" s="53"/>
      <c r="BH122" s="54"/>
      <c r="BI122" s="55" t="s">
        <v>557</v>
      </c>
      <c r="BJ122" s="53"/>
      <c r="BK122" s="54"/>
      <c r="BL122" s="55" t="s">
        <v>557</v>
      </c>
      <c r="BM122" s="53"/>
      <c r="BN122" s="53"/>
      <c r="BO122" s="53" t="s">
        <v>557</v>
      </c>
      <c r="BP122" s="53"/>
      <c r="BQ122" s="54"/>
      <c r="BR122" s="55" t="s">
        <v>557</v>
      </c>
      <c r="BS122" s="53"/>
      <c r="BT122" s="53"/>
      <c r="BU122" s="53" t="s">
        <v>557</v>
      </c>
      <c r="BV122" s="53"/>
      <c r="BW122" s="54"/>
      <c r="BX122" s="55" t="s">
        <v>557</v>
      </c>
      <c r="BY122" s="53"/>
      <c r="BZ122" s="54"/>
      <c r="CA122" s="55" t="s">
        <v>557</v>
      </c>
      <c r="CB122" s="53"/>
      <c r="CC122" s="54"/>
      <c r="CD122" s="55" t="s">
        <v>557</v>
      </c>
      <c r="CE122" s="53"/>
      <c r="CF122" s="54"/>
      <c r="CG122" s="55" t="s">
        <v>557</v>
      </c>
      <c r="CH122" s="53"/>
      <c r="CI122" s="54"/>
      <c r="CJ122" s="55" t="s">
        <v>587</v>
      </c>
      <c r="CK122" s="53"/>
      <c r="CL122" s="53" t="s">
        <v>932</v>
      </c>
    </row>
    <row r="123" spans="1:90" ht="13.8" x14ac:dyDescent="0.3">
      <c r="A123" s="107" t="s">
        <v>393</v>
      </c>
      <c r="B123" s="108" t="s">
        <v>430</v>
      </c>
      <c r="C123" s="108" t="s">
        <v>434</v>
      </c>
      <c r="D123" s="195" t="s">
        <v>433</v>
      </c>
      <c r="E123" s="185"/>
      <c r="F123" s="109">
        <f t="shared" si="3"/>
        <v>1</v>
      </c>
      <c r="G123" s="52" t="s">
        <v>557</v>
      </c>
      <c r="H123" s="53"/>
      <c r="I123" s="54"/>
      <c r="J123" s="55" t="s">
        <v>557</v>
      </c>
      <c r="K123" s="53" t="s">
        <v>817</v>
      </c>
      <c r="L123" s="54"/>
      <c r="M123" s="55" t="s">
        <v>557</v>
      </c>
      <c r="N123" s="53" t="s">
        <v>817</v>
      </c>
      <c r="O123" s="54"/>
      <c r="P123" s="55" t="s">
        <v>557</v>
      </c>
      <c r="Q123" s="53"/>
      <c r="R123" s="54"/>
      <c r="S123" s="55" t="s">
        <v>557</v>
      </c>
      <c r="T123" s="53"/>
      <c r="U123" s="53"/>
      <c r="V123" s="53" t="s">
        <v>557</v>
      </c>
      <c r="W123" s="53"/>
      <c r="X123" s="53"/>
      <c r="Y123" s="53" t="s">
        <v>557</v>
      </c>
      <c r="Z123" s="53"/>
      <c r="AA123" s="53"/>
      <c r="AB123" s="53" t="s">
        <v>557</v>
      </c>
      <c r="AC123" s="53"/>
      <c r="AD123" s="53"/>
      <c r="AE123" s="53" t="s">
        <v>557</v>
      </c>
      <c r="AF123" s="53"/>
      <c r="AG123" s="54"/>
      <c r="AH123" s="55" t="s">
        <v>557</v>
      </c>
      <c r="AI123" s="53"/>
      <c r="AJ123" s="53"/>
      <c r="AK123" s="53" t="s">
        <v>557</v>
      </c>
      <c r="AL123" s="53"/>
      <c r="AM123" s="54"/>
      <c r="AN123" s="55" t="s">
        <v>557</v>
      </c>
      <c r="AO123" s="53"/>
      <c r="AP123" s="53"/>
      <c r="AQ123" s="53" t="s">
        <v>557</v>
      </c>
      <c r="AR123" s="53"/>
      <c r="AS123" s="54"/>
      <c r="AT123" s="55" t="s">
        <v>557</v>
      </c>
      <c r="AU123" s="53"/>
      <c r="AV123" s="53"/>
      <c r="AW123" s="53" t="s">
        <v>557</v>
      </c>
      <c r="AX123" s="53"/>
      <c r="AY123" s="53"/>
      <c r="AZ123" s="53" t="s">
        <v>557</v>
      </c>
      <c r="BA123" s="53"/>
      <c r="BB123" s="54"/>
      <c r="BC123" s="55" t="s">
        <v>557</v>
      </c>
      <c r="BD123" s="53"/>
      <c r="BE123" s="53"/>
      <c r="BF123" s="55" t="s">
        <v>557</v>
      </c>
      <c r="BG123" s="53"/>
      <c r="BH123" s="54"/>
      <c r="BI123" s="55" t="s">
        <v>557</v>
      </c>
      <c r="BJ123" s="53"/>
      <c r="BK123" s="54"/>
      <c r="BL123" s="55" t="s">
        <v>557</v>
      </c>
      <c r="BM123" s="53"/>
      <c r="BN123" s="53"/>
      <c r="BO123" s="53" t="s">
        <v>557</v>
      </c>
      <c r="BP123" s="53"/>
      <c r="BQ123" s="54"/>
      <c r="BR123" s="55" t="s">
        <v>557</v>
      </c>
      <c r="BS123" s="53"/>
      <c r="BT123" s="53"/>
      <c r="BU123" s="53" t="s">
        <v>557</v>
      </c>
      <c r="BV123" s="53"/>
      <c r="BW123" s="54"/>
      <c r="BX123" s="55" t="s">
        <v>557</v>
      </c>
      <c r="BY123" s="53"/>
      <c r="BZ123" s="54"/>
      <c r="CA123" s="55" t="s">
        <v>557</v>
      </c>
      <c r="CB123" s="53"/>
      <c r="CC123" s="54"/>
      <c r="CD123" s="55" t="s">
        <v>557</v>
      </c>
      <c r="CE123" s="53"/>
      <c r="CF123" s="54"/>
      <c r="CG123" s="55" t="s">
        <v>557</v>
      </c>
      <c r="CH123" s="53"/>
      <c r="CI123" s="54"/>
      <c r="CJ123" s="55" t="s">
        <v>587</v>
      </c>
      <c r="CK123" s="53"/>
      <c r="CL123" s="53" t="s">
        <v>932</v>
      </c>
    </row>
    <row r="124" spans="1:90" ht="13.8" x14ac:dyDescent="0.3">
      <c r="A124" s="107" t="s">
        <v>393</v>
      </c>
      <c r="B124" s="108" t="s">
        <v>430</v>
      </c>
      <c r="C124" s="108" t="s">
        <v>436</v>
      </c>
      <c r="D124" s="195" t="s">
        <v>435</v>
      </c>
      <c r="E124" s="185"/>
      <c r="F124" s="109">
        <f t="shared" si="3"/>
        <v>1</v>
      </c>
      <c r="G124" s="52" t="s">
        <v>557</v>
      </c>
      <c r="H124" s="53"/>
      <c r="I124" s="54"/>
      <c r="J124" s="55" t="s">
        <v>557</v>
      </c>
      <c r="K124" s="53" t="s">
        <v>817</v>
      </c>
      <c r="L124" s="54"/>
      <c r="M124" s="55" t="s">
        <v>557</v>
      </c>
      <c r="N124" s="53" t="s">
        <v>817</v>
      </c>
      <c r="O124" s="54"/>
      <c r="P124" s="55" t="s">
        <v>557</v>
      </c>
      <c r="Q124" s="53"/>
      <c r="R124" s="54"/>
      <c r="S124" s="55" t="s">
        <v>557</v>
      </c>
      <c r="T124" s="53"/>
      <c r="U124" s="53"/>
      <c r="V124" s="53" t="s">
        <v>557</v>
      </c>
      <c r="W124" s="53"/>
      <c r="X124" s="53"/>
      <c r="Y124" s="53" t="s">
        <v>557</v>
      </c>
      <c r="Z124" s="53"/>
      <c r="AA124" s="53"/>
      <c r="AB124" s="53" t="s">
        <v>557</v>
      </c>
      <c r="AC124" s="53"/>
      <c r="AD124" s="53"/>
      <c r="AE124" s="53" t="s">
        <v>557</v>
      </c>
      <c r="AF124" s="53"/>
      <c r="AG124" s="54"/>
      <c r="AH124" s="55" t="s">
        <v>557</v>
      </c>
      <c r="AI124" s="53"/>
      <c r="AJ124" s="53"/>
      <c r="AK124" s="53" t="s">
        <v>557</v>
      </c>
      <c r="AL124" s="53"/>
      <c r="AM124" s="54"/>
      <c r="AN124" s="55" t="s">
        <v>557</v>
      </c>
      <c r="AO124" s="53"/>
      <c r="AP124" s="53"/>
      <c r="AQ124" s="53" t="s">
        <v>557</v>
      </c>
      <c r="AR124" s="53"/>
      <c r="AS124" s="54"/>
      <c r="AT124" s="55" t="s">
        <v>557</v>
      </c>
      <c r="AU124" s="53"/>
      <c r="AV124" s="53"/>
      <c r="AW124" s="53" t="s">
        <v>557</v>
      </c>
      <c r="AX124" s="53"/>
      <c r="AY124" s="53"/>
      <c r="AZ124" s="53" t="s">
        <v>557</v>
      </c>
      <c r="BA124" s="53"/>
      <c r="BB124" s="54"/>
      <c r="BC124" s="53" t="s">
        <v>557</v>
      </c>
      <c r="BD124" s="53"/>
      <c r="BE124" s="53"/>
      <c r="BF124" s="55" t="s">
        <v>557</v>
      </c>
      <c r="BG124" s="53"/>
      <c r="BH124" s="54"/>
      <c r="BI124" s="55" t="s">
        <v>557</v>
      </c>
      <c r="BJ124" s="53"/>
      <c r="BK124" s="54"/>
      <c r="BL124" s="55" t="s">
        <v>557</v>
      </c>
      <c r="BM124" s="53"/>
      <c r="BN124" s="53"/>
      <c r="BO124" s="53" t="s">
        <v>557</v>
      </c>
      <c r="BP124" s="53"/>
      <c r="BQ124" s="54"/>
      <c r="BR124" s="55" t="s">
        <v>557</v>
      </c>
      <c r="BS124" s="53"/>
      <c r="BT124" s="53"/>
      <c r="BU124" s="53" t="s">
        <v>557</v>
      </c>
      <c r="BV124" s="53"/>
      <c r="BW124" s="54"/>
      <c r="BX124" s="55" t="s">
        <v>557</v>
      </c>
      <c r="BY124" s="53"/>
      <c r="BZ124" s="54"/>
      <c r="CA124" s="55" t="s">
        <v>557</v>
      </c>
      <c r="CB124" s="53"/>
      <c r="CC124" s="54"/>
      <c r="CD124" s="55" t="s">
        <v>557</v>
      </c>
      <c r="CE124" s="53"/>
      <c r="CF124" s="54"/>
      <c r="CG124" s="55" t="s">
        <v>557</v>
      </c>
      <c r="CH124" s="53"/>
      <c r="CI124" s="54"/>
      <c r="CJ124" s="55" t="s">
        <v>587</v>
      </c>
      <c r="CK124" s="53"/>
      <c r="CL124" s="53" t="s">
        <v>932</v>
      </c>
    </row>
    <row r="125" spans="1:90" ht="14.4" thickBot="1" x14ac:dyDescent="0.35">
      <c r="A125" s="196" t="s">
        <v>393</v>
      </c>
      <c r="B125" s="197" t="s">
        <v>430</v>
      </c>
      <c r="C125" s="197" t="s">
        <v>454</v>
      </c>
      <c r="D125" s="198" t="s">
        <v>453</v>
      </c>
      <c r="E125" s="185"/>
      <c r="F125" s="109">
        <f t="shared" si="3"/>
        <v>1</v>
      </c>
      <c r="G125" s="52" t="s">
        <v>557</v>
      </c>
      <c r="H125" s="53"/>
      <c r="I125" s="54"/>
      <c r="J125" s="55" t="s">
        <v>557</v>
      </c>
      <c r="K125" s="53" t="s">
        <v>817</v>
      </c>
      <c r="L125" s="54"/>
      <c r="M125" s="55" t="s">
        <v>557</v>
      </c>
      <c r="N125" s="53" t="s">
        <v>817</v>
      </c>
      <c r="O125" s="54"/>
      <c r="P125" s="55" t="s">
        <v>557</v>
      </c>
      <c r="Q125" s="53"/>
      <c r="R125" s="54"/>
      <c r="S125" s="55" t="s">
        <v>557</v>
      </c>
      <c r="T125" s="53"/>
      <c r="U125" s="53"/>
      <c r="V125" s="53" t="s">
        <v>557</v>
      </c>
      <c r="W125" s="53"/>
      <c r="X125" s="53"/>
      <c r="Y125" s="53" t="s">
        <v>557</v>
      </c>
      <c r="Z125" s="53"/>
      <c r="AA125" s="53"/>
      <c r="AB125" s="53" t="s">
        <v>557</v>
      </c>
      <c r="AC125" s="53"/>
      <c r="AD125" s="53"/>
      <c r="AE125" s="53" t="s">
        <v>557</v>
      </c>
      <c r="AF125" s="53"/>
      <c r="AG125" s="54"/>
      <c r="AH125" s="55" t="s">
        <v>557</v>
      </c>
      <c r="AI125" s="53"/>
      <c r="AJ125" s="53"/>
      <c r="AK125" s="53" t="s">
        <v>557</v>
      </c>
      <c r="AL125" s="53"/>
      <c r="AM125" s="54"/>
      <c r="AN125" s="55" t="s">
        <v>557</v>
      </c>
      <c r="AO125" s="53"/>
      <c r="AP125" s="53"/>
      <c r="AQ125" s="53" t="s">
        <v>557</v>
      </c>
      <c r="AR125" s="53"/>
      <c r="AS125" s="54"/>
      <c r="AT125" s="55" t="s">
        <v>557</v>
      </c>
      <c r="AU125" s="53"/>
      <c r="AV125" s="53"/>
      <c r="AW125" s="53" t="s">
        <v>557</v>
      </c>
      <c r="AX125" s="53"/>
      <c r="AY125" s="53"/>
      <c r="AZ125" s="53" t="s">
        <v>557</v>
      </c>
      <c r="BA125" s="53"/>
      <c r="BB125" s="54"/>
      <c r="BC125" s="53" t="s">
        <v>557</v>
      </c>
      <c r="BD125" s="53"/>
      <c r="BE125" s="54"/>
      <c r="BF125" s="55" t="s">
        <v>557</v>
      </c>
      <c r="BG125" s="53"/>
      <c r="BH125" s="54"/>
      <c r="BI125" s="55" t="s">
        <v>557</v>
      </c>
      <c r="BJ125" s="53"/>
      <c r="BK125" s="54"/>
      <c r="BL125" s="55" t="s">
        <v>557</v>
      </c>
      <c r="BM125" s="53"/>
      <c r="BN125" s="53"/>
      <c r="BO125" s="53" t="s">
        <v>557</v>
      </c>
      <c r="BP125" s="53"/>
      <c r="BQ125" s="54"/>
      <c r="BR125" s="55" t="s">
        <v>557</v>
      </c>
      <c r="BS125" s="53"/>
      <c r="BT125" s="53"/>
      <c r="BU125" s="53" t="s">
        <v>557</v>
      </c>
      <c r="BV125" s="53"/>
      <c r="BW125" s="54"/>
      <c r="BX125" s="55" t="s">
        <v>557</v>
      </c>
      <c r="BY125" s="53"/>
      <c r="BZ125" s="54"/>
      <c r="CA125" s="55" t="s">
        <v>557</v>
      </c>
      <c r="CB125" s="53"/>
      <c r="CC125" s="54"/>
      <c r="CD125" s="55" t="s">
        <v>557</v>
      </c>
      <c r="CE125" s="53"/>
      <c r="CF125" s="54"/>
      <c r="CG125" s="55" t="s">
        <v>557</v>
      </c>
      <c r="CH125" s="53"/>
      <c r="CI125" s="54"/>
      <c r="CJ125" s="55" t="s">
        <v>587</v>
      </c>
      <c r="CK125" s="53"/>
      <c r="CL125" s="53" t="s">
        <v>1232</v>
      </c>
    </row>
    <row r="126" spans="1:90" ht="13.8" x14ac:dyDescent="0.3">
      <c r="G126" s="119">
        <f>COUNTIF(G5:G125,"yes")</f>
        <v>54</v>
      </c>
      <c r="J126" s="119">
        <f>COUNTIF(J5:J125,"yes")</f>
        <v>48</v>
      </c>
      <c r="M126" s="119">
        <f>COUNTIF(M5:M125,"yes")</f>
        <v>54</v>
      </c>
      <c r="P126" s="119">
        <f>COUNTIF(P5:P125,"yes")</f>
        <v>54</v>
      </c>
      <c r="S126" s="119">
        <f>COUNTIF(S5:S125,"yes")</f>
        <v>24</v>
      </c>
      <c r="V126" s="119">
        <f>COUNTIF(V5:V125,"yes")</f>
        <v>10</v>
      </c>
      <c r="Y126" s="119">
        <f>COUNTIF(Y5:Y125,"yes")</f>
        <v>14</v>
      </c>
      <c r="AB126" s="119">
        <f>COUNTIF(AB5:AB125,"yes")</f>
        <v>25</v>
      </c>
      <c r="AE126" s="119">
        <f>COUNTIF(AE5:AE125,"yes")</f>
        <v>16</v>
      </c>
      <c r="AH126" s="119">
        <f>COUNTIF(AH5:AH125,"yes")</f>
        <v>12</v>
      </c>
      <c r="AK126" s="119">
        <f>COUNTIF(AK5:AK125,"yes")</f>
        <v>11</v>
      </c>
      <c r="AN126" s="119">
        <f>COUNTIF(AN5:AN125,"yes")</f>
        <v>22</v>
      </c>
      <c r="AQ126" s="119">
        <f>COUNTIF(AQ5:AQ125,"yes")</f>
        <v>12</v>
      </c>
      <c r="AT126" s="119">
        <f>COUNTIF(AT5:AT125,"yes")</f>
        <v>8</v>
      </c>
      <c r="AW126" s="119">
        <f>COUNTIF(AW5:AW125,"yes")</f>
        <v>2</v>
      </c>
      <c r="AZ126" s="119">
        <f>COUNTIF(AZ5:AZ125,"yes")</f>
        <v>1</v>
      </c>
      <c r="BC126" s="119">
        <f>COUNTIF(BC5:BC125,"yes")</f>
        <v>20</v>
      </c>
      <c r="BF126" s="119">
        <f>COUNTIF(BF5:BF125,"yes")</f>
        <v>44</v>
      </c>
      <c r="BI126" s="119">
        <f>COUNTIF(BI5:BI125,"yes")</f>
        <v>43</v>
      </c>
      <c r="BL126" s="119">
        <f>COUNTIF(BL5:BL125,"yes")</f>
        <v>31</v>
      </c>
      <c r="BO126" s="119">
        <f>COUNTIF(BO5:BO125,"yes")</f>
        <v>25</v>
      </c>
      <c r="BR126" s="119">
        <f>COUNTIF(BR5:BR125,"yes")</f>
        <v>33</v>
      </c>
      <c r="BU126" s="119">
        <f>COUNTIF(BU5:BU125,"yes")</f>
        <v>45</v>
      </c>
      <c r="BX126" s="119">
        <f>COUNTIF(BX5:BX125,"yes")</f>
        <v>17</v>
      </c>
      <c r="CA126" s="119">
        <f>COUNTIF(CA5:CA125,"yes")</f>
        <v>0</v>
      </c>
      <c r="CD126" s="119">
        <f>COUNTIF(CD5:CD125,"yes")</f>
        <v>29</v>
      </c>
      <c r="CG126" s="119">
        <f>COUNTIF(CG5:CG125,"yes")</f>
        <v>17</v>
      </c>
      <c r="CJ126" s="119">
        <f>COUNTIF(CJ5:CJ125,"yes")</f>
        <v>102</v>
      </c>
    </row>
  </sheetData>
  <autoFilter ref="A4:CL125">
    <sortState ref="A5:CL125">
      <sortCondition descending="1" ref="A5:A125"/>
      <sortCondition ref="B5:B125"/>
      <sortCondition ref="C5:C125"/>
    </sortState>
  </autoFilter>
  <sortState ref="A6:CL125">
    <sortCondition ref="D5:D125"/>
  </sortState>
  <mergeCells count="51">
    <mergeCell ref="S3:U3"/>
    <mergeCell ref="AN2:AS2"/>
    <mergeCell ref="AH2:AM2"/>
    <mergeCell ref="A1:F3"/>
    <mergeCell ref="G3:I3"/>
    <mergeCell ref="J3:L3"/>
    <mergeCell ref="M3:O3"/>
    <mergeCell ref="P3:R3"/>
    <mergeCell ref="G1:R1"/>
    <mergeCell ref="G2:I2"/>
    <mergeCell ref="J2:L2"/>
    <mergeCell ref="M2:O2"/>
    <mergeCell ref="P2:R2"/>
    <mergeCell ref="S2:AG2"/>
    <mergeCell ref="AN3:AP3"/>
    <mergeCell ref="V3:X3"/>
    <mergeCell ref="BF2:BH2"/>
    <mergeCell ref="BL2:BQ2"/>
    <mergeCell ref="BI2:BK2"/>
    <mergeCell ref="BF1:CI1"/>
    <mergeCell ref="CD2:CF2"/>
    <mergeCell ref="CG2:CI2"/>
    <mergeCell ref="BX2:BZ2"/>
    <mergeCell ref="CA2:CC2"/>
    <mergeCell ref="BI3:BK3"/>
    <mergeCell ref="AZ3:BB3"/>
    <mergeCell ref="AW3:AY3"/>
    <mergeCell ref="AQ3:AS3"/>
    <mergeCell ref="AK3:AM3"/>
    <mergeCell ref="BC3:BE3"/>
    <mergeCell ref="AB3:AD3"/>
    <mergeCell ref="AE3:AG3"/>
    <mergeCell ref="BF3:BH3"/>
    <mergeCell ref="AH3:AJ3"/>
    <mergeCell ref="AT3:AV3"/>
    <mergeCell ref="AT2:BB2"/>
    <mergeCell ref="BC2:BE2"/>
    <mergeCell ref="S1:BE1"/>
    <mergeCell ref="BL3:BN3"/>
    <mergeCell ref="CJ1:CL1"/>
    <mergeCell ref="CD3:CF3"/>
    <mergeCell ref="BX3:BZ3"/>
    <mergeCell ref="BO3:BQ3"/>
    <mergeCell ref="BR3:BT3"/>
    <mergeCell ref="BU3:BW3"/>
    <mergeCell ref="CG3:CI3"/>
    <mergeCell ref="CA3:CC3"/>
    <mergeCell ref="BR2:BW2"/>
    <mergeCell ref="CJ2:CL2"/>
    <mergeCell ref="CJ3:CL3"/>
    <mergeCell ref="Y3:AA3"/>
  </mergeCells>
  <phoneticPr fontId="10" type="noConversion"/>
  <conditionalFormatting sqref="B59:B72 CJ1 B74:B86 A1:CI4 A59:A86 A87:F125 C59:F63 CJ2:CL4 F20:F58 C65:F78 C64 E64:F64 A5:F19 C80:F86 C79 E79:F79 G126 J126 M126 P126 S126 V126 Y126 AB126 AE126 AH126 AK126 AN126 AQ126 AT126 AW126 AZ126 BC126 BF126 BI126 BL126 BO126 BR126 BU126 BX126 CA126 CD126 CG126 CJ126">
    <cfRule type="cellIs" dxfId="1021" priority="1383" operator="equal">
      <formula>"Large"</formula>
    </cfRule>
    <cfRule type="cellIs" dxfId="1020" priority="1384" operator="equal">
      <formula>"Small"</formula>
    </cfRule>
    <cfRule type="cellIs" dxfId="1019" priority="1385" operator="equal">
      <formula>"High"</formula>
    </cfRule>
    <cfRule type="cellIs" dxfId="1018" priority="1386" operator="equal">
      <formula>"Low"</formula>
    </cfRule>
    <cfRule type="cellIs" dxfId="1017" priority="1387" operator="equal">
      <formula>"Moderate"</formula>
    </cfRule>
    <cfRule type="cellIs" dxfId="1016" priority="1388" operator="equal">
      <formula>"Large"</formula>
    </cfRule>
    <cfRule type="cellIs" dxfId="1015" priority="1389" operator="equal">
      <formula>"Medium"</formula>
    </cfRule>
    <cfRule type="cellIs" dxfId="1014" priority="1390" operator="equal">
      <formula>"Small"</formula>
    </cfRule>
    <cfRule type="cellIs" dxfId="1013" priority="1391" operator="equal">
      <formula>"Small"</formula>
    </cfRule>
    <cfRule type="cellIs" dxfId="1012" priority="1392" operator="equal">
      <formula>"Low"</formula>
    </cfRule>
    <cfRule type="cellIs" dxfId="1011" priority="1393" operator="equal">
      <formula>"Medium"</formula>
    </cfRule>
    <cfRule type="cellIs" dxfId="1010" priority="1394" operator="equal">
      <formula>#REF!</formula>
    </cfRule>
    <cfRule type="cellIs" dxfId="1009" priority="1395" operator="equal">
      <formula>"Medium"</formula>
    </cfRule>
    <cfRule type="cellIs" dxfId="1008" priority="1396" operator="equal">
      <formula>$H$74</formula>
    </cfRule>
  </conditionalFormatting>
  <conditionalFormatting sqref="AQ63:BB63 G63:AM63 G64:BB73 CK84:CK85 CJ72:CL73 CJ79:CL82 CJ17:CL17 CJ83:CJ86 CK120 L20:L58 O20:O58 G59:BB62 BC59:CI73 G119:CI125 G118:P118 R118:CI118 G5:CI19 G74:CI117 BI25:BK30 BI24 BK24 BI32:BK58 BI31 BK31 BO32:BQ58 BQ31">
    <cfRule type="cellIs" dxfId="1007" priority="1564" operator="equal">
      <formula>$CE$24</formula>
    </cfRule>
    <cfRule type="cellIs" dxfId="1006" priority="1565" operator="equal">
      <formula>"Not assessed"</formula>
    </cfRule>
    <cfRule type="cellIs" dxfId="1005" priority="1566" operator="equal">
      <formula>"no"</formula>
    </cfRule>
    <cfRule type="cellIs" dxfId="1004" priority="1567" operator="equal">
      <formula>"yes"</formula>
    </cfRule>
  </conditionalFormatting>
  <conditionalFormatting sqref="AN63:AP63">
    <cfRule type="cellIs" dxfId="1003" priority="1375" operator="equal">
      <formula>$CE$24</formula>
    </cfRule>
    <cfRule type="cellIs" dxfId="1002" priority="1376" operator="equal">
      <formula>"Not assessed"</formula>
    </cfRule>
    <cfRule type="cellIs" dxfId="1001" priority="1377" operator="equal">
      <formula>"no"</formula>
    </cfRule>
    <cfRule type="cellIs" dxfId="1000" priority="1378" operator="equal">
      <formula>"yes"</formula>
    </cfRule>
  </conditionalFormatting>
  <conditionalFormatting sqref="CJ65:CL65">
    <cfRule type="cellIs" dxfId="999" priority="1367" operator="equal">
      <formula>$CE$24</formula>
    </cfRule>
    <cfRule type="cellIs" dxfId="998" priority="1368" operator="equal">
      <formula>"Not assessed"</formula>
    </cfRule>
    <cfRule type="cellIs" dxfId="997" priority="1369" operator="equal">
      <formula>"no"</formula>
    </cfRule>
    <cfRule type="cellIs" dxfId="996" priority="1370" operator="equal">
      <formula>"yes"</formula>
    </cfRule>
  </conditionalFormatting>
  <conditionalFormatting sqref="CJ87:CK87">
    <cfRule type="cellIs" dxfId="995" priority="1349" operator="equal">
      <formula>$CE$24</formula>
    </cfRule>
    <cfRule type="cellIs" dxfId="994" priority="1350" operator="equal">
      <formula>"Not assessed"</formula>
    </cfRule>
    <cfRule type="cellIs" dxfId="993" priority="1351" operator="equal">
      <formula>"no"</formula>
    </cfRule>
    <cfRule type="cellIs" dxfId="992" priority="1352" operator="equal">
      <formula>"yes"</formula>
    </cfRule>
  </conditionalFormatting>
  <conditionalFormatting sqref="CJ88:CK88">
    <cfRule type="cellIs" dxfId="991" priority="1345" operator="equal">
      <formula>$CE$24</formula>
    </cfRule>
    <cfRule type="cellIs" dxfId="990" priority="1346" operator="equal">
      <formula>"Not assessed"</formula>
    </cfRule>
    <cfRule type="cellIs" dxfId="989" priority="1347" operator="equal">
      <formula>"no"</formula>
    </cfRule>
    <cfRule type="cellIs" dxfId="988" priority="1348" operator="equal">
      <formula>"yes"</formula>
    </cfRule>
  </conditionalFormatting>
  <conditionalFormatting sqref="CL87">
    <cfRule type="cellIs" dxfId="987" priority="1341" operator="equal">
      <formula>$CE$24</formula>
    </cfRule>
    <cfRule type="cellIs" dxfId="986" priority="1342" operator="equal">
      <formula>"Not assessed"</formula>
    </cfRule>
    <cfRule type="cellIs" dxfId="985" priority="1343" operator="equal">
      <formula>"no"</formula>
    </cfRule>
    <cfRule type="cellIs" dxfId="984" priority="1344" operator="equal">
      <formula>"yes"</formula>
    </cfRule>
  </conditionalFormatting>
  <conditionalFormatting sqref="CJ89:CK89">
    <cfRule type="cellIs" dxfId="983" priority="1333" operator="equal">
      <formula>$CE$24</formula>
    </cfRule>
    <cfRule type="cellIs" dxfId="982" priority="1334" operator="equal">
      <formula>"Not assessed"</formula>
    </cfRule>
    <cfRule type="cellIs" dxfId="981" priority="1335" operator="equal">
      <formula>"no"</formula>
    </cfRule>
    <cfRule type="cellIs" dxfId="980" priority="1336" operator="equal">
      <formula>"yes"</formula>
    </cfRule>
  </conditionalFormatting>
  <conditionalFormatting sqref="CJ90:CK90">
    <cfRule type="cellIs" dxfId="979" priority="1325" operator="equal">
      <formula>$CE$24</formula>
    </cfRule>
    <cfRule type="cellIs" dxfId="978" priority="1326" operator="equal">
      <formula>"Not assessed"</formula>
    </cfRule>
    <cfRule type="cellIs" dxfId="977" priority="1327" operator="equal">
      <formula>"no"</formula>
    </cfRule>
    <cfRule type="cellIs" dxfId="976" priority="1328" operator="equal">
      <formula>"yes"</formula>
    </cfRule>
  </conditionalFormatting>
  <conditionalFormatting sqref="CJ6">
    <cfRule type="cellIs" dxfId="975" priority="881" operator="equal">
      <formula>$CE$24</formula>
    </cfRule>
    <cfRule type="cellIs" dxfId="974" priority="882" operator="equal">
      <formula>"Not assessed"</formula>
    </cfRule>
    <cfRule type="cellIs" dxfId="973" priority="883" operator="equal">
      <formula>"no"</formula>
    </cfRule>
    <cfRule type="cellIs" dxfId="972" priority="884" operator="equal">
      <formula>"yes"</formula>
    </cfRule>
  </conditionalFormatting>
  <conditionalFormatting sqref="CJ92:CK92">
    <cfRule type="cellIs" dxfId="971" priority="1317" operator="equal">
      <formula>$CE$24</formula>
    </cfRule>
    <cfRule type="cellIs" dxfId="970" priority="1318" operator="equal">
      <formula>"Not assessed"</formula>
    </cfRule>
    <cfRule type="cellIs" dxfId="969" priority="1319" operator="equal">
      <formula>"no"</formula>
    </cfRule>
    <cfRule type="cellIs" dxfId="968" priority="1320" operator="equal">
      <formula>"yes"</formula>
    </cfRule>
  </conditionalFormatting>
  <conditionalFormatting sqref="CL92">
    <cfRule type="cellIs" dxfId="967" priority="1313" operator="equal">
      <formula>$CE$24</formula>
    </cfRule>
    <cfRule type="cellIs" dxfId="966" priority="1314" operator="equal">
      <formula>"Not assessed"</formula>
    </cfRule>
    <cfRule type="cellIs" dxfId="965" priority="1315" operator="equal">
      <formula>"no"</formula>
    </cfRule>
    <cfRule type="cellIs" dxfId="964" priority="1316" operator="equal">
      <formula>"yes"</formula>
    </cfRule>
  </conditionalFormatting>
  <conditionalFormatting sqref="CJ93:CK93">
    <cfRule type="cellIs" dxfId="963" priority="1309" operator="equal">
      <formula>$CE$24</formula>
    </cfRule>
    <cfRule type="cellIs" dxfId="962" priority="1310" operator="equal">
      <formula>"Not assessed"</formula>
    </cfRule>
    <cfRule type="cellIs" dxfId="961" priority="1311" operator="equal">
      <formula>"no"</formula>
    </cfRule>
    <cfRule type="cellIs" dxfId="960" priority="1312" operator="equal">
      <formula>"yes"</formula>
    </cfRule>
  </conditionalFormatting>
  <conditionalFormatting sqref="CJ5:CK5">
    <cfRule type="cellIs" dxfId="959" priority="905" operator="equal">
      <formula>$CE$24</formula>
    </cfRule>
    <cfRule type="cellIs" dxfId="958" priority="906" operator="equal">
      <formula>"Not assessed"</formula>
    </cfRule>
    <cfRule type="cellIs" dxfId="957" priority="907" operator="equal">
      <formula>"no"</formula>
    </cfRule>
    <cfRule type="cellIs" dxfId="956" priority="908" operator="equal">
      <formula>"yes"</formula>
    </cfRule>
  </conditionalFormatting>
  <conditionalFormatting sqref="CJ94:CK94">
    <cfRule type="cellIs" dxfId="955" priority="1301" operator="equal">
      <formula>$CE$24</formula>
    </cfRule>
    <cfRule type="cellIs" dxfId="954" priority="1302" operator="equal">
      <formula>"Not assessed"</formula>
    </cfRule>
    <cfRule type="cellIs" dxfId="953" priority="1303" operator="equal">
      <formula>"no"</formula>
    </cfRule>
    <cfRule type="cellIs" dxfId="952" priority="1304" operator="equal">
      <formula>"yes"</formula>
    </cfRule>
  </conditionalFormatting>
  <conditionalFormatting sqref="CL5">
    <cfRule type="cellIs" dxfId="951" priority="901" operator="equal">
      <formula>$CE$24</formula>
    </cfRule>
    <cfRule type="cellIs" dxfId="950" priority="902" operator="equal">
      <formula>"Not assessed"</formula>
    </cfRule>
    <cfRule type="cellIs" dxfId="949" priority="903" operator="equal">
      <formula>"no"</formula>
    </cfRule>
    <cfRule type="cellIs" dxfId="948" priority="904" operator="equal">
      <formula>"yes"</formula>
    </cfRule>
  </conditionalFormatting>
  <conditionalFormatting sqref="CJ95:CK95">
    <cfRule type="cellIs" dxfId="947" priority="1293" operator="equal">
      <formula>$CE$24</formula>
    </cfRule>
    <cfRule type="cellIs" dxfId="946" priority="1294" operator="equal">
      <formula>"Not assessed"</formula>
    </cfRule>
    <cfRule type="cellIs" dxfId="945" priority="1295" operator="equal">
      <formula>"no"</formula>
    </cfRule>
    <cfRule type="cellIs" dxfId="944" priority="1296" operator="equal">
      <formula>"yes"</formula>
    </cfRule>
  </conditionalFormatting>
  <conditionalFormatting sqref="CL95">
    <cfRule type="cellIs" dxfId="943" priority="1289" operator="equal">
      <formula>$CE$24</formula>
    </cfRule>
    <cfRule type="cellIs" dxfId="942" priority="1290" operator="equal">
      <formula>"Not assessed"</formula>
    </cfRule>
    <cfRule type="cellIs" dxfId="941" priority="1291" operator="equal">
      <formula>"no"</formula>
    </cfRule>
    <cfRule type="cellIs" dxfId="940" priority="1292" operator="equal">
      <formula>"yes"</formula>
    </cfRule>
  </conditionalFormatting>
  <conditionalFormatting sqref="CJ96:CK96">
    <cfRule type="cellIs" dxfId="939" priority="1285" operator="equal">
      <formula>$CE$24</formula>
    </cfRule>
    <cfRule type="cellIs" dxfId="938" priority="1286" operator="equal">
      <formula>"Not assessed"</formula>
    </cfRule>
    <cfRule type="cellIs" dxfId="937" priority="1287" operator="equal">
      <formula>"no"</formula>
    </cfRule>
    <cfRule type="cellIs" dxfId="936" priority="1288" operator="equal">
      <formula>"yes"</formula>
    </cfRule>
  </conditionalFormatting>
  <conditionalFormatting sqref="CL93">
    <cfRule type="cellIs" dxfId="935" priority="1277" operator="equal">
      <formula>$CE$24</formula>
    </cfRule>
    <cfRule type="cellIs" dxfId="934" priority="1278" operator="equal">
      <formula>"Not assessed"</formula>
    </cfRule>
    <cfRule type="cellIs" dxfId="933" priority="1279" operator="equal">
      <formula>"no"</formula>
    </cfRule>
    <cfRule type="cellIs" dxfId="932" priority="1280" operator="equal">
      <formula>"yes"</formula>
    </cfRule>
  </conditionalFormatting>
  <conditionalFormatting sqref="CL94">
    <cfRule type="cellIs" dxfId="931" priority="1273" operator="equal">
      <formula>$CE$24</formula>
    </cfRule>
    <cfRule type="cellIs" dxfId="930" priority="1274" operator="equal">
      <formula>"Not assessed"</formula>
    </cfRule>
    <cfRule type="cellIs" dxfId="929" priority="1275" operator="equal">
      <formula>"no"</formula>
    </cfRule>
    <cfRule type="cellIs" dxfId="928" priority="1276" operator="equal">
      <formula>"yes"</formula>
    </cfRule>
  </conditionalFormatting>
  <conditionalFormatting sqref="CL96">
    <cfRule type="cellIs" dxfId="927" priority="1269" operator="equal">
      <formula>$CE$24</formula>
    </cfRule>
    <cfRule type="cellIs" dxfId="926" priority="1270" operator="equal">
      <formula>"Not assessed"</formula>
    </cfRule>
    <cfRule type="cellIs" dxfId="925" priority="1271" operator="equal">
      <formula>"no"</formula>
    </cfRule>
    <cfRule type="cellIs" dxfId="924" priority="1272" operator="equal">
      <formula>"yes"</formula>
    </cfRule>
  </conditionalFormatting>
  <conditionalFormatting sqref="CJ97:CK97">
    <cfRule type="cellIs" dxfId="923" priority="1265" operator="equal">
      <formula>$CE$24</formula>
    </cfRule>
    <cfRule type="cellIs" dxfId="922" priority="1266" operator="equal">
      <formula>"Not assessed"</formula>
    </cfRule>
    <cfRule type="cellIs" dxfId="921" priority="1267" operator="equal">
      <formula>"no"</formula>
    </cfRule>
    <cfRule type="cellIs" dxfId="920" priority="1268" operator="equal">
      <formula>"yes"</formula>
    </cfRule>
  </conditionalFormatting>
  <conditionalFormatting sqref="CL97">
    <cfRule type="cellIs" dxfId="919" priority="1261" operator="equal">
      <formula>$CE$24</formula>
    </cfRule>
    <cfRule type="cellIs" dxfId="918" priority="1262" operator="equal">
      <formula>"Not assessed"</formula>
    </cfRule>
    <cfRule type="cellIs" dxfId="917" priority="1263" operator="equal">
      <formula>"no"</formula>
    </cfRule>
    <cfRule type="cellIs" dxfId="916" priority="1264" operator="equal">
      <formula>"yes"</formula>
    </cfRule>
  </conditionalFormatting>
  <conditionalFormatting sqref="CJ98:CK98">
    <cfRule type="cellIs" dxfId="915" priority="1257" operator="equal">
      <formula>$CE$24</formula>
    </cfRule>
    <cfRule type="cellIs" dxfId="914" priority="1258" operator="equal">
      <formula>"Not assessed"</formula>
    </cfRule>
    <cfRule type="cellIs" dxfId="913" priority="1259" operator="equal">
      <formula>"no"</formula>
    </cfRule>
    <cfRule type="cellIs" dxfId="912" priority="1260" operator="equal">
      <formula>"yes"</formula>
    </cfRule>
  </conditionalFormatting>
  <conditionalFormatting sqref="CL98">
    <cfRule type="cellIs" dxfId="911" priority="1253" operator="equal">
      <formula>$CE$24</formula>
    </cfRule>
    <cfRule type="cellIs" dxfId="910" priority="1254" operator="equal">
      <formula>"Not assessed"</formula>
    </cfRule>
    <cfRule type="cellIs" dxfId="909" priority="1255" operator="equal">
      <formula>"no"</formula>
    </cfRule>
    <cfRule type="cellIs" dxfId="908" priority="1256" operator="equal">
      <formula>"yes"</formula>
    </cfRule>
  </conditionalFormatting>
  <conditionalFormatting sqref="CJ99:CK99">
    <cfRule type="cellIs" dxfId="907" priority="1249" operator="equal">
      <formula>$CE$24</formula>
    </cfRule>
    <cfRule type="cellIs" dxfId="906" priority="1250" operator="equal">
      <formula>"Not assessed"</formula>
    </cfRule>
    <cfRule type="cellIs" dxfId="905" priority="1251" operator="equal">
      <formula>"no"</formula>
    </cfRule>
    <cfRule type="cellIs" dxfId="904" priority="1252" operator="equal">
      <formula>"yes"</formula>
    </cfRule>
  </conditionalFormatting>
  <conditionalFormatting sqref="CL99">
    <cfRule type="cellIs" dxfId="903" priority="1245" operator="equal">
      <formula>$CE$24</formula>
    </cfRule>
    <cfRule type="cellIs" dxfId="902" priority="1246" operator="equal">
      <formula>"Not assessed"</formula>
    </cfRule>
    <cfRule type="cellIs" dxfId="901" priority="1247" operator="equal">
      <formula>"no"</formula>
    </cfRule>
    <cfRule type="cellIs" dxfId="900" priority="1248" operator="equal">
      <formula>"yes"</formula>
    </cfRule>
  </conditionalFormatting>
  <conditionalFormatting sqref="CJ100:CK100">
    <cfRule type="cellIs" dxfId="899" priority="1241" operator="equal">
      <formula>$CE$24</formula>
    </cfRule>
    <cfRule type="cellIs" dxfId="898" priority="1242" operator="equal">
      <formula>"Not assessed"</formula>
    </cfRule>
    <cfRule type="cellIs" dxfId="897" priority="1243" operator="equal">
      <formula>"no"</formula>
    </cfRule>
    <cfRule type="cellIs" dxfId="896" priority="1244" operator="equal">
      <formula>"yes"</formula>
    </cfRule>
  </conditionalFormatting>
  <conditionalFormatting sqref="CL100">
    <cfRule type="cellIs" dxfId="895" priority="1237" operator="equal">
      <formula>$CE$24</formula>
    </cfRule>
    <cfRule type="cellIs" dxfId="894" priority="1238" operator="equal">
      <formula>"Not assessed"</formula>
    </cfRule>
    <cfRule type="cellIs" dxfId="893" priority="1239" operator="equal">
      <formula>"no"</formula>
    </cfRule>
    <cfRule type="cellIs" dxfId="892" priority="1240" operator="equal">
      <formula>"yes"</formula>
    </cfRule>
  </conditionalFormatting>
  <conditionalFormatting sqref="CJ101:CK101">
    <cfRule type="cellIs" dxfId="891" priority="1233" operator="equal">
      <formula>$CE$24</formula>
    </cfRule>
    <cfRule type="cellIs" dxfId="890" priority="1234" operator="equal">
      <formula>"Not assessed"</formula>
    </cfRule>
    <cfRule type="cellIs" dxfId="889" priority="1235" operator="equal">
      <formula>"no"</formula>
    </cfRule>
    <cfRule type="cellIs" dxfId="888" priority="1236" operator="equal">
      <formula>"yes"</formula>
    </cfRule>
  </conditionalFormatting>
  <conditionalFormatting sqref="CL101">
    <cfRule type="cellIs" dxfId="887" priority="1229" operator="equal">
      <formula>$CE$24</formula>
    </cfRule>
    <cfRule type="cellIs" dxfId="886" priority="1230" operator="equal">
      <formula>"Not assessed"</formula>
    </cfRule>
    <cfRule type="cellIs" dxfId="885" priority="1231" operator="equal">
      <formula>"no"</formula>
    </cfRule>
    <cfRule type="cellIs" dxfId="884" priority="1232" operator="equal">
      <formula>"yes"</formula>
    </cfRule>
  </conditionalFormatting>
  <conditionalFormatting sqref="CJ102:CK102">
    <cfRule type="cellIs" dxfId="883" priority="1225" operator="equal">
      <formula>$CE$24</formula>
    </cfRule>
    <cfRule type="cellIs" dxfId="882" priority="1226" operator="equal">
      <formula>"Not assessed"</formula>
    </cfRule>
    <cfRule type="cellIs" dxfId="881" priority="1227" operator="equal">
      <formula>"no"</formula>
    </cfRule>
    <cfRule type="cellIs" dxfId="880" priority="1228" operator="equal">
      <formula>"yes"</formula>
    </cfRule>
  </conditionalFormatting>
  <conditionalFormatting sqref="CL102">
    <cfRule type="cellIs" dxfId="879" priority="1221" operator="equal">
      <formula>$CE$24</formula>
    </cfRule>
    <cfRule type="cellIs" dxfId="878" priority="1222" operator="equal">
      <formula>"Not assessed"</formula>
    </cfRule>
    <cfRule type="cellIs" dxfId="877" priority="1223" operator="equal">
      <formula>"no"</formula>
    </cfRule>
    <cfRule type="cellIs" dxfId="876" priority="1224" operator="equal">
      <formula>"yes"</formula>
    </cfRule>
  </conditionalFormatting>
  <conditionalFormatting sqref="CJ103:CK103">
    <cfRule type="cellIs" dxfId="875" priority="1217" operator="equal">
      <formula>$CE$24</formula>
    </cfRule>
    <cfRule type="cellIs" dxfId="874" priority="1218" operator="equal">
      <formula>"Not assessed"</formula>
    </cfRule>
    <cfRule type="cellIs" dxfId="873" priority="1219" operator="equal">
      <formula>"no"</formula>
    </cfRule>
    <cfRule type="cellIs" dxfId="872" priority="1220" operator="equal">
      <formula>"yes"</formula>
    </cfRule>
  </conditionalFormatting>
  <conditionalFormatting sqref="CL103">
    <cfRule type="cellIs" dxfId="871" priority="1213" operator="equal">
      <formula>$CE$24</formula>
    </cfRule>
    <cfRule type="cellIs" dxfId="870" priority="1214" operator="equal">
      <formula>"Not assessed"</formula>
    </cfRule>
    <cfRule type="cellIs" dxfId="869" priority="1215" operator="equal">
      <formula>"no"</formula>
    </cfRule>
    <cfRule type="cellIs" dxfId="868" priority="1216" operator="equal">
      <formula>"yes"</formula>
    </cfRule>
  </conditionalFormatting>
  <conditionalFormatting sqref="CJ104:CK104">
    <cfRule type="cellIs" dxfId="867" priority="1209" operator="equal">
      <formula>$CE$24</formula>
    </cfRule>
    <cfRule type="cellIs" dxfId="866" priority="1210" operator="equal">
      <formula>"Not assessed"</formula>
    </cfRule>
    <cfRule type="cellIs" dxfId="865" priority="1211" operator="equal">
      <formula>"no"</formula>
    </cfRule>
    <cfRule type="cellIs" dxfId="864" priority="1212" operator="equal">
      <formula>"yes"</formula>
    </cfRule>
  </conditionalFormatting>
  <conditionalFormatting sqref="CL104">
    <cfRule type="cellIs" dxfId="863" priority="1205" operator="equal">
      <formula>$CE$24</formula>
    </cfRule>
    <cfRule type="cellIs" dxfId="862" priority="1206" operator="equal">
      <formula>"Not assessed"</formula>
    </cfRule>
    <cfRule type="cellIs" dxfId="861" priority="1207" operator="equal">
      <formula>"no"</formula>
    </cfRule>
    <cfRule type="cellIs" dxfId="860" priority="1208" operator="equal">
      <formula>"yes"</formula>
    </cfRule>
  </conditionalFormatting>
  <conditionalFormatting sqref="CJ105:CK105">
    <cfRule type="cellIs" dxfId="859" priority="1201" operator="equal">
      <formula>$CE$24</formula>
    </cfRule>
    <cfRule type="cellIs" dxfId="858" priority="1202" operator="equal">
      <formula>"Not assessed"</formula>
    </cfRule>
    <cfRule type="cellIs" dxfId="857" priority="1203" operator="equal">
      <formula>"no"</formula>
    </cfRule>
    <cfRule type="cellIs" dxfId="856" priority="1204" operator="equal">
      <formula>"yes"</formula>
    </cfRule>
  </conditionalFormatting>
  <conditionalFormatting sqref="CL105">
    <cfRule type="cellIs" dxfId="855" priority="1197" operator="equal">
      <formula>$CE$24</formula>
    </cfRule>
    <cfRule type="cellIs" dxfId="854" priority="1198" operator="equal">
      <formula>"Not assessed"</formula>
    </cfRule>
    <cfRule type="cellIs" dxfId="853" priority="1199" operator="equal">
      <formula>"no"</formula>
    </cfRule>
    <cfRule type="cellIs" dxfId="852" priority="1200" operator="equal">
      <formula>"yes"</formula>
    </cfRule>
  </conditionalFormatting>
  <conditionalFormatting sqref="CJ106:CK106">
    <cfRule type="cellIs" dxfId="851" priority="1193" operator="equal">
      <formula>$CE$24</formula>
    </cfRule>
    <cfRule type="cellIs" dxfId="850" priority="1194" operator="equal">
      <formula>"Not assessed"</formula>
    </cfRule>
    <cfRule type="cellIs" dxfId="849" priority="1195" operator="equal">
      <formula>"no"</formula>
    </cfRule>
    <cfRule type="cellIs" dxfId="848" priority="1196" operator="equal">
      <formula>"yes"</formula>
    </cfRule>
  </conditionalFormatting>
  <conditionalFormatting sqref="CL106">
    <cfRule type="cellIs" dxfId="847" priority="1189" operator="equal">
      <formula>$CE$24</formula>
    </cfRule>
    <cfRule type="cellIs" dxfId="846" priority="1190" operator="equal">
      <formula>"Not assessed"</formula>
    </cfRule>
    <cfRule type="cellIs" dxfId="845" priority="1191" operator="equal">
      <formula>"no"</formula>
    </cfRule>
    <cfRule type="cellIs" dxfId="844" priority="1192" operator="equal">
      <formula>"yes"</formula>
    </cfRule>
  </conditionalFormatting>
  <conditionalFormatting sqref="CJ107:CK107">
    <cfRule type="cellIs" dxfId="843" priority="1185" operator="equal">
      <formula>$CE$24</formula>
    </cfRule>
    <cfRule type="cellIs" dxfId="842" priority="1186" operator="equal">
      <formula>"Not assessed"</formula>
    </cfRule>
    <cfRule type="cellIs" dxfId="841" priority="1187" operator="equal">
      <formula>"no"</formula>
    </cfRule>
    <cfRule type="cellIs" dxfId="840" priority="1188" operator="equal">
      <formula>"yes"</formula>
    </cfRule>
  </conditionalFormatting>
  <conditionalFormatting sqref="CL107">
    <cfRule type="cellIs" dxfId="839" priority="1181" operator="equal">
      <formula>$CE$24</formula>
    </cfRule>
    <cfRule type="cellIs" dxfId="838" priority="1182" operator="equal">
      <formula>"Not assessed"</formula>
    </cfRule>
    <cfRule type="cellIs" dxfId="837" priority="1183" operator="equal">
      <formula>"no"</formula>
    </cfRule>
    <cfRule type="cellIs" dxfId="836" priority="1184" operator="equal">
      <formula>"yes"</formula>
    </cfRule>
  </conditionalFormatting>
  <conditionalFormatting sqref="CJ108:CK108">
    <cfRule type="cellIs" dxfId="835" priority="1177" operator="equal">
      <formula>$CE$24</formula>
    </cfRule>
    <cfRule type="cellIs" dxfId="834" priority="1178" operator="equal">
      <formula>"Not assessed"</formula>
    </cfRule>
    <cfRule type="cellIs" dxfId="833" priority="1179" operator="equal">
      <formula>"no"</formula>
    </cfRule>
    <cfRule type="cellIs" dxfId="832" priority="1180" operator="equal">
      <formula>"yes"</formula>
    </cfRule>
  </conditionalFormatting>
  <conditionalFormatting sqref="CL108">
    <cfRule type="cellIs" dxfId="831" priority="1173" operator="equal">
      <formula>$CE$24</formula>
    </cfRule>
    <cfRule type="cellIs" dxfId="830" priority="1174" operator="equal">
      <formula>"Not assessed"</formula>
    </cfRule>
    <cfRule type="cellIs" dxfId="829" priority="1175" operator="equal">
      <formula>"no"</formula>
    </cfRule>
    <cfRule type="cellIs" dxfId="828" priority="1176" operator="equal">
      <formula>"yes"</formula>
    </cfRule>
  </conditionalFormatting>
  <conditionalFormatting sqref="CJ109:CK109">
    <cfRule type="cellIs" dxfId="827" priority="1169" operator="equal">
      <formula>$CE$24</formula>
    </cfRule>
    <cfRule type="cellIs" dxfId="826" priority="1170" operator="equal">
      <formula>"Not assessed"</formula>
    </cfRule>
    <cfRule type="cellIs" dxfId="825" priority="1171" operator="equal">
      <formula>"no"</formula>
    </cfRule>
    <cfRule type="cellIs" dxfId="824" priority="1172" operator="equal">
      <formula>"yes"</formula>
    </cfRule>
  </conditionalFormatting>
  <conditionalFormatting sqref="CL109">
    <cfRule type="cellIs" dxfId="823" priority="1161" operator="equal">
      <formula>$CE$24</formula>
    </cfRule>
    <cfRule type="cellIs" dxfId="822" priority="1162" operator="equal">
      <formula>"Not assessed"</formula>
    </cfRule>
    <cfRule type="cellIs" dxfId="821" priority="1163" operator="equal">
      <formula>"no"</formula>
    </cfRule>
    <cfRule type="cellIs" dxfId="820" priority="1164" operator="equal">
      <formula>"yes"</formula>
    </cfRule>
  </conditionalFormatting>
  <conditionalFormatting sqref="CJ111:CK111">
    <cfRule type="cellIs" dxfId="819" priority="1157" operator="equal">
      <formula>$CE$24</formula>
    </cfRule>
    <cfRule type="cellIs" dxfId="818" priority="1158" operator="equal">
      <formula>"Not assessed"</formula>
    </cfRule>
    <cfRule type="cellIs" dxfId="817" priority="1159" operator="equal">
      <formula>"no"</formula>
    </cfRule>
    <cfRule type="cellIs" dxfId="816" priority="1160" operator="equal">
      <formula>"yes"</formula>
    </cfRule>
  </conditionalFormatting>
  <conditionalFormatting sqref="CL111">
    <cfRule type="cellIs" dxfId="815" priority="1153" operator="equal">
      <formula>$CE$24</formula>
    </cfRule>
    <cfRule type="cellIs" dxfId="814" priority="1154" operator="equal">
      <formula>"Not assessed"</formula>
    </cfRule>
    <cfRule type="cellIs" dxfId="813" priority="1155" operator="equal">
      <formula>"no"</formula>
    </cfRule>
    <cfRule type="cellIs" dxfId="812" priority="1156" operator="equal">
      <formula>"yes"</formula>
    </cfRule>
  </conditionalFormatting>
  <conditionalFormatting sqref="CJ110:CK110">
    <cfRule type="cellIs" dxfId="811" priority="1149" operator="equal">
      <formula>$CE$24</formula>
    </cfRule>
    <cfRule type="cellIs" dxfId="810" priority="1150" operator="equal">
      <formula>"Not assessed"</formula>
    </cfRule>
    <cfRule type="cellIs" dxfId="809" priority="1151" operator="equal">
      <formula>"no"</formula>
    </cfRule>
    <cfRule type="cellIs" dxfId="808" priority="1152" operator="equal">
      <formula>"yes"</formula>
    </cfRule>
  </conditionalFormatting>
  <conditionalFormatting sqref="CL110">
    <cfRule type="cellIs" dxfId="807" priority="1145" operator="equal">
      <formula>$CE$24</formula>
    </cfRule>
    <cfRule type="cellIs" dxfId="806" priority="1146" operator="equal">
      <formula>"Not assessed"</formula>
    </cfRule>
    <cfRule type="cellIs" dxfId="805" priority="1147" operator="equal">
      <formula>"no"</formula>
    </cfRule>
    <cfRule type="cellIs" dxfId="804" priority="1148" operator="equal">
      <formula>"yes"</formula>
    </cfRule>
  </conditionalFormatting>
  <conditionalFormatting sqref="CJ112:CK112">
    <cfRule type="cellIs" dxfId="803" priority="1141" operator="equal">
      <formula>$CE$24</formula>
    </cfRule>
    <cfRule type="cellIs" dxfId="802" priority="1142" operator="equal">
      <formula>"Not assessed"</formula>
    </cfRule>
    <cfRule type="cellIs" dxfId="801" priority="1143" operator="equal">
      <formula>"no"</formula>
    </cfRule>
    <cfRule type="cellIs" dxfId="800" priority="1144" operator="equal">
      <formula>"yes"</formula>
    </cfRule>
  </conditionalFormatting>
  <conditionalFormatting sqref="CL112">
    <cfRule type="cellIs" dxfId="799" priority="1137" operator="equal">
      <formula>$CE$24</formula>
    </cfRule>
    <cfRule type="cellIs" dxfId="798" priority="1138" operator="equal">
      <formula>"Not assessed"</formula>
    </cfRule>
    <cfRule type="cellIs" dxfId="797" priority="1139" operator="equal">
      <formula>"no"</formula>
    </cfRule>
    <cfRule type="cellIs" dxfId="796" priority="1140" operator="equal">
      <formula>"yes"</formula>
    </cfRule>
  </conditionalFormatting>
  <conditionalFormatting sqref="CJ113:CK113">
    <cfRule type="cellIs" dxfId="795" priority="1133" operator="equal">
      <formula>$CE$24</formula>
    </cfRule>
    <cfRule type="cellIs" dxfId="794" priority="1134" operator="equal">
      <formula>"Not assessed"</formula>
    </cfRule>
    <cfRule type="cellIs" dxfId="793" priority="1135" operator="equal">
      <formula>"no"</formula>
    </cfRule>
    <cfRule type="cellIs" dxfId="792" priority="1136" operator="equal">
      <formula>"yes"</formula>
    </cfRule>
  </conditionalFormatting>
  <conditionalFormatting sqref="CL113">
    <cfRule type="cellIs" dxfId="791" priority="1129" operator="equal">
      <formula>$CE$24</formula>
    </cfRule>
    <cfRule type="cellIs" dxfId="790" priority="1130" operator="equal">
      <formula>"Not assessed"</formula>
    </cfRule>
    <cfRule type="cellIs" dxfId="789" priority="1131" operator="equal">
      <formula>"no"</formula>
    </cfRule>
    <cfRule type="cellIs" dxfId="788" priority="1132" operator="equal">
      <formula>"yes"</formula>
    </cfRule>
  </conditionalFormatting>
  <conditionalFormatting sqref="CJ114:CK114">
    <cfRule type="cellIs" dxfId="787" priority="1125" operator="equal">
      <formula>$CE$24</formula>
    </cfRule>
    <cfRule type="cellIs" dxfId="786" priority="1126" operator="equal">
      <formula>"Not assessed"</formula>
    </cfRule>
    <cfRule type="cellIs" dxfId="785" priority="1127" operator="equal">
      <formula>"no"</formula>
    </cfRule>
    <cfRule type="cellIs" dxfId="784" priority="1128" operator="equal">
      <formula>"yes"</formula>
    </cfRule>
  </conditionalFormatting>
  <conditionalFormatting sqref="CL114">
    <cfRule type="cellIs" dxfId="783" priority="1121" operator="equal">
      <formula>$CE$24</formula>
    </cfRule>
    <cfRule type="cellIs" dxfId="782" priority="1122" operator="equal">
      <formula>"Not assessed"</formula>
    </cfRule>
    <cfRule type="cellIs" dxfId="781" priority="1123" operator="equal">
      <formula>"no"</formula>
    </cfRule>
    <cfRule type="cellIs" dxfId="780" priority="1124" operator="equal">
      <formula>"yes"</formula>
    </cfRule>
  </conditionalFormatting>
  <conditionalFormatting sqref="CJ115:CK115">
    <cfRule type="cellIs" dxfId="779" priority="1117" operator="equal">
      <formula>$CE$24</formula>
    </cfRule>
    <cfRule type="cellIs" dxfId="778" priority="1118" operator="equal">
      <formula>"Not assessed"</formula>
    </cfRule>
    <cfRule type="cellIs" dxfId="777" priority="1119" operator="equal">
      <formula>"no"</formula>
    </cfRule>
    <cfRule type="cellIs" dxfId="776" priority="1120" operator="equal">
      <formula>"yes"</formula>
    </cfRule>
  </conditionalFormatting>
  <conditionalFormatting sqref="CL115">
    <cfRule type="cellIs" dxfId="775" priority="1113" operator="equal">
      <formula>$CE$24</formula>
    </cfRule>
    <cfRule type="cellIs" dxfId="774" priority="1114" operator="equal">
      <formula>"Not assessed"</formula>
    </cfRule>
    <cfRule type="cellIs" dxfId="773" priority="1115" operator="equal">
      <formula>"no"</formula>
    </cfRule>
    <cfRule type="cellIs" dxfId="772" priority="1116" operator="equal">
      <formula>"yes"</formula>
    </cfRule>
  </conditionalFormatting>
  <conditionalFormatting sqref="CJ116:CK116">
    <cfRule type="cellIs" dxfId="771" priority="1109" operator="equal">
      <formula>$CE$24</formula>
    </cfRule>
    <cfRule type="cellIs" dxfId="770" priority="1110" operator="equal">
      <formula>"Not assessed"</formula>
    </cfRule>
    <cfRule type="cellIs" dxfId="769" priority="1111" operator="equal">
      <formula>"no"</formula>
    </cfRule>
    <cfRule type="cellIs" dxfId="768" priority="1112" operator="equal">
      <formula>"yes"</formula>
    </cfRule>
  </conditionalFormatting>
  <conditionalFormatting sqref="CL116">
    <cfRule type="cellIs" dxfId="767" priority="1105" operator="equal">
      <formula>$CE$24</formula>
    </cfRule>
    <cfRule type="cellIs" dxfId="766" priority="1106" operator="equal">
      <formula>"Not assessed"</formula>
    </cfRule>
    <cfRule type="cellIs" dxfId="765" priority="1107" operator="equal">
      <formula>"no"</formula>
    </cfRule>
    <cfRule type="cellIs" dxfId="764" priority="1108" operator="equal">
      <formula>"yes"</formula>
    </cfRule>
  </conditionalFormatting>
  <conditionalFormatting sqref="CJ117:CK117">
    <cfRule type="cellIs" dxfId="763" priority="1101" operator="equal">
      <formula>$CE$24</formula>
    </cfRule>
    <cfRule type="cellIs" dxfId="762" priority="1102" operator="equal">
      <formula>"Not assessed"</formula>
    </cfRule>
    <cfRule type="cellIs" dxfId="761" priority="1103" operator="equal">
      <formula>"no"</formula>
    </cfRule>
    <cfRule type="cellIs" dxfId="760" priority="1104" operator="equal">
      <formula>"yes"</formula>
    </cfRule>
  </conditionalFormatting>
  <conditionalFormatting sqref="CL117">
    <cfRule type="cellIs" dxfId="759" priority="1097" operator="equal">
      <formula>$CE$24</formula>
    </cfRule>
    <cfRule type="cellIs" dxfId="758" priority="1098" operator="equal">
      <formula>"Not assessed"</formula>
    </cfRule>
    <cfRule type="cellIs" dxfId="757" priority="1099" operator="equal">
      <formula>"no"</formula>
    </cfRule>
    <cfRule type="cellIs" dxfId="756" priority="1100" operator="equal">
      <formula>"yes"</formula>
    </cfRule>
  </conditionalFormatting>
  <conditionalFormatting sqref="CJ122:CK122">
    <cfRule type="cellIs" dxfId="755" priority="1093" operator="equal">
      <formula>$CE$24</formula>
    </cfRule>
    <cfRule type="cellIs" dxfId="754" priority="1094" operator="equal">
      <formula>"Not assessed"</formula>
    </cfRule>
    <cfRule type="cellIs" dxfId="753" priority="1095" operator="equal">
      <formula>"no"</formula>
    </cfRule>
    <cfRule type="cellIs" dxfId="752" priority="1096" operator="equal">
      <formula>"yes"</formula>
    </cfRule>
  </conditionalFormatting>
  <conditionalFormatting sqref="CL122">
    <cfRule type="cellIs" dxfId="751" priority="1089" operator="equal">
      <formula>$CE$24</formula>
    </cfRule>
    <cfRule type="cellIs" dxfId="750" priority="1090" operator="equal">
      <formula>"Not assessed"</formula>
    </cfRule>
    <cfRule type="cellIs" dxfId="749" priority="1091" operator="equal">
      <formula>"no"</formula>
    </cfRule>
    <cfRule type="cellIs" dxfId="748" priority="1092" operator="equal">
      <formula>"yes"</formula>
    </cfRule>
  </conditionalFormatting>
  <conditionalFormatting sqref="CJ123:CK123">
    <cfRule type="cellIs" dxfId="747" priority="1085" operator="equal">
      <formula>$CE$24</formula>
    </cfRule>
    <cfRule type="cellIs" dxfId="746" priority="1086" operator="equal">
      <formula>"Not assessed"</formula>
    </cfRule>
    <cfRule type="cellIs" dxfId="745" priority="1087" operator="equal">
      <formula>"no"</formula>
    </cfRule>
    <cfRule type="cellIs" dxfId="744" priority="1088" operator="equal">
      <formula>"yes"</formula>
    </cfRule>
  </conditionalFormatting>
  <conditionalFormatting sqref="CL123">
    <cfRule type="cellIs" dxfId="743" priority="1081" operator="equal">
      <formula>$CE$24</formula>
    </cfRule>
    <cfRule type="cellIs" dxfId="742" priority="1082" operator="equal">
      <formula>"Not assessed"</formula>
    </cfRule>
    <cfRule type="cellIs" dxfId="741" priority="1083" operator="equal">
      <formula>"no"</formula>
    </cfRule>
    <cfRule type="cellIs" dxfId="740" priority="1084" operator="equal">
      <formula>"yes"</formula>
    </cfRule>
  </conditionalFormatting>
  <conditionalFormatting sqref="CJ124:CK124">
    <cfRule type="cellIs" dxfId="739" priority="1077" operator="equal">
      <formula>$CE$24</formula>
    </cfRule>
    <cfRule type="cellIs" dxfId="738" priority="1078" operator="equal">
      <formula>"Not assessed"</formula>
    </cfRule>
    <cfRule type="cellIs" dxfId="737" priority="1079" operator="equal">
      <formula>"no"</formula>
    </cfRule>
    <cfRule type="cellIs" dxfId="736" priority="1080" operator="equal">
      <formula>"yes"</formula>
    </cfRule>
  </conditionalFormatting>
  <conditionalFormatting sqref="CL124">
    <cfRule type="cellIs" dxfId="735" priority="1073" operator="equal">
      <formula>$CE$24</formula>
    </cfRule>
    <cfRule type="cellIs" dxfId="734" priority="1074" operator="equal">
      <formula>"Not assessed"</formula>
    </cfRule>
    <cfRule type="cellIs" dxfId="733" priority="1075" operator="equal">
      <formula>"no"</formula>
    </cfRule>
    <cfRule type="cellIs" dxfId="732" priority="1076" operator="equal">
      <formula>"yes"</formula>
    </cfRule>
  </conditionalFormatting>
  <conditionalFormatting sqref="CJ125:CK125">
    <cfRule type="cellIs" dxfId="731" priority="1069" operator="equal">
      <formula>$CE$24</formula>
    </cfRule>
    <cfRule type="cellIs" dxfId="730" priority="1070" operator="equal">
      <formula>"Not assessed"</formula>
    </cfRule>
    <cfRule type="cellIs" dxfId="729" priority="1071" operator="equal">
      <formula>"no"</formula>
    </cfRule>
    <cfRule type="cellIs" dxfId="728" priority="1072" operator="equal">
      <formula>"yes"</formula>
    </cfRule>
  </conditionalFormatting>
  <conditionalFormatting sqref="CL125">
    <cfRule type="cellIs" dxfId="727" priority="1065" operator="equal">
      <formula>$CE$24</formula>
    </cfRule>
    <cfRule type="cellIs" dxfId="726" priority="1066" operator="equal">
      <formula>"Not assessed"</formula>
    </cfRule>
    <cfRule type="cellIs" dxfId="725" priority="1067" operator="equal">
      <formula>"no"</formula>
    </cfRule>
    <cfRule type="cellIs" dxfId="724" priority="1068" operator="equal">
      <formula>"yes"</formula>
    </cfRule>
  </conditionalFormatting>
  <conditionalFormatting sqref="CJ59:CK59">
    <cfRule type="cellIs" dxfId="723" priority="1061" operator="equal">
      <formula>$CE$24</formula>
    </cfRule>
    <cfRule type="cellIs" dxfId="722" priority="1062" operator="equal">
      <formula>"Not assessed"</formula>
    </cfRule>
    <cfRule type="cellIs" dxfId="721" priority="1063" operator="equal">
      <formula>"no"</formula>
    </cfRule>
    <cfRule type="cellIs" dxfId="720" priority="1064" operator="equal">
      <formula>"yes"</formula>
    </cfRule>
  </conditionalFormatting>
  <conditionalFormatting sqref="CL59">
    <cfRule type="cellIs" dxfId="719" priority="1057" operator="equal">
      <formula>$CE$24</formula>
    </cfRule>
    <cfRule type="cellIs" dxfId="718" priority="1058" operator="equal">
      <formula>"Not assessed"</formula>
    </cfRule>
    <cfRule type="cellIs" dxfId="717" priority="1059" operator="equal">
      <formula>"no"</formula>
    </cfRule>
    <cfRule type="cellIs" dxfId="716" priority="1060" operator="equal">
      <formula>"yes"</formula>
    </cfRule>
  </conditionalFormatting>
  <conditionalFormatting sqref="CJ60:CL60">
    <cfRule type="cellIs" dxfId="715" priority="1053" operator="equal">
      <formula>$CE$24</formula>
    </cfRule>
    <cfRule type="cellIs" dxfId="714" priority="1054" operator="equal">
      <formula>"Not assessed"</formula>
    </cfRule>
    <cfRule type="cellIs" dxfId="713" priority="1055" operator="equal">
      <formula>"no"</formula>
    </cfRule>
    <cfRule type="cellIs" dxfId="712" priority="1056" operator="equal">
      <formula>"yes"</formula>
    </cfRule>
  </conditionalFormatting>
  <conditionalFormatting sqref="CJ61:CK61">
    <cfRule type="cellIs" dxfId="711" priority="1049" operator="equal">
      <formula>$CE$24</formula>
    </cfRule>
    <cfRule type="cellIs" dxfId="710" priority="1050" operator="equal">
      <formula>"Not assessed"</formula>
    </cfRule>
    <cfRule type="cellIs" dxfId="709" priority="1051" operator="equal">
      <formula>"no"</formula>
    </cfRule>
    <cfRule type="cellIs" dxfId="708" priority="1052" operator="equal">
      <formula>"yes"</formula>
    </cfRule>
  </conditionalFormatting>
  <conditionalFormatting sqref="CL61">
    <cfRule type="cellIs" dxfId="707" priority="1045" operator="equal">
      <formula>$CE$24</formula>
    </cfRule>
    <cfRule type="cellIs" dxfId="706" priority="1046" operator="equal">
      <formula>"Not assessed"</formula>
    </cfRule>
    <cfRule type="cellIs" dxfId="705" priority="1047" operator="equal">
      <formula>"no"</formula>
    </cfRule>
    <cfRule type="cellIs" dxfId="704" priority="1048" operator="equal">
      <formula>"yes"</formula>
    </cfRule>
  </conditionalFormatting>
  <conditionalFormatting sqref="CJ62:CK62">
    <cfRule type="cellIs" dxfId="703" priority="1041" operator="equal">
      <formula>$CE$24</formula>
    </cfRule>
    <cfRule type="cellIs" dxfId="702" priority="1042" operator="equal">
      <formula>"Not assessed"</formula>
    </cfRule>
    <cfRule type="cellIs" dxfId="701" priority="1043" operator="equal">
      <formula>"no"</formula>
    </cfRule>
    <cfRule type="cellIs" dxfId="700" priority="1044" operator="equal">
      <formula>"yes"</formula>
    </cfRule>
  </conditionalFormatting>
  <conditionalFormatting sqref="CL62">
    <cfRule type="cellIs" dxfId="699" priority="1037" operator="equal">
      <formula>$CE$24</formula>
    </cfRule>
    <cfRule type="cellIs" dxfId="698" priority="1038" operator="equal">
      <formula>"Not assessed"</formula>
    </cfRule>
    <cfRule type="cellIs" dxfId="697" priority="1039" operator="equal">
      <formula>"no"</formula>
    </cfRule>
    <cfRule type="cellIs" dxfId="696" priority="1040" operator="equal">
      <formula>"yes"</formula>
    </cfRule>
  </conditionalFormatting>
  <conditionalFormatting sqref="CJ63:CK63">
    <cfRule type="cellIs" dxfId="695" priority="1033" operator="equal">
      <formula>$CE$24</formula>
    </cfRule>
    <cfRule type="cellIs" dxfId="694" priority="1034" operator="equal">
      <formula>"Not assessed"</formula>
    </cfRule>
    <cfRule type="cellIs" dxfId="693" priority="1035" operator="equal">
      <formula>"no"</formula>
    </cfRule>
    <cfRule type="cellIs" dxfId="692" priority="1036" operator="equal">
      <formula>"yes"</formula>
    </cfRule>
  </conditionalFormatting>
  <conditionalFormatting sqref="CL63">
    <cfRule type="cellIs" dxfId="691" priority="1029" operator="equal">
      <formula>$CE$24</formula>
    </cfRule>
    <cfRule type="cellIs" dxfId="690" priority="1030" operator="equal">
      <formula>"Not assessed"</formula>
    </cfRule>
    <cfRule type="cellIs" dxfId="689" priority="1031" operator="equal">
      <formula>"no"</formula>
    </cfRule>
    <cfRule type="cellIs" dxfId="688" priority="1032" operator="equal">
      <formula>"yes"</formula>
    </cfRule>
  </conditionalFormatting>
  <conditionalFormatting sqref="CJ64:CK64">
    <cfRule type="cellIs" dxfId="687" priority="1025" operator="equal">
      <formula>$CE$24</formula>
    </cfRule>
    <cfRule type="cellIs" dxfId="686" priority="1026" operator="equal">
      <formula>"Not assessed"</formula>
    </cfRule>
    <cfRule type="cellIs" dxfId="685" priority="1027" operator="equal">
      <formula>"no"</formula>
    </cfRule>
    <cfRule type="cellIs" dxfId="684" priority="1028" operator="equal">
      <formula>"yes"</formula>
    </cfRule>
  </conditionalFormatting>
  <conditionalFormatting sqref="CL64">
    <cfRule type="cellIs" dxfId="683" priority="1021" operator="equal">
      <formula>$CE$24</formula>
    </cfRule>
    <cfRule type="cellIs" dxfId="682" priority="1022" operator="equal">
      <formula>"Not assessed"</formula>
    </cfRule>
    <cfRule type="cellIs" dxfId="681" priority="1023" operator="equal">
      <formula>"no"</formula>
    </cfRule>
    <cfRule type="cellIs" dxfId="680" priority="1024" operator="equal">
      <formula>"yes"</formula>
    </cfRule>
  </conditionalFormatting>
  <conditionalFormatting sqref="CJ66:CK66">
    <cfRule type="cellIs" dxfId="679" priority="1013" operator="equal">
      <formula>$CE$24</formula>
    </cfRule>
    <cfRule type="cellIs" dxfId="678" priority="1014" operator="equal">
      <formula>"Not assessed"</formula>
    </cfRule>
    <cfRule type="cellIs" dxfId="677" priority="1015" operator="equal">
      <formula>"no"</formula>
    </cfRule>
    <cfRule type="cellIs" dxfId="676" priority="1016" operator="equal">
      <formula>"yes"</formula>
    </cfRule>
  </conditionalFormatting>
  <conditionalFormatting sqref="CL66">
    <cfRule type="cellIs" dxfId="675" priority="1009" operator="equal">
      <formula>$CE$24</formula>
    </cfRule>
    <cfRule type="cellIs" dxfId="674" priority="1010" operator="equal">
      <formula>"Not assessed"</formula>
    </cfRule>
    <cfRule type="cellIs" dxfId="673" priority="1011" operator="equal">
      <formula>"no"</formula>
    </cfRule>
    <cfRule type="cellIs" dxfId="672" priority="1012" operator="equal">
      <formula>"yes"</formula>
    </cfRule>
  </conditionalFormatting>
  <conditionalFormatting sqref="CJ67:CK67">
    <cfRule type="cellIs" dxfId="671" priority="1005" operator="equal">
      <formula>$CE$24</formula>
    </cfRule>
    <cfRule type="cellIs" dxfId="670" priority="1006" operator="equal">
      <formula>"Not assessed"</formula>
    </cfRule>
    <cfRule type="cellIs" dxfId="669" priority="1007" operator="equal">
      <formula>"no"</formula>
    </cfRule>
    <cfRule type="cellIs" dxfId="668" priority="1008" operator="equal">
      <formula>"yes"</formula>
    </cfRule>
  </conditionalFormatting>
  <conditionalFormatting sqref="CL67">
    <cfRule type="cellIs" dxfId="667" priority="1001" operator="equal">
      <formula>$CE$24</formula>
    </cfRule>
    <cfRule type="cellIs" dxfId="666" priority="1002" operator="equal">
      <formula>"Not assessed"</formula>
    </cfRule>
    <cfRule type="cellIs" dxfId="665" priority="1003" operator="equal">
      <formula>"no"</formula>
    </cfRule>
    <cfRule type="cellIs" dxfId="664" priority="1004" operator="equal">
      <formula>"yes"</formula>
    </cfRule>
  </conditionalFormatting>
  <conditionalFormatting sqref="CJ68:CK68">
    <cfRule type="cellIs" dxfId="663" priority="997" operator="equal">
      <formula>$CE$24</formula>
    </cfRule>
    <cfRule type="cellIs" dxfId="662" priority="998" operator="equal">
      <formula>"Not assessed"</formula>
    </cfRule>
    <cfRule type="cellIs" dxfId="661" priority="999" operator="equal">
      <formula>"no"</formula>
    </cfRule>
    <cfRule type="cellIs" dxfId="660" priority="1000" operator="equal">
      <formula>"yes"</formula>
    </cfRule>
  </conditionalFormatting>
  <conditionalFormatting sqref="CL68">
    <cfRule type="cellIs" dxfId="659" priority="993" operator="equal">
      <formula>$CE$24</formula>
    </cfRule>
    <cfRule type="cellIs" dxfId="658" priority="994" operator="equal">
      <formula>"Not assessed"</formula>
    </cfRule>
    <cfRule type="cellIs" dxfId="657" priority="995" operator="equal">
      <formula>"no"</formula>
    </cfRule>
    <cfRule type="cellIs" dxfId="656" priority="996" operator="equal">
      <formula>"yes"</formula>
    </cfRule>
  </conditionalFormatting>
  <conditionalFormatting sqref="CJ69:CK69">
    <cfRule type="cellIs" dxfId="655" priority="989" operator="equal">
      <formula>$CE$24</formula>
    </cfRule>
    <cfRule type="cellIs" dxfId="654" priority="990" operator="equal">
      <formula>"Not assessed"</formula>
    </cfRule>
    <cfRule type="cellIs" dxfId="653" priority="991" operator="equal">
      <formula>"no"</formula>
    </cfRule>
    <cfRule type="cellIs" dxfId="652" priority="992" operator="equal">
      <formula>"yes"</formula>
    </cfRule>
  </conditionalFormatting>
  <conditionalFormatting sqref="CL69">
    <cfRule type="cellIs" dxfId="651" priority="985" operator="equal">
      <formula>$CE$24</formula>
    </cfRule>
    <cfRule type="cellIs" dxfId="650" priority="986" operator="equal">
      <formula>"Not assessed"</formula>
    </cfRule>
    <cfRule type="cellIs" dxfId="649" priority="987" operator="equal">
      <formula>"no"</formula>
    </cfRule>
    <cfRule type="cellIs" dxfId="648" priority="988" operator="equal">
      <formula>"yes"</formula>
    </cfRule>
  </conditionalFormatting>
  <conditionalFormatting sqref="CJ70:CK70">
    <cfRule type="cellIs" dxfId="647" priority="981" operator="equal">
      <formula>$CE$24</formula>
    </cfRule>
    <cfRule type="cellIs" dxfId="646" priority="982" operator="equal">
      <formula>"Not assessed"</formula>
    </cfRule>
    <cfRule type="cellIs" dxfId="645" priority="983" operator="equal">
      <formula>"no"</formula>
    </cfRule>
    <cfRule type="cellIs" dxfId="644" priority="984" operator="equal">
      <formula>"yes"</formula>
    </cfRule>
  </conditionalFormatting>
  <conditionalFormatting sqref="CL70">
    <cfRule type="cellIs" dxfId="643" priority="977" operator="equal">
      <formula>$CE$24</formula>
    </cfRule>
    <cfRule type="cellIs" dxfId="642" priority="978" operator="equal">
      <formula>"Not assessed"</formula>
    </cfRule>
    <cfRule type="cellIs" dxfId="641" priority="979" operator="equal">
      <formula>"no"</formula>
    </cfRule>
    <cfRule type="cellIs" dxfId="640" priority="980" operator="equal">
      <formula>"yes"</formula>
    </cfRule>
  </conditionalFormatting>
  <conditionalFormatting sqref="CJ71:CK71">
    <cfRule type="cellIs" dxfId="639" priority="973" operator="equal">
      <formula>$CE$24</formula>
    </cfRule>
    <cfRule type="cellIs" dxfId="638" priority="974" operator="equal">
      <formula>"Not assessed"</formula>
    </cfRule>
    <cfRule type="cellIs" dxfId="637" priority="975" operator="equal">
      <formula>"no"</formula>
    </cfRule>
    <cfRule type="cellIs" dxfId="636" priority="976" operator="equal">
      <formula>"yes"</formula>
    </cfRule>
  </conditionalFormatting>
  <conditionalFormatting sqref="CL71">
    <cfRule type="cellIs" dxfId="635" priority="969" operator="equal">
      <formula>$CE$24</formula>
    </cfRule>
    <cfRule type="cellIs" dxfId="634" priority="970" operator="equal">
      <formula>"Not assessed"</formula>
    </cfRule>
    <cfRule type="cellIs" dxfId="633" priority="971" operator="equal">
      <formula>"no"</formula>
    </cfRule>
    <cfRule type="cellIs" dxfId="632" priority="972" operator="equal">
      <formula>"yes"</formula>
    </cfRule>
  </conditionalFormatting>
  <conditionalFormatting sqref="CJ74:CK74">
    <cfRule type="cellIs" dxfId="631" priority="965" operator="equal">
      <formula>$CE$24</formula>
    </cfRule>
    <cfRule type="cellIs" dxfId="630" priority="966" operator="equal">
      <formula>"Not assessed"</formula>
    </cfRule>
    <cfRule type="cellIs" dxfId="629" priority="967" operator="equal">
      <formula>"no"</formula>
    </cfRule>
    <cfRule type="cellIs" dxfId="628" priority="968" operator="equal">
      <formula>"yes"</formula>
    </cfRule>
  </conditionalFormatting>
  <conditionalFormatting sqref="CL74">
    <cfRule type="cellIs" dxfId="627" priority="961" operator="equal">
      <formula>$CE$24</formula>
    </cfRule>
    <cfRule type="cellIs" dxfId="626" priority="962" operator="equal">
      <formula>"Not assessed"</formula>
    </cfRule>
    <cfRule type="cellIs" dxfId="625" priority="963" operator="equal">
      <formula>"no"</formula>
    </cfRule>
    <cfRule type="cellIs" dxfId="624" priority="964" operator="equal">
      <formula>"yes"</formula>
    </cfRule>
  </conditionalFormatting>
  <conditionalFormatting sqref="CJ75:CK75">
    <cfRule type="cellIs" dxfId="623" priority="957" operator="equal">
      <formula>$CE$24</formula>
    </cfRule>
    <cfRule type="cellIs" dxfId="622" priority="958" operator="equal">
      <formula>"Not assessed"</formula>
    </cfRule>
    <cfRule type="cellIs" dxfId="621" priority="959" operator="equal">
      <formula>"no"</formula>
    </cfRule>
    <cfRule type="cellIs" dxfId="620" priority="960" operator="equal">
      <formula>"yes"</formula>
    </cfRule>
  </conditionalFormatting>
  <conditionalFormatting sqref="CL75">
    <cfRule type="cellIs" dxfId="619" priority="953" operator="equal">
      <formula>$CE$24</formula>
    </cfRule>
    <cfRule type="cellIs" dxfId="618" priority="954" operator="equal">
      <formula>"Not assessed"</formula>
    </cfRule>
    <cfRule type="cellIs" dxfId="617" priority="955" operator="equal">
      <formula>"no"</formula>
    </cfRule>
    <cfRule type="cellIs" dxfId="616" priority="956" operator="equal">
      <formula>"yes"</formula>
    </cfRule>
  </conditionalFormatting>
  <conditionalFormatting sqref="CJ76:CK76">
    <cfRule type="cellIs" dxfId="615" priority="949" operator="equal">
      <formula>$CE$24</formula>
    </cfRule>
    <cfRule type="cellIs" dxfId="614" priority="950" operator="equal">
      <formula>"Not assessed"</formula>
    </cfRule>
    <cfRule type="cellIs" dxfId="613" priority="951" operator="equal">
      <formula>"no"</formula>
    </cfRule>
    <cfRule type="cellIs" dxfId="612" priority="952" operator="equal">
      <formula>"yes"</formula>
    </cfRule>
  </conditionalFormatting>
  <conditionalFormatting sqref="CJ77:CK77">
    <cfRule type="cellIs" dxfId="611" priority="941" operator="equal">
      <formula>$CE$24</formula>
    </cfRule>
    <cfRule type="cellIs" dxfId="610" priority="942" operator="equal">
      <formula>"Not assessed"</formula>
    </cfRule>
    <cfRule type="cellIs" dxfId="609" priority="943" operator="equal">
      <formula>"no"</formula>
    </cfRule>
    <cfRule type="cellIs" dxfId="608" priority="944" operator="equal">
      <formula>"yes"</formula>
    </cfRule>
  </conditionalFormatting>
  <conditionalFormatting sqref="CJ78:CK78">
    <cfRule type="cellIs" dxfId="607" priority="933" operator="equal">
      <formula>$CE$24</formula>
    </cfRule>
    <cfRule type="cellIs" dxfId="606" priority="934" operator="equal">
      <formula>"Not assessed"</formula>
    </cfRule>
    <cfRule type="cellIs" dxfId="605" priority="935" operator="equal">
      <formula>"no"</formula>
    </cfRule>
    <cfRule type="cellIs" dxfId="604" priority="936" operator="equal">
      <formula>"yes"</formula>
    </cfRule>
  </conditionalFormatting>
  <conditionalFormatting sqref="CL78">
    <cfRule type="cellIs" dxfId="603" priority="929" operator="equal">
      <formula>$CE$24</formula>
    </cfRule>
    <cfRule type="cellIs" dxfId="602" priority="930" operator="equal">
      <formula>"Not assessed"</formula>
    </cfRule>
    <cfRule type="cellIs" dxfId="601" priority="931" operator="equal">
      <formula>"no"</formula>
    </cfRule>
    <cfRule type="cellIs" dxfId="600" priority="932" operator="equal">
      <formula>"yes"</formula>
    </cfRule>
  </conditionalFormatting>
  <conditionalFormatting sqref="CL84">
    <cfRule type="cellIs" dxfId="599" priority="917" operator="equal">
      <formula>$CE$24</formula>
    </cfRule>
    <cfRule type="cellIs" dxfId="598" priority="918" operator="equal">
      <formula>"Not assessed"</formula>
    </cfRule>
    <cfRule type="cellIs" dxfId="597" priority="919" operator="equal">
      <formula>"no"</formula>
    </cfRule>
    <cfRule type="cellIs" dxfId="596" priority="920" operator="equal">
      <formula>"yes"</formula>
    </cfRule>
  </conditionalFormatting>
  <conditionalFormatting sqref="CL85">
    <cfRule type="cellIs" dxfId="595" priority="909" operator="equal">
      <formula>$CE$24</formula>
    </cfRule>
    <cfRule type="cellIs" dxfId="594" priority="910" operator="equal">
      <formula>"Not assessed"</formula>
    </cfRule>
    <cfRule type="cellIs" dxfId="593" priority="911" operator="equal">
      <formula>"no"</formula>
    </cfRule>
    <cfRule type="cellIs" dxfId="592" priority="912" operator="equal">
      <formula>"yes"</formula>
    </cfRule>
  </conditionalFormatting>
  <conditionalFormatting sqref="CL76">
    <cfRule type="cellIs" dxfId="591" priority="897" operator="equal">
      <formula>$CE$24</formula>
    </cfRule>
    <cfRule type="cellIs" dxfId="590" priority="898" operator="equal">
      <formula>"Not assessed"</formula>
    </cfRule>
    <cfRule type="cellIs" dxfId="589" priority="899" operator="equal">
      <formula>"no"</formula>
    </cfRule>
    <cfRule type="cellIs" dxfId="588" priority="900" operator="equal">
      <formula>"yes"</formula>
    </cfRule>
  </conditionalFormatting>
  <conditionalFormatting sqref="CL77">
    <cfRule type="cellIs" dxfId="587" priority="893" operator="equal">
      <formula>$CE$24</formula>
    </cfRule>
    <cfRule type="cellIs" dxfId="586" priority="894" operator="equal">
      <formula>"Not assessed"</formula>
    </cfRule>
    <cfRule type="cellIs" dxfId="585" priority="895" operator="equal">
      <formula>"no"</formula>
    </cfRule>
    <cfRule type="cellIs" dxfId="584" priority="896" operator="equal">
      <formula>"yes"</formula>
    </cfRule>
  </conditionalFormatting>
  <conditionalFormatting sqref="CL6">
    <cfRule type="cellIs" dxfId="583" priority="885" operator="equal">
      <formula>$CE$24</formula>
    </cfRule>
    <cfRule type="cellIs" dxfId="582" priority="886" operator="equal">
      <formula>"Not assessed"</formula>
    </cfRule>
    <cfRule type="cellIs" dxfId="581" priority="887" operator="equal">
      <formula>"no"</formula>
    </cfRule>
    <cfRule type="cellIs" dxfId="580" priority="888" operator="equal">
      <formula>"yes"</formula>
    </cfRule>
  </conditionalFormatting>
  <conditionalFormatting sqref="CK83">
    <cfRule type="cellIs" dxfId="579" priority="877" operator="equal">
      <formula>$CE$24</formula>
    </cfRule>
    <cfRule type="cellIs" dxfId="578" priority="878" operator="equal">
      <formula>"Not assessed"</formula>
    </cfRule>
    <cfRule type="cellIs" dxfId="577" priority="879" operator="equal">
      <formula>"no"</formula>
    </cfRule>
    <cfRule type="cellIs" dxfId="576" priority="880" operator="equal">
      <formula>"yes"</formula>
    </cfRule>
  </conditionalFormatting>
  <conditionalFormatting sqref="CL83">
    <cfRule type="cellIs" dxfId="575" priority="873" operator="equal">
      <formula>$CE$24</formula>
    </cfRule>
    <cfRule type="cellIs" dxfId="574" priority="874" operator="equal">
      <formula>"Not assessed"</formula>
    </cfRule>
    <cfRule type="cellIs" dxfId="573" priority="875" operator="equal">
      <formula>"no"</formula>
    </cfRule>
    <cfRule type="cellIs" dxfId="572" priority="876" operator="equal">
      <formula>"yes"</formula>
    </cfRule>
  </conditionalFormatting>
  <conditionalFormatting sqref="CK86:CL86">
    <cfRule type="cellIs" dxfId="571" priority="869" operator="equal">
      <formula>$CE$24</formula>
    </cfRule>
    <cfRule type="cellIs" dxfId="570" priority="870" operator="equal">
      <formula>"Not assessed"</formula>
    </cfRule>
    <cfRule type="cellIs" dxfId="569" priority="871" operator="equal">
      <formula>"no"</formula>
    </cfRule>
    <cfRule type="cellIs" dxfId="568" priority="872" operator="equal">
      <formula>"yes"</formula>
    </cfRule>
  </conditionalFormatting>
  <conditionalFormatting sqref="CK6">
    <cfRule type="cellIs" dxfId="567" priority="865" operator="equal">
      <formula>$CE$24</formula>
    </cfRule>
    <cfRule type="cellIs" dxfId="566" priority="866" operator="equal">
      <formula>"Not assessed"</formula>
    </cfRule>
    <cfRule type="cellIs" dxfId="565" priority="867" operator="equal">
      <formula>"no"</formula>
    </cfRule>
    <cfRule type="cellIs" dxfId="564" priority="868" operator="equal">
      <formula>"yes"</formula>
    </cfRule>
  </conditionalFormatting>
  <conditionalFormatting sqref="CJ7">
    <cfRule type="cellIs" dxfId="563" priority="857" operator="equal">
      <formula>$CE$24</formula>
    </cfRule>
    <cfRule type="cellIs" dxfId="562" priority="858" operator="equal">
      <formula>"Not assessed"</formula>
    </cfRule>
    <cfRule type="cellIs" dxfId="561" priority="859" operator="equal">
      <formula>"no"</formula>
    </cfRule>
    <cfRule type="cellIs" dxfId="560" priority="860" operator="equal">
      <formula>"yes"</formula>
    </cfRule>
  </conditionalFormatting>
  <conditionalFormatting sqref="CL7">
    <cfRule type="cellIs" dxfId="559" priority="861" operator="equal">
      <formula>$CE$24</formula>
    </cfRule>
    <cfRule type="cellIs" dxfId="558" priority="862" operator="equal">
      <formula>"Not assessed"</formula>
    </cfRule>
    <cfRule type="cellIs" dxfId="557" priority="863" operator="equal">
      <formula>"no"</formula>
    </cfRule>
    <cfRule type="cellIs" dxfId="556" priority="864" operator="equal">
      <formula>"yes"</formula>
    </cfRule>
  </conditionalFormatting>
  <conditionalFormatting sqref="CK7">
    <cfRule type="cellIs" dxfId="555" priority="853" operator="equal">
      <formula>$CE$24</formula>
    </cfRule>
    <cfRule type="cellIs" dxfId="554" priority="854" operator="equal">
      <formula>"Not assessed"</formula>
    </cfRule>
    <cfRule type="cellIs" dxfId="553" priority="855" operator="equal">
      <formula>"no"</formula>
    </cfRule>
    <cfRule type="cellIs" dxfId="552" priority="856" operator="equal">
      <formula>"yes"</formula>
    </cfRule>
  </conditionalFormatting>
  <conditionalFormatting sqref="CJ8">
    <cfRule type="cellIs" dxfId="551" priority="845" operator="equal">
      <formula>$CE$24</formula>
    </cfRule>
    <cfRule type="cellIs" dxfId="550" priority="846" operator="equal">
      <formula>"Not assessed"</formula>
    </cfRule>
    <cfRule type="cellIs" dxfId="549" priority="847" operator="equal">
      <formula>"no"</formula>
    </cfRule>
    <cfRule type="cellIs" dxfId="548" priority="848" operator="equal">
      <formula>"yes"</formula>
    </cfRule>
  </conditionalFormatting>
  <conditionalFormatting sqref="CL8">
    <cfRule type="cellIs" dxfId="547" priority="849" operator="equal">
      <formula>$CE$24</formula>
    </cfRule>
    <cfRule type="cellIs" dxfId="546" priority="850" operator="equal">
      <formula>"Not assessed"</formula>
    </cfRule>
    <cfRule type="cellIs" dxfId="545" priority="851" operator="equal">
      <formula>"no"</formula>
    </cfRule>
    <cfRule type="cellIs" dxfId="544" priority="852" operator="equal">
      <formula>"yes"</formula>
    </cfRule>
  </conditionalFormatting>
  <conditionalFormatting sqref="CK8">
    <cfRule type="cellIs" dxfId="543" priority="841" operator="equal">
      <formula>$CE$24</formula>
    </cfRule>
    <cfRule type="cellIs" dxfId="542" priority="842" operator="equal">
      <formula>"Not assessed"</formula>
    </cfRule>
    <cfRule type="cellIs" dxfId="541" priority="843" operator="equal">
      <formula>"no"</formula>
    </cfRule>
    <cfRule type="cellIs" dxfId="540" priority="844" operator="equal">
      <formula>"yes"</formula>
    </cfRule>
  </conditionalFormatting>
  <conditionalFormatting sqref="CJ9">
    <cfRule type="cellIs" dxfId="539" priority="833" operator="equal">
      <formula>$CE$24</formula>
    </cfRule>
    <cfRule type="cellIs" dxfId="538" priority="834" operator="equal">
      <formula>"Not assessed"</formula>
    </cfRule>
    <cfRule type="cellIs" dxfId="537" priority="835" operator="equal">
      <formula>"no"</formula>
    </cfRule>
    <cfRule type="cellIs" dxfId="536" priority="836" operator="equal">
      <formula>"yes"</formula>
    </cfRule>
  </conditionalFormatting>
  <conditionalFormatting sqref="CL9">
    <cfRule type="cellIs" dxfId="535" priority="837" operator="equal">
      <formula>$CE$24</formula>
    </cfRule>
    <cfRule type="cellIs" dxfId="534" priority="838" operator="equal">
      <formula>"Not assessed"</formula>
    </cfRule>
    <cfRule type="cellIs" dxfId="533" priority="839" operator="equal">
      <formula>"no"</formula>
    </cfRule>
    <cfRule type="cellIs" dxfId="532" priority="840" operator="equal">
      <formula>"yes"</formula>
    </cfRule>
  </conditionalFormatting>
  <conditionalFormatting sqref="CK9">
    <cfRule type="cellIs" dxfId="531" priority="829" operator="equal">
      <formula>$CE$24</formula>
    </cfRule>
    <cfRule type="cellIs" dxfId="530" priority="830" operator="equal">
      <formula>"Not assessed"</formula>
    </cfRule>
    <cfRule type="cellIs" dxfId="529" priority="831" operator="equal">
      <formula>"no"</formula>
    </cfRule>
    <cfRule type="cellIs" dxfId="528" priority="832" operator="equal">
      <formula>"yes"</formula>
    </cfRule>
  </conditionalFormatting>
  <conditionalFormatting sqref="CJ10">
    <cfRule type="cellIs" dxfId="527" priority="821" operator="equal">
      <formula>$CE$24</formula>
    </cfRule>
    <cfRule type="cellIs" dxfId="526" priority="822" operator="equal">
      <formula>"Not assessed"</formula>
    </cfRule>
    <cfRule type="cellIs" dxfId="525" priority="823" operator="equal">
      <formula>"no"</formula>
    </cfRule>
    <cfRule type="cellIs" dxfId="524" priority="824" operator="equal">
      <formula>"yes"</formula>
    </cfRule>
  </conditionalFormatting>
  <conditionalFormatting sqref="CL10">
    <cfRule type="cellIs" dxfId="523" priority="825" operator="equal">
      <formula>$CE$24</formula>
    </cfRule>
    <cfRule type="cellIs" dxfId="522" priority="826" operator="equal">
      <formula>"Not assessed"</formula>
    </cfRule>
    <cfRule type="cellIs" dxfId="521" priority="827" operator="equal">
      <formula>"no"</formula>
    </cfRule>
    <cfRule type="cellIs" dxfId="520" priority="828" operator="equal">
      <formula>"yes"</formula>
    </cfRule>
  </conditionalFormatting>
  <conditionalFormatting sqref="CK10">
    <cfRule type="cellIs" dxfId="519" priority="817" operator="equal">
      <formula>$CE$24</formula>
    </cfRule>
    <cfRule type="cellIs" dxfId="518" priority="818" operator="equal">
      <formula>"Not assessed"</formula>
    </cfRule>
    <cfRule type="cellIs" dxfId="517" priority="819" operator="equal">
      <formula>"no"</formula>
    </cfRule>
    <cfRule type="cellIs" dxfId="516" priority="820" operator="equal">
      <formula>"yes"</formula>
    </cfRule>
  </conditionalFormatting>
  <conditionalFormatting sqref="CJ11">
    <cfRule type="cellIs" dxfId="515" priority="809" operator="equal">
      <formula>$CE$24</formula>
    </cfRule>
    <cfRule type="cellIs" dxfId="514" priority="810" operator="equal">
      <formula>"Not assessed"</formula>
    </cfRule>
    <cfRule type="cellIs" dxfId="513" priority="811" operator="equal">
      <formula>"no"</formula>
    </cfRule>
    <cfRule type="cellIs" dxfId="512" priority="812" operator="equal">
      <formula>"yes"</formula>
    </cfRule>
  </conditionalFormatting>
  <conditionalFormatting sqref="CL11">
    <cfRule type="cellIs" dxfId="511" priority="813" operator="equal">
      <formula>$CE$24</formula>
    </cfRule>
    <cfRule type="cellIs" dxfId="510" priority="814" operator="equal">
      <formula>"Not assessed"</formula>
    </cfRule>
    <cfRule type="cellIs" dxfId="509" priority="815" operator="equal">
      <formula>"no"</formula>
    </cfRule>
    <cfRule type="cellIs" dxfId="508" priority="816" operator="equal">
      <formula>"yes"</formula>
    </cfRule>
  </conditionalFormatting>
  <conditionalFormatting sqref="CK11">
    <cfRule type="cellIs" dxfId="507" priority="805" operator="equal">
      <formula>$CE$24</formula>
    </cfRule>
    <cfRule type="cellIs" dxfId="506" priority="806" operator="equal">
      <formula>"Not assessed"</formula>
    </cfRule>
    <cfRule type="cellIs" dxfId="505" priority="807" operator="equal">
      <formula>"no"</formula>
    </cfRule>
    <cfRule type="cellIs" dxfId="504" priority="808" operator="equal">
      <formula>"yes"</formula>
    </cfRule>
  </conditionalFormatting>
  <conditionalFormatting sqref="CJ12">
    <cfRule type="cellIs" dxfId="503" priority="797" operator="equal">
      <formula>$CE$24</formula>
    </cfRule>
    <cfRule type="cellIs" dxfId="502" priority="798" operator="equal">
      <formula>"Not assessed"</formula>
    </cfRule>
    <cfRule type="cellIs" dxfId="501" priority="799" operator="equal">
      <formula>"no"</formula>
    </cfRule>
    <cfRule type="cellIs" dxfId="500" priority="800" operator="equal">
      <formula>"yes"</formula>
    </cfRule>
  </conditionalFormatting>
  <conditionalFormatting sqref="CL12">
    <cfRule type="cellIs" dxfId="499" priority="801" operator="equal">
      <formula>$CE$24</formula>
    </cfRule>
    <cfRule type="cellIs" dxfId="498" priority="802" operator="equal">
      <formula>"Not assessed"</formula>
    </cfRule>
    <cfRule type="cellIs" dxfId="497" priority="803" operator="equal">
      <formula>"no"</formula>
    </cfRule>
    <cfRule type="cellIs" dxfId="496" priority="804" operator="equal">
      <formula>"yes"</formula>
    </cfRule>
  </conditionalFormatting>
  <conditionalFormatting sqref="CK12">
    <cfRule type="cellIs" dxfId="495" priority="793" operator="equal">
      <formula>$CE$24</formula>
    </cfRule>
    <cfRule type="cellIs" dxfId="494" priority="794" operator="equal">
      <formula>"Not assessed"</formula>
    </cfRule>
    <cfRule type="cellIs" dxfId="493" priority="795" operator="equal">
      <formula>"no"</formula>
    </cfRule>
    <cfRule type="cellIs" dxfId="492" priority="796" operator="equal">
      <formula>"yes"</formula>
    </cfRule>
  </conditionalFormatting>
  <conditionalFormatting sqref="CJ13">
    <cfRule type="cellIs" dxfId="491" priority="789" operator="equal">
      <formula>$CE$24</formula>
    </cfRule>
    <cfRule type="cellIs" dxfId="490" priority="790" operator="equal">
      <formula>"Not assessed"</formula>
    </cfRule>
    <cfRule type="cellIs" dxfId="489" priority="791" operator="equal">
      <formula>"no"</formula>
    </cfRule>
    <cfRule type="cellIs" dxfId="488" priority="792" operator="equal">
      <formula>"yes"</formula>
    </cfRule>
  </conditionalFormatting>
  <conditionalFormatting sqref="CK13">
    <cfRule type="cellIs" dxfId="487" priority="785" operator="equal">
      <formula>$CE$24</formula>
    </cfRule>
    <cfRule type="cellIs" dxfId="486" priority="786" operator="equal">
      <formula>"Not assessed"</formula>
    </cfRule>
    <cfRule type="cellIs" dxfId="485" priority="787" operator="equal">
      <formula>"no"</formula>
    </cfRule>
    <cfRule type="cellIs" dxfId="484" priority="788" operator="equal">
      <formula>"yes"</formula>
    </cfRule>
  </conditionalFormatting>
  <conditionalFormatting sqref="CL13">
    <cfRule type="cellIs" dxfId="483" priority="781" operator="equal">
      <formula>$CE$24</formula>
    </cfRule>
    <cfRule type="cellIs" dxfId="482" priority="782" operator="equal">
      <formula>"Not assessed"</formula>
    </cfRule>
    <cfRule type="cellIs" dxfId="481" priority="783" operator="equal">
      <formula>"no"</formula>
    </cfRule>
    <cfRule type="cellIs" dxfId="480" priority="784" operator="equal">
      <formula>"yes"</formula>
    </cfRule>
  </conditionalFormatting>
  <conditionalFormatting sqref="CJ14">
    <cfRule type="cellIs" dxfId="479" priority="777" operator="equal">
      <formula>$CE$24</formula>
    </cfRule>
    <cfRule type="cellIs" dxfId="478" priority="778" operator="equal">
      <formula>"Not assessed"</formula>
    </cfRule>
    <cfRule type="cellIs" dxfId="477" priority="779" operator="equal">
      <formula>"no"</formula>
    </cfRule>
    <cfRule type="cellIs" dxfId="476" priority="780" operator="equal">
      <formula>"yes"</formula>
    </cfRule>
  </conditionalFormatting>
  <conditionalFormatting sqref="CK14">
    <cfRule type="cellIs" dxfId="475" priority="773" operator="equal">
      <formula>$CE$24</formula>
    </cfRule>
    <cfRule type="cellIs" dxfId="474" priority="774" operator="equal">
      <formula>"Not assessed"</formula>
    </cfRule>
    <cfRule type="cellIs" dxfId="473" priority="775" operator="equal">
      <formula>"no"</formula>
    </cfRule>
    <cfRule type="cellIs" dxfId="472" priority="776" operator="equal">
      <formula>"yes"</formula>
    </cfRule>
  </conditionalFormatting>
  <conditionalFormatting sqref="CL14">
    <cfRule type="cellIs" dxfId="471" priority="765" operator="equal">
      <formula>$CE$24</formula>
    </cfRule>
    <cfRule type="cellIs" dxfId="470" priority="766" operator="equal">
      <formula>"Not assessed"</formula>
    </cfRule>
    <cfRule type="cellIs" dxfId="469" priority="767" operator="equal">
      <formula>"no"</formula>
    </cfRule>
    <cfRule type="cellIs" dxfId="468" priority="768" operator="equal">
      <formula>"yes"</formula>
    </cfRule>
  </conditionalFormatting>
  <conditionalFormatting sqref="CK15">
    <cfRule type="cellIs" dxfId="467" priority="761" operator="equal">
      <formula>$CE$24</formula>
    </cfRule>
    <cfRule type="cellIs" dxfId="466" priority="762" operator="equal">
      <formula>"Not assessed"</formula>
    </cfRule>
    <cfRule type="cellIs" dxfId="465" priority="763" operator="equal">
      <formula>"no"</formula>
    </cfRule>
    <cfRule type="cellIs" dxfId="464" priority="764" operator="equal">
      <formula>"yes"</formula>
    </cfRule>
  </conditionalFormatting>
  <conditionalFormatting sqref="CL15">
    <cfRule type="cellIs" dxfId="463" priority="757" operator="equal">
      <formula>$CE$24</formula>
    </cfRule>
    <cfRule type="cellIs" dxfId="462" priority="758" operator="equal">
      <formula>"Not assessed"</formula>
    </cfRule>
    <cfRule type="cellIs" dxfId="461" priority="759" operator="equal">
      <formula>"no"</formula>
    </cfRule>
    <cfRule type="cellIs" dxfId="460" priority="760" operator="equal">
      <formula>"yes"</formula>
    </cfRule>
  </conditionalFormatting>
  <conditionalFormatting sqref="CJ15">
    <cfRule type="cellIs" dxfId="459" priority="753" operator="equal">
      <formula>$CE$24</formula>
    </cfRule>
    <cfRule type="cellIs" dxfId="458" priority="754" operator="equal">
      <formula>"Not assessed"</formula>
    </cfRule>
    <cfRule type="cellIs" dxfId="457" priority="755" operator="equal">
      <formula>"no"</formula>
    </cfRule>
    <cfRule type="cellIs" dxfId="456" priority="756" operator="equal">
      <formula>"yes"</formula>
    </cfRule>
  </conditionalFormatting>
  <conditionalFormatting sqref="CK16">
    <cfRule type="cellIs" dxfId="455" priority="749" operator="equal">
      <formula>$CE$24</formula>
    </cfRule>
    <cfRule type="cellIs" dxfId="454" priority="750" operator="equal">
      <formula>"Not assessed"</formula>
    </cfRule>
    <cfRule type="cellIs" dxfId="453" priority="751" operator="equal">
      <formula>"no"</formula>
    </cfRule>
    <cfRule type="cellIs" dxfId="452" priority="752" operator="equal">
      <formula>"yes"</formula>
    </cfRule>
  </conditionalFormatting>
  <conditionalFormatting sqref="CJ16">
    <cfRule type="cellIs" dxfId="451" priority="745" operator="equal">
      <formula>$CE$24</formula>
    </cfRule>
    <cfRule type="cellIs" dxfId="450" priority="746" operator="equal">
      <formula>"Not assessed"</formula>
    </cfRule>
    <cfRule type="cellIs" dxfId="449" priority="747" operator="equal">
      <formula>"no"</formula>
    </cfRule>
    <cfRule type="cellIs" dxfId="448" priority="748" operator="equal">
      <formula>"yes"</formula>
    </cfRule>
  </conditionalFormatting>
  <conditionalFormatting sqref="CL16">
    <cfRule type="cellIs" dxfId="447" priority="741" operator="equal">
      <formula>$CE$24</formula>
    </cfRule>
    <cfRule type="cellIs" dxfId="446" priority="742" operator="equal">
      <formula>"Not assessed"</formula>
    </cfRule>
    <cfRule type="cellIs" dxfId="445" priority="743" operator="equal">
      <formula>"no"</formula>
    </cfRule>
    <cfRule type="cellIs" dxfId="444" priority="744" operator="equal">
      <formula>"yes"</formula>
    </cfRule>
  </conditionalFormatting>
  <conditionalFormatting sqref="CJ18">
    <cfRule type="cellIs" dxfId="443" priority="733" operator="equal">
      <formula>$CE$24</formula>
    </cfRule>
    <cfRule type="cellIs" dxfId="442" priority="734" operator="equal">
      <formula>"Not assessed"</formula>
    </cfRule>
    <cfRule type="cellIs" dxfId="441" priority="735" operator="equal">
      <formula>"no"</formula>
    </cfRule>
    <cfRule type="cellIs" dxfId="440" priority="736" operator="equal">
      <formula>"yes"</formula>
    </cfRule>
  </conditionalFormatting>
  <conditionalFormatting sqref="CL18">
    <cfRule type="cellIs" dxfId="439" priority="737" operator="equal">
      <formula>$CE$24</formula>
    </cfRule>
    <cfRule type="cellIs" dxfId="438" priority="738" operator="equal">
      <formula>"Not assessed"</formula>
    </cfRule>
    <cfRule type="cellIs" dxfId="437" priority="739" operator="equal">
      <formula>"no"</formula>
    </cfRule>
    <cfRule type="cellIs" dxfId="436" priority="740" operator="equal">
      <formula>"yes"</formula>
    </cfRule>
  </conditionalFormatting>
  <conditionalFormatting sqref="CK18">
    <cfRule type="cellIs" dxfId="435" priority="729" operator="equal">
      <formula>$CE$24</formula>
    </cfRule>
    <cfRule type="cellIs" dxfId="434" priority="730" operator="equal">
      <formula>"Not assessed"</formula>
    </cfRule>
    <cfRule type="cellIs" dxfId="433" priority="731" operator="equal">
      <formula>"no"</formula>
    </cfRule>
    <cfRule type="cellIs" dxfId="432" priority="732" operator="equal">
      <formula>"yes"</formula>
    </cfRule>
  </conditionalFormatting>
  <conditionalFormatting sqref="CJ19">
    <cfRule type="cellIs" dxfId="431" priority="721" operator="equal">
      <formula>$CE$24</formula>
    </cfRule>
    <cfRule type="cellIs" dxfId="430" priority="722" operator="equal">
      <formula>"Not assessed"</formula>
    </cfRule>
    <cfRule type="cellIs" dxfId="429" priority="723" operator="equal">
      <formula>"no"</formula>
    </cfRule>
    <cfRule type="cellIs" dxfId="428" priority="724" operator="equal">
      <formula>"yes"</formula>
    </cfRule>
  </conditionalFormatting>
  <conditionalFormatting sqref="CL19">
    <cfRule type="cellIs" dxfId="427" priority="725" operator="equal">
      <formula>$CE$24</formula>
    </cfRule>
    <cfRule type="cellIs" dxfId="426" priority="726" operator="equal">
      <formula>"Not assessed"</formula>
    </cfRule>
    <cfRule type="cellIs" dxfId="425" priority="727" operator="equal">
      <formula>"no"</formula>
    </cfRule>
    <cfRule type="cellIs" dxfId="424" priority="728" operator="equal">
      <formula>"yes"</formula>
    </cfRule>
  </conditionalFormatting>
  <conditionalFormatting sqref="CK19">
    <cfRule type="cellIs" dxfId="423" priority="717" operator="equal">
      <formula>$CE$24</formula>
    </cfRule>
    <cfRule type="cellIs" dxfId="422" priority="718" operator="equal">
      <formula>"Not assessed"</formula>
    </cfRule>
    <cfRule type="cellIs" dxfId="421" priority="719" operator="equal">
      <formula>"no"</formula>
    </cfRule>
    <cfRule type="cellIs" dxfId="420" priority="720" operator="equal">
      <formula>"yes"</formula>
    </cfRule>
  </conditionalFormatting>
  <conditionalFormatting sqref="CL88">
    <cfRule type="cellIs" dxfId="419" priority="713" operator="equal">
      <formula>$CE$24</formula>
    </cfRule>
    <cfRule type="cellIs" dxfId="418" priority="714" operator="equal">
      <formula>"Not assessed"</formula>
    </cfRule>
    <cfRule type="cellIs" dxfId="417" priority="715" operator="equal">
      <formula>"no"</formula>
    </cfRule>
    <cfRule type="cellIs" dxfId="416" priority="716" operator="equal">
      <formula>"yes"</formula>
    </cfRule>
  </conditionalFormatting>
  <conditionalFormatting sqref="CL90">
    <cfRule type="cellIs" dxfId="415" priority="709" operator="equal">
      <formula>$CE$24</formula>
    </cfRule>
    <cfRule type="cellIs" dxfId="414" priority="710" operator="equal">
      <formula>"Not assessed"</formula>
    </cfRule>
    <cfRule type="cellIs" dxfId="413" priority="711" operator="equal">
      <formula>"no"</formula>
    </cfRule>
    <cfRule type="cellIs" dxfId="412" priority="712" operator="equal">
      <formula>"yes"</formula>
    </cfRule>
  </conditionalFormatting>
  <conditionalFormatting sqref="CL89">
    <cfRule type="cellIs" dxfId="411" priority="705" operator="equal">
      <formula>$CE$24</formula>
    </cfRule>
    <cfRule type="cellIs" dxfId="410" priority="706" operator="equal">
      <formula>"Not assessed"</formula>
    </cfRule>
    <cfRule type="cellIs" dxfId="409" priority="707" operator="equal">
      <formula>"no"</formula>
    </cfRule>
    <cfRule type="cellIs" dxfId="408" priority="708" operator="equal">
      <formula>"yes"</formula>
    </cfRule>
  </conditionalFormatting>
  <conditionalFormatting sqref="CL91">
    <cfRule type="cellIs" dxfId="407" priority="701" operator="equal">
      <formula>$CE$24</formula>
    </cfRule>
    <cfRule type="cellIs" dxfId="406" priority="702" operator="equal">
      <formula>"Not assessed"</formula>
    </cfRule>
    <cfRule type="cellIs" dxfId="405" priority="703" operator="equal">
      <formula>"no"</formula>
    </cfRule>
    <cfRule type="cellIs" dxfId="404" priority="704" operator="equal">
      <formula>"yes"</formula>
    </cfRule>
  </conditionalFormatting>
  <conditionalFormatting sqref="CJ91:CK91">
    <cfRule type="cellIs" dxfId="403" priority="697" operator="equal">
      <formula>$CE$24</formula>
    </cfRule>
    <cfRule type="cellIs" dxfId="402" priority="698" operator="equal">
      <formula>"Not assessed"</formula>
    </cfRule>
    <cfRule type="cellIs" dxfId="401" priority="699" operator="equal">
      <formula>"no"</formula>
    </cfRule>
    <cfRule type="cellIs" dxfId="400" priority="700" operator="equal">
      <formula>"yes"</formula>
    </cfRule>
  </conditionalFormatting>
  <conditionalFormatting sqref="CJ118:CK118">
    <cfRule type="cellIs" dxfId="399" priority="693" operator="equal">
      <formula>$CE$24</formula>
    </cfRule>
    <cfRule type="cellIs" dxfId="398" priority="694" operator="equal">
      <formula>"Not assessed"</formula>
    </cfRule>
    <cfRule type="cellIs" dxfId="397" priority="695" operator="equal">
      <formula>"no"</formula>
    </cfRule>
    <cfRule type="cellIs" dxfId="396" priority="696" operator="equal">
      <formula>"yes"</formula>
    </cfRule>
  </conditionalFormatting>
  <conditionalFormatting sqref="CJ119:CK119">
    <cfRule type="cellIs" dxfId="395" priority="685" operator="equal">
      <formula>$CE$24</formula>
    </cfRule>
    <cfRule type="cellIs" dxfId="394" priority="686" operator="equal">
      <formula>"Not assessed"</formula>
    </cfRule>
    <cfRule type="cellIs" dxfId="393" priority="687" operator="equal">
      <formula>"no"</formula>
    </cfRule>
    <cfRule type="cellIs" dxfId="392" priority="688" operator="equal">
      <formula>"yes"</formula>
    </cfRule>
  </conditionalFormatting>
  <conditionalFormatting sqref="CL119">
    <cfRule type="cellIs" dxfId="391" priority="681" operator="equal">
      <formula>$CE$24</formula>
    </cfRule>
    <cfRule type="cellIs" dxfId="390" priority="682" operator="equal">
      <formula>"Not assessed"</formula>
    </cfRule>
    <cfRule type="cellIs" dxfId="389" priority="683" operator="equal">
      <formula>"no"</formula>
    </cfRule>
    <cfRule type="cellIs" dxfId="388" priority="684" operator="equal">
      <formula>"yes"</formula>
    </cfRule>
  </conditionalFormatting>
  <conditionalFormatting sqref="CJ120">
    <cfRule type="cellIs" dxfId="387" priority="677" operator="equal">
      <formula>$CE$24</formula>
    </cfRule>
    <cfRule type="cellIs" dxfId="386" priority="678" operator="equal">
      <formula>"Not assessed"</formula>
    </cfRule>
    <cfRule type="cellIs" dxfId="385" priority="679" operator="equal">
      <formula>"no"</formula>
    </cfRule>
    <cfRule type="cellIs" dxfId="384" priority="680" operator="equal">
      <formula>"yes"</formula>
    </cfRule>
  </conditionalFormatting>
  <conditionalFormatting sqref="CL120">
    <cfRule type="cellIs" dxfId="383" priority="673" operator="equal">
      <formula>$CE$24</formula>
    </cfRule>
    <cfRule type="cellIs" dxfId="382" priority="674" operator="equal">
      <formula>"Not assessed"</formula>
    </cfRule>
    <cfRule type="cellIs" dxfId="381" priority="675" operator="equal">
      <formula>"no"</formula>
    </cfRule>
    <cfRule type="cellIs" dxfId="380" priority="676" operator="equal">
      <formula>"yes"</formula>
    </cfRule>
  </conditionalFormatting>
  <conditionalFormatting sqref="CK121">
    <cfRule type="cellIs" dxfId="379" priority="669" operator="equal">
      <formula>$CE$24</formula>
    </cfRule>
    <cfRule type="cellIs" dxfId="378" priority="670" operator="equal">
      <formula>"Not assessed"</formula>
    </cfRule>
    <cfRule type="cellIs" dxfId="377" priority="671" operator="equal">
      <formula>"no"</formula>
    </cfRule>
    <cfRule type="cellIs" dxfId="376" priority="672" operator="equal">
      <formula>"yes"</formula>
    </cfRule>
  </conditionalFormatting>
  <conditionalFormatting sqref="CJ121">
    <cfRule type="cellIs" dxfId="375" priority="665" operator="equal">
      <formula>$CE$24</formula>
    </cfRule>
    <cfRule type="cellIs" dxfId="374" priority="666" operator="equal">
      <formula>"Not assessed"</formula>
    </cfRule>
    <cfRule type="cellIs" dxfId="373" priority="667" operator="equal">
      <formula>"no"</formula>
    </cfRule>
    <cfRule type="cellIs" dxfId="372" priority="668" operator="equal">
      <formula>"yes"</formula>
    </cfRule>
  </conditionalFormatting>
  <conditionalFormatting sqref="CL121">
    <cfRule type="cellIs" dxfId="371" priority="661" operator="equal">
      <formula>$CE$24</formula>
    </cfRule>
    <cfRule type="cellIs" dxfId="370" priority="662" operator="equal">
      <formula>"Not assessed"</formula>
    </cfRule>
    <cfRule type="cellIs" dxfId="369" priority="663" operator="equal">
      <formula>"no"</formula>
    </cfRule>
    <cfRule type="cellIs" dxfId="368" priority="664" operator="equal">
      <formula>"yes"</formula>
    </cfRule>
  </conditionalFormatting>
  <conditionalFormatting sqref="G20:I58">
    <cfRule type="cellIs" dxfId="367" priority="643" operator="equal">
      <formula>$CE$24</formula>
    </cfRule>
    <cfRule type="cellIs" dxfId="366" priority="644" operator="equal">
      <formula>"Not assessed"</formula>
    </cfRule>
    <cfRule type="cellIs" dxfId="365" priority="645" operator="equal">
      <formula>"no"</formula>
    </cfRule>
    <cfRule type="cellIs" dxfId="364" priority="646" operator="equal">
      <formula>"yes"</formula>
    </cfRule>
  </conditionalFormatting>
  <conditionalFormatting sqref="CK20:CL58">
    <cfRule type="cellIs" dxfId="363" priority="531" operator="equal">
      <formula>$CE$24</formula>
    </cfRule>
    <cfRule type="cellIs" dxfId="362" priority="532" operator="equal">
      <formula>"Not assessed"</formula>
    </cfRule>
    <cfRule type="cellIs" dxfId="361" priority="533" operator="equal">
      <formula>"no"</formula>
    </cfRule>
    <cfRule type="cellIs" dxfId="360" priority="534" operator="equal">
      <formula>"yes"</formula>
    </cfRule>
  </conditionalFormatting>
  <conditionalFormatting sqref="J20:J58">
    <cfRule type="cellIs" dxfId="359" priority="635" operator="equal">
      <formula>$CE$24</formula>
    </cfRule>
    <cfRule type="cellIs" dxfId="358" priority="636" operator="equal">
      <formula>"Not assessed"</formula>
    </cfRule>
    <cfRule type="cellIs" dxfId="357" priority="637" operator="equal">
      <formula>"no"</formula>
    </cfRule>
    <cfRule type="cellIs" dxfId="356" priority="638" operator="equal">
      <formula>"yes"</formula>
    </cfRule>
  </conditionalFormatting>
  <conditionalFormatting sqref="M20:M58">
    <cfRule type="cellIs" dxfId="355" priority="631" operator="equal">
      <formula>$CE$24</formula>
    </cfRule>
    <cfRule type="cellIs" dxfId="354" priority="632" operator="equal">
      <formula>"Not assessed"</formula>
    </cfRule>
    <cfRule type="cellIs" dxfId="353" priority="633" operator="equal">
      <formula>"no"</formula>
    </cfRule>
    <cfRule type="cellIs" dxfId="352" priority="634" operator="equal">
      <formula>"yes"</formula>
    </cfRule>
  </conditionalFormatting>
  <conditionalFormatting sqref="P20:R58">
    <cfRule type="cellIs" dxfId="351" priority="627" operator="equal">
      <formula>$CE$24</formula>
    </cfRule>
    <cfRule type="cellIs" dxfId="350" priority="628" operator="equal">
      <formula>"Not assessed"</formula>
    </cfRule>
    <cfRule type="cellIs" dxfId="349" priority="629" operator="equal">
      <formula>"no"</formula>
    </cfRule>
    <cfRule type="cellIs" dxfId="348" priority="630" operator="equal">
      <formula>"yes"</formula>
    </cfRule>
  </conditionalFormatting>
  <conditionalFormatting sqref="S20:U58">
    <cfRule type="cellIs" dxfId="347" priority="623" operator="equal">
      <formula>$CE$24</formula>
    </cfRule>
    <cfRule type="cellIs" dxfId="346" priority="624" operator="equal">
      <formula>"Not assessed"</formula>
    </cfRule>
    <cfRule type="cellIs" dxfId="345" priority="625" operator="equal">
      <formula>"no"</formula>
    </cfRule>
    <cfRule type="cellIs" dxfId="344" priority="626" operator="equal">
      <formula>"yes"</formula>
    </cfRule>
  </conditionalFormatting>
  <conditionalFormatting sqref="V20:X58">
    <cfRule type="cellIs" dxfId="343" priority="619" operator="equal">
      <formula>$CE$24</formula>
    </cfRule>
    <cfRule type="cellIs" dxfId="342" priority="620" operator="equal">
      <formula>"Not assessed"</formula>
    </cfRule>
    <cfRule type="cellIs" dxfId="341" priority="621" operator="equal">
      <formula>"no"</formula>
    </cfRule>
    <cfRule type="cellIs" dxfId="340" priority="622" operator="equal">
      <formula>"yes"</formula>
    </cfRule>
  </conditionalFormatting>
  <conditionalFormatting sqref="Y20:AA58">
    <cfRule type="cellIs" dxfId="339" priority="615" operator="equal">
      <formula>$CE$24</formula>
    </cfRule>
    <cfRule type="cellIs" dxfId="338" priority="616" operator="equal">
      <formula>"Not assessed"</formula>
    </cfRule>
    <cfRule type="cellIs" dxfId="337" priority="617" operator="equal">
      <formula>"no"</formula>
    </cfRule>
    <cfRule type="cellIs" dxfId="336" priority="618" operator="equal">
      <formula>"yes"</formula>
    </cfRule>
  </conditionalFormatting>
  <conditionalFormatting sqref="AB20:AD58">
    <cfRule type="cellIs" dxfId="335" priority="611" operator="equal">
      <formula>$CE$24</formula>
    </cfRule>
    <cfRule type="cellIs" dxfId="334" priority="612" operator="equal">
      <formula>"Not assessed"</formula>
    </cfRule>
    <cfRule type="cellIs" dxfId="333" priority="613" operator="equal">
      <formula>"no"</formula>
    </cfRule>
    <cfRule type="cellIs" dxfId="332" priority="614" operator="equal">
      <formula>"yes"</formula>
    </cfRule>
  </conditionalFormatting>
  <conditionalFormatting sqref="AE20:AG58">
    <cfRule type="cellIs" dxfId="331" priority="607" operator="equal">
      <formula>$CE$24</formula>
    </cfRule>
    <cfRule type="cellIs" dxfId="330" priority="608" operator="equal">
      <formula>"Not assessed"</formula>
    </cfRule>
    <cfRule type="cellIs" dxfId="329" priority="609" operator="equal">
      <formula>"no"</formula>
    </cfRule>
    <cfRule type="cellIs" dxfId="328" priority="610" operator="equal">
      <formula>"yes"</formula>
    </cfRule>
  </conditionalFormatting>
  <conditionalFormatting sqref="AH20:AJ58">
    <cfRule type="cellIs" dxfId="327" priority="603" operator="equal">
      <formula>$CE$24</formula>
    </cfRule>
    <cfRule type="cellIs" dxfId="326" priority="604" operator="equal">
      <formula>"Not assessed"</formula>
    </cfRule>
    <cfRule type="cellIs" dxfId="325" priority="605" operator="equal">
      <formula>"no"</formula>
    </cfRule>
    <cfRule type="cellIs" dxfId="324" priority="606" operator="equal">
      <formula>"yes"</formula>
    </cfRule>
  </conditionalFormatting>
  <conditionalFormatting sqref="AK20:AM58">
    <cfRule type="cellIs" dxfId="323" priority="599" operator="equal">
      <formula>$CE$24</formula>
    </cfRule>
    <cfRule type="cellIs" dxfId="322" priority="600" operator="equal">
      <formula>"Not assessed"</formula>
    </cfRule>
    <cfRule type="cellIs" dxfId="321" priority="601" operator="equal">
      <formula>"no"</formula>
    </cfRule>
    <cfRule type="cellIs" dxfId="320" priority="602" operator="equal">
      <formula>"yes"</formula>
    </cfRule>
  </conditionalFormatting>
  <conditionalFormatting sqref="AN20:AP58">
    <cfRule type="cellIs" dxfId="319" priority="595" operator="equal">
      <formula>$CE$24</formula>
    </cfRule>
    <cfRule type="cellIs" dxfId="318" priority="596" operator="equal">
      <formula>"Not assessed"</formula>
    </cfRule>
    <cfRule type="cellIs" dxfId="317" priority="597" operator="equal">
      <formula>"no"</formula>
    </cfRule>
    <cfRule type="cellIs" dxfId="316" priority="598" operator="equal">
      <formula>"yes"</formula>
    </cfRule>
  </conditionalFormatting>
  <conditionalFormatting sqref="AQ20:AS58">
    <cfRule type="cellIs" dxfId="315" priority="591" operator="equal">
      <formula>$CE$24</formula>
    </cfRule>
    <cfRule type="cellIs" dxfId="314" priority="592" operator="equal">
      <formula>"Not assessed"</formula>
    </cfRule>
    <cfRule type="cellIs" dxfId="313" priority="593" operator="equal">
      <formula>"no"</formula>
    </cfRule>
    <cfRule type="cellIs" dxfId="312" priority="594" operator="equal">
      <formula>"yes"</formula>
    </cfRule>
  </conditionalFormatting>
  <conditionalFormatting sqref="AT20:AV58">
    <cfRule type="cellIs" dxfId="311" priority="587" operator="equal">
      <formula>$CE$24</formula>
    </cfRule>
    <cfRule type="cellIs" dxfId="310" priority="588" operator="equal">
      <formula>"Not assessed"</formula>
    </cfRule>
    <cfRule type="cellIs" dxfId="309" priority="589" operator="equal">
      <formula>"no"</formula>
    </cfRule>
    <cfRule type="cellIs" dxfId="308" priority="590" operator="equal">
      <formula>"yes"</formula>
    </cfRule>
  </conditionalFormatting>
  <conditionalFormatting sqref="AW20:AY58">
    <cfRule type="cellIs" dxfId="307" priority="583" operator="equal">
      <formula>$CE$24</formula>
    </cfRule>
    <cfRule type="cellIs" dxfId="306" priority="584" operator="equal">
      <formula>"Not assessed"</formula>
    </cfRule>
    <cfRule type="cellIs" dxfId="305" priority="585" operator="equal">
      <formula>"no"</formula>
    </cfRule>
    <cfRule type="cellIs" dxfId="304" priority="586" operator="equal">
      <formula>"yes"</formula>
    </cfRule>
  </conditionalFormatting>
  <conditionalFormatting sqref="AZ20:BB58">
    <cfRule type="cellIs" dxfId="303" priority="579" operator="equal">
      <formula>$CE$24</formula>
    </cfRule>
    <cfRule type="cellIs" dxfId="302" priority="580" operator="equal">
      <formula>"Not assessed"</formula>
    </cfRule>
    <cfRule type="cellIs" dxfId="301" priority="581" operator="equal">
      <formula>"no"</formula>
    </cfRule>
    <cfRule type="cellIs" dxfId="300" priority="582" operator="equal">
      <formula>"yes"</formula>
    </cfRule>
  </conditionalFormatting>
  <conditionalFormatting sqref="BC20:BE58">
    <cfRule type="cellIs" dxfId="299" priority="575" operator="equal">
      <formula>$CE$24</formula>
    </cfRule>
    <cfRule type="cellIs" dxfId="298" priority="576" operator="equal">
      <formula>"Not assessed"</formula>
    </cfRule>
    <cfRule type="cellIs" dxfId="297" priority="577" operator="equal">
      <formula>"no"</formula>
    </cfRule>
    <cfRule type="cellIs" dxfId="296" priority="578" operator="equal">
      <formula>"yes"</formula>
    </cfRule>
  </conditionalFormatting>
  <conditionalFormatting sqref="BF20:BH58">
    <cfRule type="cellIs" dxfId="295" priority="571" operator="equal">
      <formula>$CE$24</formula>
    </cfRule>
    <cfRule type="cellIs" dxfId="294" priority="572" operator="equal">
      <formula>"Not assessed"</formula>
    </cfRule>
    <cfRule type="cellIs" dxfId="293" priority="573" operator="equal">
      <formula>"no"</formula>
    </cfRule>
    <cfRule type="cellIs" dxfId="292" priority="574" operator="equal">
      <formula>"yes"</formula>
    </cfRule>
  </conditionalFormatting>
  <conditionalFormatting sqref="BI20:BK23">
    <cfRule type="cellIs" dxfId="291" priority="567" operator="equal">
      <formula>$CE$24</formula>
    </cfRule>
    <cfRule type="cellIs" dxfId="290" priority="568" operator="equal">
      <formula>"Not assessed"</formula>
    </cfRule>
    <cfRule type="cellIs" dxfId="289" priority="569" operator="equal">
      <formula>"no"</formula>
    </cfRule>
    <cfRule type="cellIs" dxfId="288" priority="570" operator="equal">
      <formula>"yes"</formula>
    </cfRule>
  </conditionalFormatting>
  <conditionalFormatting sqref="BL20:BN58">
    <cfRule type="cellIs" dxfId="287" priority="563" operator="equal">
      <formula>$CE$24</formula>
    </cfRule>
    <cfRule type="cellIs" dxfId="286" priority="564" operator="equal">
      <formula>"Not assessed"</formula>
    </cfRule>
    <cfRule type="cellIs" dxfId="285" priority="565" operator="equal">
      <formula>"no"</formula>
    </cfRule>
    <cfRule type="cellIs" dxfId="284" priority="566" operator="equal">
      <formula>"yes"</formula>
    </cfRule>
  </conditionalFormatting>
  <conditionalFormatting sqref="BO20:BQ30">
    <cfRule type="cellIs" dxfId="283" priority="559" operator="equal">
      <formula>$CE$24</formula>
    </cfRule>
    <cfRule type="cellIs" dxfId="282" priority="560" operator="equal">
      <formula>"Not assessed"</formula>
    </cfRule>
    <cfRule type="cellIs" dxfId="281" priority="561" operator="equal">
      <formula>"no"</formula>
    </cfRule>
    <cfRule type="cellIs" dxfId="280" priority="562" operator="equal">
      <formula>"yes"</formula>
    </cfRule>
  </conditionalFormatting>
  <conditionalFormatting sqref="BR20:BT58">
    <cfRule type="cellIs" dxfId="279" priority="555" operator="equal">
      <formula>$CE$24</formula>
    </cfRule>
    <cfRule type="cellIs" dxfId="278" priority="556" operator="equal">
      <formula>"Not assessed"</formula>
    </cfRule>
    <cfRule type="cellIs" dxfId="277" priority="557" operator="equal">
      <formula>"no"</formula>
    </cfRule>
    <cfRule type="cellIs" dxfId="276" priority="558" operator="equal">
      <formula>"yes"</formula>
    </cfRule>
  </conditionalFormatting>
  <conditionalFormatting sqref="CJ40:CJ58">
    <cfRule type="cellIs" dxfId="275" priority="425" operator="equal">
      <formula>$CE$24</formula>
    </cfRule>
    <cfRule type="cellIs" dxfId="274" priority="426" operator="equal">
      <formula>"Not assessed"</formula>
    </cfRule>
    <cfRule type="cellIs" dxfId="273" priority="427" operator="equal">
      <formula>"no"</formula>
    </cfRule>
    <cfRule type="cellIs" dxfId="272" priority="428" operator="equal">
      <formula>"yes"</formula>
    </cfRule>
  </conditionalFormatting>
  <conditionalFormatting sqref="BU20:BW58">
    <cfRule type="cellIs" dxfId="271" priority="551" operator="equal">
      <formula>$CE$24</formula>
    </cfRule>
    <cfRule type="cellIs" dxfId="270" priority="552" operator="equal">
      <formula>"Not assessed"</formula>
    </cfRule>
    <cfRule type="cellIs" dxfId="269" priority="553" operator="equal">
      <formula>"no"</formula>
    </cfRule>
    <cfRule type="cellIs" dxfId="268" priority="554" operator="equal">
      <formula>"yes"</formula>
    </cfRule>
  </conditionalFormatting>
  <conditionalFormatting sqref="BX20:BZ58">
    <cfRule type="cellIs" dxfId="267" priority="547" operator="equal">
      <formula>$CE$24</formula>
    </cfRule>
    <cfRule type="cellIs" dxfId="266" priority="548" operator="equal">
      <formula>"Not assessed"</formula>
    </cfRule>
    <cfRule type="cellIs" dxfId="265" priority="549" operator="equal">
      <formula>"no"</formula>
    </cfRule>
    <cfRule type="cellIs" dxfId="264" priority="550" operator="equal">
      <formula>"yes"</formula>
    </cfRule>
  </conditionalFormatting>
  <conditionalFormatting sqref="CA20:CC58">
    <cfRule type="cellIs" dxfId="263" priority="543" operator="equal">
      <formula>$CE$24</formula>
    </cfRule>
    <cfRule type="cellIs" dxfId="262" priority="544" operator="equal">
      <formula>"Not assessed"</formula>
    </cfRule>
    <cfRule type="cellIs" dxfId="261" priority="545" operator="equal">
      <formula>"no"</formula>
    </cfRule>
    <cfRule type="cellIs" dxfId="260" priority="546" operator="equal">
      <formula>"yes"</formula>
    </cfRule>
  </conditionalFormatting>
  <conditionalFormatting sqref="CD20:CF58">
    <cfRule type="cellIs" dxfId="259" priority="539" operator="equal">
      <formula>$CE$24</formula>
    </cfRule>
    <cfRule type="cellIs" dxfId="258" priority="540" operator="equal">
      <formula>"Not assessed"</formula>
    </cfRule>
    <cfRule type="cellIs" dxfId="257" priority="541" operator="equal">
      <formula>"no"</formula>
    </cfRule>
    <cfRule type="cellIs" dxfId="256" priority="542" operator="equal">
      <formula>"yes"</formula>
    </cfRule>
  </conditionalFormatting>
  <conditionalFormatting sqref="CG20:CI58">
    <cfRule type="cellIs" dxfId="255" priority="535" operator="equal">
      <formula>$CE$24</formula>
    </cfRule>
    <cfRule type="cellIs" dxfId="254" priority="536" operator="equal">
      <formula>"Not assessed"</formula>
    </cfRule>
    <cfRule type="cellIs" dxfId="253" priority="537" operator="equal">
      <formula>"no"</formula>
    </cfRule>
    <cfRule type="cellIs" dxfId="252" priority="538" operator="equal">
      <formula>"yes"</formula>
    </cfRule>
  </conditionalFormatting>
  <conditionalFormatting sqref="K20:K58">
    <cfRule type="cellIs" dxfId="251" priority="513" operator="equal">
      <formula>$CE$24</formula>
    </cfRule>
    <cfRule type="cellIs" dxfId="250" priority="514" operator="equal">
      <formula>"Not assessed"</formula>
    </cfRule>
    <cfRule type="cellIs" dxfId="249" priority="515" operator="equal">
      <formula>"no"</formula>
    </cfRule>
    <cfRule type="cellIs" dxfId="248" priority="516" operator="equal">
      <formula>"yes"</formula>
    </cfRule>
  </conditionalFormatting>
  <conditionalFormatting sqref="N20:N58">
    <cfRule type="cellIs" dxfId="247" priority="509" operator="equal">
      <formula>$CE$24</formula>
    </cfRule>
    <cfRule type="cellIs" dxfId="246" priority="510" operator="equal">
      <formula>"Not assessed"</formula>
    </cfRule>
    <cfRule type="cellIs" dxfId="245" priority="511" operator="equal">
      <formula>"no"</formula>
    </cfRule>
    <cfRule type="cellIs" dxfId="244" priority="512" operator="equal">
      <formula>"yes"</formula>
    </cfRule>
  </conditionalFormatting>
  <conditionalFormatting sqref="CJ20">
    <cfRule type="cellIs" dxfId="243" priority="505" operator="equal">
      <formula>$CE$24</formula>
    </cfRule>
    <cfRule type="cellIs" dxfId="242" priority="506" operator="equal">
      <formula>"Not assessed"</formula>
    </cfRule>
    <cfRule type="cellIs" dxfId="241" priority="507" operator="equal">
      <formula>"no"</formula>
    </cfRule>
    <cfRule type="cellIs" dxfId="240" priority="508" operator="equal">
      <formula>"yes"</formula>
    </cfRule>
  </conditionalFormatting>
  <conditionalFormatting sqref="CJ21">
    <cfRule type="cellIs" dxfId="239" priority="501" operator="equal">
      <formula>$CE$24</formula>
    </cfRule>
    <cfRule type="cellIs" dxfId="238" priority="502" operator="equal">
      <formula>"Not assessed"</formula>
    </cfRule>
    <cfRule type="cellIs" dxfId="237" priority="503" operator="equal">
      <formula>"no"</formula>
    </cfRule>
    <cfRule type="cellIs" dxfId="236" priority="504" operator="equal">
      <formula>"yes"</formula>
    </cfRule>
  </conditionalFormatting>
  <conditionalFormatting sqref="CJ22">
    <cfRule type="cellIs" dxfId="235" priority="497" operator="equal">
      <formula>$CE$24</formula>
    </cfRule>
    <cfRule type="cellIs" dxfId="234" priority="498" operator="equal">
      <formula>"Not assessed"</formula>
    </cfRule>
    <cfRule type="cellIs" dxfId="233" priority="499" operator="equal">
      <formula>"no"</formula>
    </cfRule>
    <cfRule type="cellIs" dxfId="232" priority="500" operator="equal">
      <formula>"yes"</formula>
    </cfRule>
  </conditionalFormatting>
  <conditionalFormatting sqref="CJ23">
    <cfRule type="cellIs" dxfId="231" priority="493" operator="equal">
      <formula>$CE$24</formula>
    </cfRule>
    <cfRule type="cellIs" dxfId="230" priority="494" operator="equal">
      <formula>"Not assessed"</formula>
    </cfRule>
    <cfRule type="cellIs" dxfId="229" priority="495" operator="equal">
      <formula>"no"</formula>
    </cfRule>
    <cfRule type="cellIs" dxfId="228" priority="496" operator="equal">
      <formula>"yes"</formula>
    </cfRule>
  </conditionalFormatting>
  <conditionalFormatting sqref="CJ24">
    <cfRule type="cellIs" dxfId="227" priority="489" operator="equal">
      <formula>$CE$24</formula>
    </cfRule>
    <cfRule type="cellIs" dxfId="226" priority="490" operator="equal">
      <formula>"Not assessed"</formula>
    </cfRule>
    <cfRule type="cellIs" dxfId="225" priority="491" operator="equal">
      <formula>"no"</formula>
    </cfRule>
    <cfRule type="cellIs" dxfId="224" priority="492" operator="equal">
      <formula>"yes"</formula>
    </cfRule>
  </conditionalFormatting>
  <conditionalFormatting sqref="CJ25">
    <cfRule type="cellIs" dxfId="223" priority="485" operator="equal">
      <formula>$CE$24</formula>
    </cfRule>
    <cfRule type="cellIs" dxfId="222" priority="486" operator="equal">
      <formula>"Not assessed"</formula>
    </cfRule>
    <cfRule type="cellIs" dxfId="221" priority="487" operator="equal">
      <formula>"no"</formula>
    </cfRule>
    <cfRule type="cellIs" dxfId="220" priority="488" operator="equal">
      <formula>"yes"</formula>
    </cfRule>
  </conditionalFormatting>
  <conditionalFormatting sqref="CJ26">
    <cfRule type="cellIs" dxfId="219" priority="481" operator="equal">
      <formula>$CE$24</formula>
    </cfRule>
    <cfRule type="cellIs" dxfId="218" priority="482" operator="equal">
      <formula>"Not assessed"</formula>
    </cfRule>
    <cfRule type="cellIs" dxfId="217" priority="483" operator="equal">
      <formula>"no"</formula>
    </cfRule>
    <cfRule type="cellIs" dxfId="216" priority="484" operator="equal">
      <formula>"yes"</formula>
    </cfRule>
  </conditionalFormatting>
  <conditionalFormatting sqref="CJ27">
    <cfRule type="cellIs" dxfId="215" priority="477" operator="equal">
      <formula>$CE$24</formula>
    </cfRule>
    <cfRule type="cellIs" dxfId="214" priority="478" operator="equal">
      <formula>"Not assessed"</formula>
    </cfRule>
    <cfRule type="cellIs" dxfId="213" priority="479" operator="equal">
      <formula>"no"</formula>
    </cfRule>
    <cfRule type="cellIs" dxfId="212" priority="480" operator="equal">
      <formula>"yes"</formula>
    </cfRule>
  </conditionalFormatting>
  <conditionalFormatting sqref="CJ28">
    <cfRule type="cellIs" dxfId="211" priority="473" operator="equal">
      <formula>$CE$24</formula>
    </cfRule>
    <cfRule type="cellIs" dxfId="210" priority="474" operator="equal">
      <formula>"Not assessed"</formula>
    </cfRule>
    <cfRule type="cellIs" dxfId="209" priority="475" operator="equal">
      <formula>"no"</formula>
    </cfRule>
    <cfRule type="cellIs" dxfId="208" priority="476" operator="equal">
      <formula>"yes"</formula>
    </cfRule>
  </conditionalFormatting>
  <conditionalFormatting sqref="CJ29">
    <cfRule type="cellIs" dxfId="207" priority="469" operator="equal">
      <formula>$CE$24</formula>
    </cfRule>
    <cfRule type="cellIs" dxfId="206" priority="470" operator="equal">
      <formula>"Not assessed"</formula>
    </cfRule>
    <cfRule type="cellIs" dxfId="205" priority="471" operator="equal">
      <formula>"no"</formula>
    </cfRule>
    <cfRule type="cellIs" dxfId="204" priority="472" operator="equal">
      <formula>"yes"</formula>
    </cfRule>
  </conditionalFormatting>
  <conditionalFormatting sqref="CJ30">
    <cfRule type="cellIs" dxfId="203" priority="465" operator="equal">
      <formula>$CE$24</formula>
    </cfRule>
    <cfRule type="cellIs" dxfId="202" priority="466" operator="equal">
      <formula>"Not assessed"</formula>
    </cfRule>
    <cfRule type="cellIs" dxfId="201" priority="467" operator="equal">
      <formula>"no"</formula>
    </cfRule>
    <cfRule type="cellIs" dxfId="200" priority="468" operator="equal">
      <formula>"yes"</formula>
    </cfRule>
  </conditionalFormatting>
  <conditionalFormatting sqref="CJ31">
    <cfRule type="cellIs" dxfId="199" priority="461" operator="equal">
      <formula>$CE$24</formula>
    </cfRule>
    <cfRule type="cellIs" dxfId="198" priority="462" operator="equal">
      <formula>"Not assessed"</formula>
    </cfRule>
    <cfRule type="cellIs" dxfId="197" priority="463" operator="equal">
      <formula>"no"</formula>
    </cfRule>
    <cfRule type="cellIs" dxfId="196" priority="464" operator="equal">
      <formula>"yes"</formula>
    </cfRule>
  </conditionalFormatting>
  <conditionalFormatting sqref="CJ32">
    <cfRule type="cellIs" dxfId="195" priority="457" operator="equal">
      <formula>$CE$24</formula>
    </cfRule>
    <cfRule type="cellIs" dxfId="194" priority="458" operator="equal">
      <formula>"Not assessed"</formula>
    </cfRule>
    <cfRule type="cellIs" dxfId="193" priority="459" operator="equal">
      <formula>"no"</formula>
    </cfRule>
    <cfRule type="cellIs" dxfId="192" priority="460" operator="equal">
      <formula>"yes"</formula>
    </cfRule>
  </conditionalFormatting>
  <conditionalFormatting sqref="CJ33">
    <cfRule type="cellIs" dxfId="191" priority="453" operator="equal">
      <formula>$CE$24</formula>
    </cfRule>
    <cfRule type="cellIs" dxfId="190" priority="454" operator="equal">
      <formula>"Not assessed"</formula>
    </cfRule>
    <cfRule type="cellIs" dxfId="189" priority="455" operator="equal">
      <formula>"no"</formula>
    </cfRule>
    <cfRule type="cellIs" dxfId="188" priority="456" operator="equal">
      <formula>"yes"</formula>
    </cfRule>
  </conditionalFormatting>
  <conditionalFormatting sqref="CJ34">
    <cfRule type="cellIs" dxfId="187" priority="449" operator="equal">
      <formula>$CE$24</formula>
    </cfRule>
    <cfRule type="cellIs" dxfId="186" priority="450" operator="equal">
      <formula>"Not assessed"</formula>
    </cfRule>
    <cfRule type="cellIs" dxfId="185" priority="451" operator="equal">
      <formula>"no"</formula>
    </cfRule>
    <cfRule type="cellIs" dxfId="184" priority="452" operator="equal">
      <formula>"yes"</formula>
    </cfRule>
  </conditionalFormatting>
  <conditionalFormatting sqref="CJ35">
    <cfRule type="cellIs" dxfId="183" priority="445" operator="equal">
      <formula>$CE$24</formula>
    </cfRule>
    <cfRule type="cellIs" dxfId="182" priority="446" operator="equal">
      <formula>"Not assessed"</formula>
    </cfRule>
    <cfRule type="cellIs" dxfId="181" priority="447" operator="equal">
      <formula>"no"</formula>
    </cfRule>
    <cfRule type="cellIs" dxfId="180" priority="448" operator="equal">
      <formula>"yes"</formula>
    </cfRule>
  </conditionalFormatting>
  <conditionalFormatting sqref="CJ36">
    <cfRule type="cellIs" dxfId="179" priority="441" operator="equal">
      <formula>$CE$24</formula>
    </cfRule>
    <cfRule type="cellIs" dxfId="178" priority="442" operator="equal">
      <formula>"Not assessed"</formula>
    </cfRule>
    <cfRule type="cellIs" dxfId="177" priority="443" operator="equal">
      <formula>"no"</formula>
    </cfRule>
    <cfRule type="cellIs" dxfId="176" priority="444" operator="equal">
      <formula>"yes"</formula>
    </cfRule>
  </conditionalFormatting>
  <conditionalFormatting sqref="CJ37">
    <cfRule type="cellIs" dxfId="175" priority="437" operator="equal">
      <formula>$CE$24</formula>
    </cfRule>
    <cfRule type="cellIs" dxfId="174" priority="438" operator="equal">
      <formula>"Not assessed"</formula>
    </cfRule>
    <cfRule type="cellIs" dxfId="173" priority="439" operator="equal">
      <formula>"no"</formula>
    </cfRule>
    <cfRule type="cellIs" dxfId="172" priority="440" operator="equal">
      <formula>"yes"</formula>
    </cfRule>
  </conditionalFormatting>
  <conditionalFormatting sqref="CJ38">
    <cfRule type="cellIs" dxfId="171" priority="433" operator="equal">
      <formula>$CE$24</formula>
    </cfRule>
    <cfRule type="cellIs" dxfId="170" priority="434" operator="equal">
      <formula>"Not assessed"</formula>
    </cfRule>
    <cfRule type="cellIs" dxfId="169" priority="435" operator="equal">
      <formula>"no"</formula>
    </cfRule>
    <cfRule type="cellIs" dxfId="168" priority="436" operator="equal">
      <formula>"yes"</formula>
    </cfRule>
  </conditionalFormatting>
  <conditionalFormatting sqref="CJ39">
    <cfRule type="cellIs" dxfId="167" priority="429" operator="equal">
      <formula>$CE$24</formula>
    </cfRule>
    <cfRule type="cellIs" dxfId="166" priority="430" operator="equal">
      <formula>"Not assessed"</formula>
    </cfRule>
    <cfRule type="cellIs" dxfId="165" priority="431" operator="equal">
      <formula>"no"</formula>
    </cfRule>
    <cfRule type="cellIs" dxfId="164" priority="432" operator="equal">
      <formula>"yes"</formula>
    </cfRule>
  </conditionalFormatting>
  <conditionalFormatting sqref="D64">
    <cfRule type="cellIs" dxfId="163" priority="421" operator="equal">
      <formula>$J$78</formula>
    </cfRule>
    <cfRule type="cellIs" dxfId="162" priority="422" operator="equal">
      <formula>$J$77</formula>
    </cfRule>
    <cfRule type="cellIs" dxfId="161" priority="423" operator="equal">
      <formula>"No"</formula>
    </cfRule>
    <cfRule type="cellIs" dxfId="160" priority="424" operator="equal">
      <formula>"yes"</formula>
    </cfRule>
  </conditionalFormatting>
  <conditionalFormatting sqref="D79">
    <cfRule type="cellIs" dxfId="159" priority="417" operator="equal">
      <formula>$J$78</formula>
    </cfRule>
    <cfRule type="cellIs" dxfId="158" priority="418" operator="equal">
      <formula>$J$77</formula>
    </cfRule>
    <cfRule type="cellIs" dxfId="157" priority="419" operator="equal">
      <formula>"No"</formula>
    </cfRule>
    <cfRule type="cellIs" dxfId="156" priority="420" operator="equal">
      <formula>"yes"</formula>
    </cfRule>
  </conditionalFormatting>
  <conditionalFormatting sqref="Q118">
    <cfRule type="cellIs" dxfId="155" priority="413" operator="equal">
      <formula>$CE$24</formula>
    </cfRule>
    <cfRule type="cellIs" dxfId="154" priority="414" operator="equal">
      <formula>"Not assessed"</formula>
    </cfRule>
    <cfRule type="cellIs" dxfId="153" priority="415" operator="equal">
      <formula>"no"</formula>
    </cfRule>
    <cfRule type="cellIs" dxfId="152" priority="416" operator="equal">
      <formula>"yes"</formula>
    </cfRule>
  </conditionalFormatting>
  <conditionalFormatting sqref="BJ24">
    <cfRule type="cellIs" dxfId="151" priority="409" operator="equal">
      <formula>$CE$24</formula>
    </cfRule>
    <cfRule type="cellIs" dxfId="150" priority="410" operator="equal">
      <formula>"Not assessed"</formula>
    </cfRule>
    <cfRule type="cellIs" dxfId="149" priority="411" operator="equal">
      <formula>"no"</formula>
    </cfRule>
    <cfRule type="cellIs" dxfId="148" priority="412" operator="equal">
      <formula>"yes"</formula>
    </cfRule>
  </conditionalFormatting>
  <conditionalFormatting sqref="BJ31">
    <cfRule type="cellIs" dxfId="147" priority="405" operator="equal">
      <formula>$CE$24</formula>
    </cfRule>
    <cfRule type="cellIs" dxfId="146" priority="406" operator="equal">
      <formula>"Not assessed"</formula>
    </cfRule>
    <cfRule type="cellIs" dxfId="145" priority="407" operator="equal">
      <formula>"no"</formula>
    </cfRule>
    <cfRule type="cellIs" dxfId="144" priority="408" operator="equal">
      <formula>"yes"</formula>
    </cfRule>
  </conditionalFormatting>
  <conditionalFormatting sqref="BO31">
    <cfRule type="cellIs" dxfId="143" priority="401" operator="equal">
      <formula>$CE$24</formula>
    </cfRule>
    <cfRule type="cellIs" dxfId="142" priority="402" operator="equal">
      <formula>"Not assessed"</formula>
    </cfRule>
    <cfRule type="cellIs" dxfId="141" priority="403" operator="equal">
      <formula>"no"</formula>
    </cfRule>
    <cfRule type="cellIs" dxfId="140" priority="404" operator="equal">
      <formula>"yes"</formula>
    </cfRule>
  </conditionalFormatting>
  <conditionalFormatting sqref="BP31">
    <cfRule type="cellIs" dxfId="139" priority="397" operator="equal">
      <formula>$CE$24</formula>
    </cfRule>
    <cfRule type="cellIs" dxfId="138" priority="398" operator="equal">
      <formula>"Not assessed"</formula>
    </cfRule>
    <cfRule type="cellIs" dxfId="137" priority="399" operator="equal">
      <formula>"no"</formula>
    </cfRule>
    <cfRule type="cellIs" dxfId="136" priority="400" operator="equal">
      <formula>"yes"</formula>
    </cfRule>
  </conditionalFormatting>
  <conditionalFormatting sqref="CL118">
    <cfRule type="cellIs" dxfId="135" priority="393" operator="equal">
      <formula>$CE$24</formula>
    </cfRule>
    <cfRule type="cellIs" dxfId="134" priority="394" operator="equal">
      <formula>"Not assessed"</formula>
    </cfRule>
    <cfRule type="cellIs" dxfId="133" priority="395" operator="equal">
      <formula>"no"</formula>
    </cfRule>
    <cfRule type="cellIs" dxfId="132" priority="396" operator="equal">
      <formula>"yes"</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N483"/>
  <sheetViews>
    <sheetView tabSelected="1" zoomScale="75" zoomScaleNormal="75" workbookViewId="0">
      <pane xSplit="8" ySplit="4" topLeftCell="BQ5" activePane="bottomRight" state="frozen"/>
      <selection pane="topRight" activeCell="I1" sqref="I1"/>
      <selection pane="bottomLeft" activeCell="A5" sqref="A5"/>
      <selection pane="bottomRight" activeCell="BF488" sqref="BF488"/>
    </sheetView>
  </sheetViews>
  <sheetFormatPr defaultRowHeight="11.4" x14ac:dyDescent="0.2"/>
  <cols>
    <col min="1" max="1" width="11.3984375" hidden="1" customWidth="1"/>
    <col min="2" max="2" width="26.19921875" customWidth="1"/>
    <col min="3" max="5" width="0" hidden="1" customWidth="1"/>
    <col min="6" max="7" width="19" customWidth="1"/>
    <col min="8" max="8" width="17.69921875" hidden="1" customWidth="1"/>
    <col min="24" max="24" width="9" customWidth="1"/>
    <col min="91" max="91" width="12.59765625" customWidth="1"/>
    <col min="92" max="92" width="103.5" customWidth="1"/>
  </cols>
  <sheetData>
    <row r="1" spans="1:92" ht="15.75" customHeight="1" thickBot="1" x14ac:dyDescent="0.25">
      <c r="A1" s="289" t="s">
        <v>580</v>
      </c>
      <c r="B1" s="290"/>
      <c r="C1" s="290"/>
      <c r="D1" s="290"/>
      <c r="E1" s="290"/>
      <c r="F1" s="290"/>
      <c r="G1" s="290"/>
      <c r="H1" s="291"/>
      <c r="I1" s="298" t="s">
        <v>562</v>
      </c>
      <c r="J1" s="278"/>
      <c r="K1" s="278"/>
      <c r="L1" s="278"/>
      <c r="M1" s="278"/>
      <c r="N1" s="278"/>
      <c r="O1" s="278"/>
      <c r="P1" s="278"/>
      <c r="Q1" s="278"/>
      <c r="R1" s="278"/>
      <c r="S1" s="278"/>
      <c r="T1" s="279"/>
      <c r="U1" s="239" t="s">
        <v>563</v>
      </c>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308" t="s">
        <v>564</v>
      </c>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3"/>
      <c r="CL1" s="243" t="s">
        <v>565</v>
      </c>
      <c r="CM1" s="244"/>
      <c r="CN1" s="245"/>
    </row>
    <row r="2" spans="1:92" ht="15" customHeight="1" x14ac:dyDescent="0.2">
      <c r="A2" s="292"/>
      <c r="B2" s="293"/>
      <c r="C2" s="293"/>
      <c r="D2" s="293"/>
      <c r="E2" s="293"/>
      <c r="F2" s="293"/>
      <c r="G2" s="293"/>
      <c r="H2" s="294"/>
      <c r="I2" s="280" t="s">
        <v>529</v>
      </c>
      <c r="J2" s="281"/>
      <c r="K2" s="282"/>
      <c r="L2" s="280" t="s">
        <v>530</v>
      </c>
      <c r="M2" s="281"/>
      <c r="N2" s="282"/>
      <c r="O2" s="280" t="s">
        <v>531</v>
      </c>
      <c r="P2" s="281"/>
      <c r="Q2" s="282"/>
      <c r="R2" s="280" t="s">
        <v>532</v>
      </c>
      <c r="S2" s="281"/>
      <c r="T2" s="282"/>
      <c r="U2" s="236" t="s">
        <v>567</v>
      </c>
      <c r="V2" s="237"/>
      <c r="W2" s="237"/>
      <c r="X2" s="237"/>
      <c r="Y2" s="237"/>
      <c r="Z2" s="237"/>
      <c r="AA2" s="237"/>
      <c r="AB2" s="237"/>
      <c r="AC2" s="237"/>
      <c r="AD2" s="237"/>
      <c r="AE2" s="237"/>
      <c r="AF2" s="237"/>
      <c r="AG2" s="237"/>
      <c r="AH2" s="237"/>
      <c r="AI2" s="238"/>
      <c r="AJ2" s="236" t="s">
        <v>568</v>
      </c>
      <c r="AK2" s="237"/>
      <c r="AL2" s="237"/>
      <c r="AM2" s="237"/>
      <c r="AN2" s="237"/>
      <c r="AO2" s="238"/>
      <c r="AP2" s="236" t="s">
        <v>569</v>
      </c>
      <c r="AQ2" s="237"/>
      <c r="AR2" s="237"/>
      <c r="AS2" s="237"/>
      <c r="AT2" s="237"/>
      <c r="AU2" s="238"/>
      <c r="AV2" s="236" t="s">
        <v>570</v>
      </c>
      <c r="AW2" s="237"/>
      <c r="AX2" s="237"/>
      <c r="AY2" s="237"/>
      <c r="AZ2" s="237"/>
      <c r="BA2" s="237"/>
      <c r="BB2" s="237"/>
      <c r="BC2" s="237"/>
      <c r="BD2" s="237"/>
      <c r="BE2" s="236" t="s">
        <v>571</v>
      </c>
      <c r="BF2" s="237"/>
      <c r="BG2" s="237"/>
      <c r="BH2" s="311" t="s">
        <v>572</v>
      </c>
      <c r="BI2" s="248"/>
      <c r="BJ2" s="249"/>
      <c r="BK2" s="311" t="s">
        <v>573</v>
      </c>
      <c r="BL2" s="248"/>
      <c r="BM2" s="312"/>
      <c r="BN2" s="311" t="s">
        <v>574</v>
      </c>
      <c r="BO2" s="248"/>
      <c r="BP2" s="248"/>
      <c r="BQ2" s="248"/>
      <c r="BR2" s="248"/>
      <c r="BS2" s="249"/>
      <c r="BT2" s="311" t="s">
        <v>575</v>
      </c>
      <c r="BU2" s="248"/>
      <c r="BV2" s="248"/>
      <c r="BW2" s="248"/>
      <c r="BX2" s="248"/>
      <c r="BY2" s="312"/>
      <c r="BZ2" s="311" t="s">
        <v>576</v>
      </c>
      <c r="CA2" s="248"/>
      <c r="CB2" s="249"/>
      <c r="CC2" s="311" t="s">
        <v>577</v>
      </c>
      <c r="CD2" s="248"/>
      <c r="CE2" s="249"/>
      <c r="CF2" s="247" t="s">
        <v>578</v>
      </c>
      <c r="CG2" s="248"/>
      <c r="CH2" s="249"/>
      <c r="CI2" s="311" t="s">
        <v>579</v>
      </c>
      <c r="CJ2" s="248"/>
      <c r="CK2" s="249"/>
      <c r="CL2" s="250"/>
      <c r="CM2" s="251"/>
      <c r="CN2" s="252"/>
    </row>
    <row r="3" spans="1:92" ht="34.5" customHeight="1" thickBot="1" x14ac:dyDescent="0.25">
      <c r="A3" s="295"/>
      <c r="B3" s="296"/>
      <c r="C3" s="296"/>
      <c r="D3" s="296"/>
      <c r="E3" s="296"/>
      <c r="F3" s="296"/>
      <c r="G3" s="296"/>
      <c r="H3" s="297"/>
      <c r="I3" s="299" t="s">
        <v>529</v>
      </c>
      <c r="J3" s="300"/>
      <c r="K3" s="301"/>
      <c r="L3" s="299" t="s">
        <v>530</v>
      </c>
      <c r="M3" s="300"/>
      <c r="N3" s="301"/>
      <c r="O3" s="299" t="s">
        <v>531</v>
      </c>
      <c r="P3" s="300"/>
      <c r="Q3" s="301"/>
      <c r="R3" s="299" t="s">
        <v>532</v>
      </c>
      <c r="S3" s="300"/>
      <c r="T3" s="301"/>
      <c r="U3" s="302" t="s">
        <v>533</v>
      </c>
      <c r="V3" s="303"/>
      <c r="W3" s="304"/>
      <c r="X3" s="302" t="s">
        <v>534</v>
      </c>
      <c r="Y3" s="303"/>
      <c r="Z3" s="304"/>
      <c r="AA3" s="302" t="s">
        <v>535</v>
      </c>
      <c r="AB3" s="303"/>
      <c r="AC3" s="304"/>
      <c r="AD3" s="302" t="s">
        <v>536</v>
      </c>
      <c r="AE3" s="303"/>
      <c r="AF3" s="304"/>
      <c r="AG3" s="302" t="s">
        <v>829</v>
      </c>
      <c r="AH3" s="303"/>
      <c r="AI3" s="304"/>
      <c r="AJ3" s="302" t="s">
        <v>538</v>
      </c>
      <c r="AK3" s="303"/>
      <c r="AL3" s="304"/>
      <c r="AM3" s="302" t="s">
        <v>539</v>
      </c>
      <c r="AN3" s="303"/>
      <c r="AO3" s="304"/>
      <c r="AP3" s="302" t="s">
        <v>540</v>
      </c>
      <c r="AQ3" s="303"/>
      <c r="AR3" s="304"/>
      <c r="AS3" s="302" t="s">
        <v>838</v>
      </c>
      <c r="AT3" s="303"/>
      <c r="AU3" s="304"/>
      <c r="AV3" s="302" t="s">
        <v>1153</v>
      </c>
      <c r="AW3" s="303"/>
      <c r="AX3" s="309"/>
      <c r="AY3" s="310" t="s">
        <v>542</v>
      </c>
      <c r="AZ3" s="303"/>
      <c r="BA3" s="309"/>
      <c r="BB3" s="310" t="s">
        <v>543</v>
      </c>
      <c r="BC3" s="303"/>
      <c r="BD3" s="303"/>
      <c r="BE3" s="302" t="s">
        <v>842</v>
      </c>
      <c r="BF3" s="303"/>
      <c r="BG3" s="303"/>
      <c r="BH3" s="305" t="s">
        <v>545</v>
      </c>
      <c r="BI3" s="287"/>
      <c r="BJ3" s="288"/>
      <c r="BK3" s="305" t="s">
        <v>546</v>
      </c>
      <c r="BL3" s="287"/>
      <c r="BM3" s="306"/>
      <c r="BN3" s="305" t="s">
        <v>547</v>
      </c>
      <c r="BO3" s="287"/>
      <c r="BP3" s="287"/>
      <c r="BQ3" s="287" t="s">
        <v>548</v>
      </c>
      <c r="BR3" s="287"/>
      <c r="BS3" s="288"/>
      <c r="BT3" s="305" t="s">
        <v>549</v>
      </c>
      <c r="BU3" s="287"/>
      <c r="BV3" s="287"/>
      <c r="BW3" s="287" t="s">
        <v>550</v>
      </c>
      <c r="BX3" s="287"/>
      <c r="BY3" s="306"/>
      <c r="BZ3" s="305" t="s">
        <v>878</v>
      </c>
      <c r="CA3" s="287"/>
      <c r="CB3" s="288"/>
      <c r="CC3" s="305" t="s">
        <v>552</v>
      </c>
      <c r="CD3" s="287"/>
      <c r="CE3" s="288"/>
      <c r="CF3" s="307" t="s">
        <v>553</v>
      </c>
      <c r="CG3" s="287"/>
      <c r="CH3" s="288"/>
      <c r="CI3" s="305" t="s">
        <v>554</v>
      </c>
      <c r="CJ3" s="287"/>
      <c r="CK3" s="288"/>
      <c r="CL3" s="284"/>
      <c r="CM3" s="285"/>
      <c r="CN3" s="286"/>
    </row>
    <row r="4" spans="1:92" s="158" customFormat="1" ht="68.25" customHeight="1" thickBot="1" x14ac:dyDescent="0.35">
      <c r="A4" s="153" t="s">
        <v>193</v>
      </c>
      <c r="B4" s="154" t="s">
        <v>194</v>
      </c>
      <c r="C4" s="154" t="s">
        <v>584</v>
      </c>
      <c r="D4" s="154" t="s">
        <v>189</v>
      </c>
      <c r="E4" s="154" t="s">
        <v>583</v>
      </c>
      <c r="F4" s="155" t="s">
        <v>190</v>
      </c>
      <c r="G4" s="156" t="s">
        <v>191</v>
      </c>
      <c r="H4" s="157" t="s">
        <v>192</v>
      </c>
      <c r="I4" s="137" t="s">
        <v>529</v>
      </c>
      <c r="J4" s="138" t="s">
        <v>560</v>
      </c>
      <c r="K4" s="139" t="s">
        <v>561</v>
      </c>
      <c r="L4" s="137" t="s">
        <v>530</v>
      </c>
      <c r="M4" s="138" t="s">
        <v>560</v>
      </c>
      <c r="N4" s="139" t="s">
        <v>561</v>
      </c>
      <c r="O4" s="137" t="s">
        <v>531</v>
      </c>
      <c r="P4" s="138" t="s">
        <v>560</v>
      </c>
      <c r="Q4" s="139" t="s">
        <v>561</v>
      </c>
      <c r="R4" s="137" t="s">
        <v>532</v>
      </c>
      <c r="S4" s="138" t="s">
        <v>560</v>
      </c>
      <c r="T4" s="139" t="s">
        <v>561</v>
      </c>
      <c r="U4" s="140" t="s">
        <v>533</v>
      </c>
      <c r="V4" s="141" t="s">
        <v>560</v>
      </c>
      <c r="W4" s="142" t="s">
        <v>561</v>
      </c>
      <c r="X4" s="143" t="s">
        <v>534</v>
      </c>
      <c r="Y4" s="141" t="s">
        <v>560</v>
      </c>
      <c r="Z4" s="142" t="s">
        <v>561</v>
      </c>
      <c r="AA4" s="143" t="s">
        <v>535</v>
      </c>
      <c r="AB4" s="141" t="s">
        <v>560</v>
      </c>
      <c r="AC4" s="142" t="s">
        <v>561</v>
      </c>
      <c r="AD4" s="143" t="s">
        <v>536</v>
      </c>
      <c r="AE4" s="141" t="s">
        <v>560</v>
      </c>
      <c r="AF4" s="142" t="s">
        <v>561</v>
      </c>
      <c r="AG4" s="143" t="s">
        <v>829</v>
      </c>
      <c r="AH4" s="141" t="s">
        <v>560</v>
      </c>
      <c r="AI4" s="142" t="s">
        <v>561</v>
      </c>
      <c r="AJ4" s="140" t="s">
        <v>538</v>
      </c>
      <c r="AK4" s="141" t="s">
        <v>560</v>
      </c>
      <c r="AL4" s="142" t="s">
        <v>561</v>
      </c>
      <c r="AM4" s="143" t="s">
        <v>1151</v>
      </c>
      <c r="AN4" s="141" t="s">
        <v>560</v>
      </c>
      <c r="AO4" s="142" t="s">
        <v>561</v>
      </c>
      <c r="AP4" s="140" t="s">
        <v>540</v>
      </c>
      <c r="AQ4" s="141" t="s">
        <v>560</v>
      </c>
      <c r="AR4" s="142" t="s">
        <v>561</v>
      </c>
      <c r="AS4" s="143" t="s">
        <v>1152</v>
      </c>
      <c r="AT4" s="141" t="s">
        <v>560</v>
      </c>
      <c r="AU4" s="142" t="s">
        <v>561</v>
      </c>
      <c r="AV4" s="140" t="s">
        <v>1153</v>
      </c>
      <c r="AW4" s="141" t="s">
        <v>560</v>
      </c>
      <c r="AX4" s="142" t="s">
        <v>561</v>
      </c>
      <c r="AY4" s="143" t="s">
        <v>542</v>
      </c>
      <c r="AZ4" s="141" t="s">
        <v>560</v>
      </c>
      <c r="BA4" s="142" t="s">
        <v>561</v>
      </c>
      <c r="BB4" s="143" t="s">
        <v>543</v>
      </c>
      <c r="BC4" s="141" t="s">
        <v>560</v>
      </c>
      <c r="BD4" s="144" t="s">
        <v>561</v>
      </c>
      <c r="BE4" s="140" t="s">
        <v>1154</v>
      </c>
      <c r="BF4" s="141" t="s">
        <v>560</v>
      </c>
      <c r="BG4" s="144" t="s">
        <v>561</v>
      </c>
      <c r="BH4" s="145" t="s">
        <v>1155</v>
      </c>
      <c r="BI4" s="146" t="s">
        <v>560</v>
      </c>
      <c r="BJ4" s="147" t="s">
        <v>561</v>
      </c>
      <c r="BK4" s="145" t="s">
        <v>1156</v>
      </c>
      <c r="BL4" s="146" t="s">
        <v>560</v>
      </c>
      <c r="BM4" s="148" t="s">
        <v>561</v>
      </c>
      <c r="BN4" s="145" t="s">
        <v>547</v>
      </c>
      <c r="BO4" s="146" t="s">
        <v>560</v>
      </c>
      <c r="BP4" s="147" t="s">
        <v>561</v>
      </c>
      <c r="BQ4" s="149" t="s">
        <v>1157</v>
      </c>
      <c r="BR4" s="146" t="s">
        <v>560</v>
      </c>
      <c r="BS4" s="147" t="s">
        <v>561</v>
      </c>
      <c r="BT4" s="145" t="s">
        <v>1158</v>
      </c>
      <c r="BU4" s="146" t="s">
        <v>560</v>
      </c>
      <c r="BV4" s="147" t="s">
        <v>561</v>
      </c>
      <c r="BW4" s="149" t="s">
        <v>1159</v>
      </c>
      <c r="BX4" s="146" t="s">
        <v>560</v>
      </c>
      <c r="BY4" s="148" t="s">
        <v>561</v>
      </c>
      <c r="BZ4" s="145" t="s">
        <v>1160</v>
      </c>
      <c r="CA4" s="146" t="s">
        <v>560</v>
      </c>
      <c r="CB4" s="147" t="s">
        <v>561</v>
      </c>
      <c r="CC4" s="145" t="s">
        <v>1161</v>
      </c>
      <c r="CD4" s="146" t="s">
        <v>560</v>
      </c>
      <c r="CE4" s="146" t="s">
        <v>561</v>
      </c>
      <c r="CF4" s="146" t="s">
        <v>1162</v>
      </c>
      <c r="CG4" s="146" t="s">
        <v>560</v>
      </c>
      <c r="CH4" s="147" t="s">
        <v>561</v>
      </c>
      <c r="CI4" s="145" t="s">
        <v>1163</v>
      </c>
      <c r="CJ4" s="146" t="s">
        <v>560</v>
      </c>
      <c r="CK4" s="147" t="s">
        <v>561</v>
      </c>
      <c r="CL4" s="150" t="s">
        <v>1164</v>
      </c>
      <c r="CM4" s="151" t="s">
        <v>560</v>
      </c>
      <c r="CN4" s="152" t="s">
        <v>1165</v>
      </c>
    </row>
    <row r="5" spans="1:92" ht="14.4" hidden="1" x14ac:dyDescent="0.3">
      <c r="A5" s="128" t="s">
        <v>195</v>
      </c>
      <c r="B5" s="62" t="s">
        <v>196</v>
      </c>
      <c r="C5" s="62" t="s">
        <v>585</v>
      </c>
      <c r="D5" s="62" t="s">
        <v>97</v>
      </c>
      <c r="E5" s="62" t="s">
        <v>588</v>
      </c>
      <c r="F5" s="63" t="s">
        <v>98</v>
      </c>
      <c r="G5" s="64" t="s">
        <v>99</v>
      </c>
      <c r="H5" s="70" t="s">
        <v>100</v>
      </c>
      <c r="I5" s="131" t="str">
        <f>VLOOKUP(F5,'N2K Features'!$D$5:$CL$125,4,FALSE)</f>
        <v>Yes</v>
      </c>
      <c r="J5" s="131" t="str">
        <f>VLOOKUP(F5,'N2K Features'!$D$5:$CL$125,5,FALSE)</f>
        <v>Medium</v>
      </c>
      <c r="K5" s="131" t="str">
        <f>VLOOKUP(F5,'N2K Features'!$D$5:$CL$125,6,FALSE)</f>
        <v>Moderate</v>
      </c>
      <c r="L5" s="131" t="str">
        <f>VLOOKUP(F5,'N2K Features'!$D$5:$CL$125,7,FALSE)</f>
        <v>Yes</v>
      </c>
      <c r="M5" s="131" t="str">
        <f>VLOOKUP(F5,'N2K Features'!$D$5:$CL$125,8,FALSE)</f>
        <v>Medium</v>
      </c>
      <c r="N5" s="131" t="str">
        <f>VLOOKUP(F5,'N2K Features'!$D$5:$CL$125,9,FALSE)</f>
        <v>Moderate</v>
      </c>
      <c r="O5" s="131" t="str">
        <f>VLOOKUP(F5,'N2K Features'!$D$5:$CL$125,10,FALSE)</f>
        <v>Yes</v>
      </c>
      <c r="P5" s="131" t="str">
        <f>VLOOKUP(F5,'N2K Features'!$D$5:$CL$125,11,FALSE)</f>
        <v>Medium</v>
      </c>
      <c r="Q5" s="131" t="str">
        <f>VLOOKUP(F5,'N2K Features'!$D$5:$CL$125,12,FALSE)</f>
        <v>Low</v>
      </c>
      <c r="R5" s="131" t="str">
        <f>VLOOKUP(F5,'N2K Features'!$D$5:$CL$125,13,FALSE)</f>
        <v>Yes</v>
      </c>
      <c r="S5" s="131" t="str">
        <f>VLOOKUP(F5,'N2K Features'!$D$5:$CL$125,14,FALSE)</f>
        <v>Small</v>
      </c>
      <c r="T5" s="131" t="str">
        <f>VLOOKUP(F5,'N2K Features'!$D$5:$CL$125,15,FALSE)</f>
        <v>High</v>
      </c>
      <c r="U5" s="131" t="str">
        <f>VLOOKUP(F5,'N2K Features'!$D$5:$CL$125,16,FALSE)</f>
        <v>No</v>
      </c>
      <c r="V5" s="131">
        <f>VLOOKUP(F5,'N2K Features'!$D$5:$CL$125, 17,FALSE)</f>
        <v>0</v>
      </c>
      <c r="W5" s="131">
        <f>VLOOKUP(F5,'N2K Features'!$D$5:$CL$125,18,FALSE)</f>
        <v>0</v>
      </c>
      <c r="X5" s="131" t="str">
        <f>VLOOKUP(F5,'N2K Features'!$D$5:$CL$125,19,FALSE)</f>
        <v>No</v>
      </c>
      <c r="Y5" s="131">
        <f>VLOOKUP(F5,'N2K Features'!$D$5:$CL$125,20,FALSE)</f>
        <v>0</v>
      </c>
      <c r="Z5" s="131">
        <f>VLOOKUP(F5,'N2K Features'!$D$5:$CL$125,21,FALSE)</f>
        <v>0</v>
      </c>
      <c r="AA5" s="131" t="str">
        <f>VLOOKUP(F5,'N2K Features'!$D$5:$CL$125,22,FALSE)</f>
        <v>No</v>
      </c>
      <c r="AB5" s="131">
        <f>VLOOKUP(F5,'N2K Features'!$D$5:$CL$125,23,FALSE)</f>
        <v>0</v>
      </c>
      <c r="AC5" s="131">
        <f>VLOOKUP(F5,'N2K Features'!$D$5:$CL$125,24,FALSE)</f>
        <v>0</v>
      </c>
      <c r="AD5" s="131" t="str">
        <f>VLOOKUP(F5,'N2K Features'!$D$5:$CL$125,25,FALSE)</f>
        <v>No</v>
      </c>
      <c r="AE5" s="131">
        <f>VLOOKUP(F5,'N2K Features'!$D$5:$CL$125,26,FALSE)</f>
        <v>0</v>
      </c>
      <c r="AF5" s="131">
        <f>VLOOKUP(F5,'N2K Features'!$D$5:$CL$125,27,FALSE)</f>
        <v>0</v>
      </c>
      <c r="AG5" s="131" t="str">
        <f>VLOOKUP(F5,'N2K Features'!$D$5:$CL$125,28,FALSE)</f>
        <v>No</v>
      </c>
      <c r="AH5" s="131">
        <f>VLOOKUP(F5,'N2K Features'!$D$5:$CL$125,29,FALSE)</f>
        <v>0</v>
      </c>
      <c r="AI5" s="131">
        <f>VLOOKUP(F5,'N2K Features'!$D$5:$CL$125,30,FALSE)</f>
        <v>0</v>
      </c>
      <c r="AJ5" s="131" t="str">
        <f>VLOOKUP(F5,'N2K Features'!$D$5:$CL$125,31,FALSE)</f>
        <v>Yes</v>
      </c>
      <c r="AK5" s="131" t="str">
        <f>VLOOKUP(F5,'N2K Features'!$D$5:$CL$125,32,FALSE)</f>
        <v>Medium</v>
      </c>
      <c r="AL5" s="131" t="str">
        <f>VLOOKUP(F5,'N2K Features'!$D$5:$CL$125,33,FALSE)</f>
        <v>High</v>
      </c>
      <c r="AM5" s="131" t="str">
        <f>VLOOKUP(F5,'N2K Features'!$D$5:$CL$125,34,FALSE)</f>
        <v>No</v>
      </c>
      <c r="AN5" s="131">
        <f>VLOOKUP(F5,'N2K Features'!$D$5:$CL$125,35,FALSE)</f>
        <v>0</v>
      </c>
      <c r="AO5" s="131">
        <f>VLOOKUP(F5,'N2K Features'!$D$5:$CL$125,36,FALSE)</f>
        <v>0</v>
      </c>
      <c r="AP5" s="131" t="str">
        <f>VLOOKUP(F5,'N2K Features'!$D$5:$CL$125,37,FALSE)</f>
        <v>No</v>
      </c>
      <c r="AQ5" s="131">
        <f>VLOOKUP(F5,'N2K Features'!$D$5:$CL$125,38,FALSE)</f>
        <v>0</v>
      </c>
      <c r="AR5" s="131">
        <f>VLOOKUP(F5,'N2K Features'!$D$5:$CL$125,39,FALSE)</f>
        <v>0</v>
      </c>
      <c r="AS5" s="131" t="str">
        <f>VLOOKUP(F5,'N2K Features'!$D$5:$CL$125,40,FALSE)</f>
        <v>Yes</v>
      </c>
      <c r="AT5" s="131" t="str">
        <f>VLOOKUP(F5,'N2K Features'!$D$5:$CL$125,41,FALSE)</f>
        <v>Small</v>
      </c>
      <c r="AU5" s="131" t="str">
        <f>VLOOKUP(F5,'N2K Features'!$D$5:$CL$125,42,FALSE)</f>
        <v>High</v>
      </c>
      <c r="AV5" s="131" t="str">
        <f>VLOOKUP(F5,'N2K Features'!$D$5:$CL$125,43,FALSE)</f>
        <v>No</v>
      </c>
      <c r="AW5" s="131">
        <f>VLOOKUP(F5,'N2K Features'!$D$5:$CL$125,44,FALSE)</f>
        <v>0</v>
      </c>
      <c r="AX5" s="131">
        <f>VLOOKUP(F5,'N2K Features'!$D$5:$CL$125,45,FALSE)</f>
        <v>0</v>
      </c>
      <c r="AY5" s="131" t="str">
        <f>VLOOKUP(F5,'N2K Features'!$D$5:$CL$125,46,FALSE)</f>
        <v>No</v>
      </c>
      <c r="AZ5" s="131">
        <f>VLOOKUP(F5,'N2K Features'!$D$5:$CL$125,47,FALSE)</f>
        <v>0</v>
      </c>
      <c r="BA5" s="131">
        <f>VLOOKUP(F5,'N2K Features'!$D$5:$CL$125,48,FALSE)</f>
        <v>0</v>
      </c>
      <c r="BB5" s="131" t="str">
        <f>VLOOKUP(F5,'N2K Features'!$D$5:$CL$125,49,FALSE)</f>
        <v>No</v>
      </c>
      <c r="BC5" s="131">
        <f>VLOOKUP(F5,'N2K Features'!$D$5:$CL$125,50,FALSE)</f>
        <v>0</v>
      </c>
      <c r="BD5" s="135">
        <f>VLOOKUP(F5,'N2K Features'!$D$5:$CL$125,51,FALSE)</f>
        <v>0</v>
      </c>
      <c r="BE5" s="131" t="str">
        <f>VLOOKUP(F5,'N2K Features'!$D$5:$CL$125,52,FALSE)</f>
        <v>No</v>
      </c>
      <c r="BF5" s="131">
        <f>VLOOKUP(F5,'N2K Features'!$D$5:$CL$125,53,FALSE)</f>
        <v>0</v>
      </c>
      <c r="BG5" s="135">
        <f>VLOOKUP(F5,'N2K Features'!$D$5:$CL$125,54,FALSE)</f>
        <v>0</v>
      </c>
      <c r="BH5" s="131" t="str">
        <f>VLOOKUP(F5,'N2K Features'!$D$5:$CL$125,55,FALSE)</f>
        <v>Yes</v>
      </c>
      <c r="BI5" s="131" t="str">
        <f>VLOOKUP(F5,'N2K Features'!$D$5:$CL$125,56,FALSE)</f>
        <v>Small</v>
      </c>
      <c r="BJ5" s="131" t="str">
        <f>VLOOKUP(F5,'N2K Features'!$D$5:$CL$125,57,FALSE)</f>
        <v>Low</v>
      </c>
      <c r="BK5" s="131" t="str">
        <f>VLOOKUP(F5,'N2K Features'!$D$5:$CL$125,58,FALSE)</f>
        <v>Yes</v>
      </c>
      <c r="BL5" s="131" t="str">
        <f>VLOOKUP(F5,'N2K Features'!$D$5:$CL$125,59,FALSE)</f>
        <v>Small</v>
      </c>
      <c r="BM5" s="135" t="str">
        <f>VLOOKUP(F5,'N2K Features'!$D$5:$CL$125,60,FALSE)</f>
        <v>Moderate</v>
      </c>
      <c r="BN5" s="131" t="str">
        <f>VLOOKUP(F5,'N2K Features'!$D$5:$CL$125,61,FALSE)</f>
        <v>No</v>
      </c>
      <c r="BO5" s="131">
        <f>VLOOKUP(F5,'N2K Features'!$D$5:$CL$125,62,FALSE)</f>
        <v>0</v>
      </c>
      <c r="BP5" s="131">
        <f>VLOOKUP(F5,'N2K Features'!$D$5:$CL$125,63,FALSE)</f>
        <v>0</v>
      </c>
      <c r="BQ5" s="131" t="str">
        <f>VLOOKUP(F5,'N2K Features'!$D$5:$CL$125,64,FALSE)</f>
        <v>No</v>
      </c>
      <c r="BR5" s="131">
        <f>VLOOKUP(F5,'N2K Features'!$D$5:$CL$125,65,FALSE)</f>
        <v>0</v>
      </c>
      <c r="BS5" s="131">
        <f>VLOOKUP(F5,'N2K Features'!$D$5:$CL$125,66,FALSE)</f>
        <v>0</v>
      </c>
      <c r="BT5" s="131" t="str">
        <f>VLOOKUP(F5,'N2K Features'!$D$5:$CL$125,67,FALSE)</f>
        <v>Yes</v>
      </c>
      <c r="BU5" s="131" t="str">
        <f>VLOOKUP(F5,'N2K Features'!$D$5:$CL$125,68,FALSE)</f>
        <v>Small</v>
      </c>
      <c r="BV5" s="131" t="str">
        <f>VLOOKUP(F5,'N2K Features'!$D$5:$CL$125,69,FALSE)</f>
        <v>High</v>
      </c>
      <c r="BW5" s="131" t="str">
        <f>VLOOKUP(F5,'N2K Features'!$D$5:$CL$125,70,FALSE)</f>
        <v>Yes</v>
      </c>
      <c r="BX5" s="131" t="str">
        <f>VLOOKUP(F5,'N2K Features'!$D$5:$CL$125,71,FALSE)</f>
        <v>Medium</v>
      </c>
      <c r="BY5" s="135" t="str">
        <f>VLOOKUP(F5,'N2K Features'!$D$5:$CL$125,72,FALSE)</f>
        <v>High</v>
      </c>
      <c r="BZ5" s="131" t="str">
        <f>VLOOKUP(F5,'N2K Features'!$D$5:$CL$125,73,FALSE)</f>
        <v>Yes</v>
      </c>
      <c r="CA5" s="131" t="str">
        <f>VLOOKUP(F5,'N2K Features'!$D$5:$CL$125,74,FALSE)</f>
        <v>Large</v>
      </c>
      <c r="CB5" s="131" t="str">
        <f>VLOOKUP(F5,'N2K Features'!$D$5:$CL$125,75,FALSE)</f>
        <v>High</v>
      </c>
      <c r="CC5" s="131" t="str">
        <f>VLOOKUP(F5,'N2K Features'!$D$5:$CL$125,76,FALSE)</f>
        <v>No</v>
      </c>
      <c r="CD5" s="131">
        <f>VLOOKUP(F5,'N2K Features'!$D$5:$CL$125,77,FALSE)</f>
        <v>0</v>
      </c>
      <c r="CE5" s="131">
        <f>VLOOKUP(F5,'N2K Features'!$D$5:$CL$125,78,FALSE)</f>
        <v>0</v>
      </c>
      <c r="CF5" s="131" t="str">
        <f>VLOOKUP(F5,'N2K Features'!$D$5:$CL$125,79,FALSE)</f>
        <v>No</v>
      </c>
      <c r="CG5" s="131">
        <f>VLOOKUP(F5,'N2K Features'!$D$5:$CL$125,80,FALSE)</f>
        <v>0</v>
      </c>
      <c r="CH5" s="131">
        <f>VLOOKUP(F5,'N2K Features'!$D$5:$CL$125,81,FALSE)</f>
        <v>0</v>
      </c>
      <c r="CI5" s="131" t="str">
        <f>VLOOKUP(F5,'N2K Features'!$D$5:$CL$125,82,FALSE)</f>
        <v>No</v>
      </c>
      <c r="CJ5" s="131">
        <f>VLOOKUP(F5,'N2K Features'!$D$5:$CL$125,83,FALSE)</f>
        <v>0</v>
      </c>
      <c r="CK5" s="131">
        <f>VLOOKUP(F5,'N2K Features'!$D$5:$CL$125,84,FALSE)</f>
        <v>0</v>
      </c>
      <c r="CL5" s="131" t="str">
        <f>VLOOKUP(F5,'N2K Features'!$D$5:$CL$125,85,FALSE)</f>
        <v>Yes</v>
      </c>
      <c r="CM5" s="131" t="str">
        <f>VLOOKUP(F5,'N2K Features'!$D$5:$CL$125,86,FALSE)</f>
        <v>Medium</v>
      </c>
      <c r="CN5" s="136" t="str">
        <f>VLOOKUP(F5,'N2K Features'!$D$5:$CL$125,87,FALSE)</f>
        <v>Distinctive natural landscapes, often on nature reserves with interpretation. Some have impressive displays of flowers and wild ponies. Often adjacent to holiday beaches. Educational use</v>
      </c>
    </row>
    <row r="6" spans="1:92" ht="14.4" hidden="1" x14ac:dyDescent="0.3">
      <c r="A6" s="129" t="s">
        <v>195</v>
      </c>
      <c r="B6" s="59" t="s">
        <v>196</v>
      </c>
      <c r="C6" s="59" t="s">
        <v>585</v>
      </c>
      <c r="D6" s="59" t="s">
        <v>105</v>
      </c>
      <c r="E6" s="59" t="s">
        <v>588</v>
      </c>
      <c r="F6" s="59" t="s">
        <v>106</v>
      </c>
      <c r="G6" s="59" t="s">
        <v>107</v>
      </c>
      <c r="H6" s="179" t="s">
        <v>108</v>
      </c>
      <c r="I6" s="77" t="str">
        <f>VLOOKUP(F6,'N2K Features'!$D$5:$CL$125,4,FALSE)</f>
        <v>Yes</v>
      </c>
      <c r="J6" s="77" t="str">
        <f>VLOOKUP(F6,'N2K Features'!$D$5:$CL$125,5,FALSE)</f>
        <v>Medium</v>
      </c>
      <c r="K6" s="77" t="str">
        <f>VLOOKUP(F6,'N2K Features'!$D$5:$CL$125,6,FALSE)</f>
        <v>Moderate</v>
      </c>
      <c r="L6" s="77" t="str">
        <f>VLOOKUP(F6,'N2K Features'!$D$5:$CL$125,7,FALSE)</f>
        <v>Yes</v>
      </c>
      <c r="M6" s="77" t="str">
        <f>VLOOKUP(F6,'N2K Features'!$D$5:$CL$125,8,FALSE)</f>
        <v>Medium</v>
      </c>
      <c r="N6" s="77" t="str">
        <f>VLOOKUP(F6,'N2K Features'!$D$5:$CL$125,9,FALSE)</f>
        <v>Moderate</v>
      </c>
      <c r="O6" s="77" t="str">
        <f>VLOOKUP(F6,'N2K Features'!$D$5:$CL$125,10,FALSE)</f>
        <v>Yes</v>
      </c>
      <c r="P6" s="77" t="str">
        <f>VLOOKUP(F6,'N2K Features'!$D$5:$CL$125,11,FALSE)</f>
        <v>Medium</v>
      </c>
      <c r="Q6" s="77" t="str">
        <f>VLOOKUP(F6,'N2K Features'!$D$5:$CL$125,12,FALSE)</f>
        <v>Low</v>
      </c>
      <c r="R6" s="77" t="str">
        <f>VLOOKUP(F6,'N2K Features'!$D$5:$CL$125,13,FALSE)</f>
        <v>Yes</v>
      </c>
      <c r="S6" s="77" t="str">
        <f>VLOOKUP(F6,'N2K Features'!$D$5:$CL$125,14,FALSE)</f>
        <v>Small</v>
      </c>
      <c r="T6" s="77" t="str">
        <f>VLOOKUP(F6,'N2K Features'!$D$5:$CL$125,15,FALSE)</f>
        <v>High</v>
      </c>
      <c r="U6" s="77" t="str">
        <f>VLOOKUP(F6,'N2K Features'!$D$5:$CL$125,16,FALSE)</f>
        <v>No</v>
      </c>
      <c r="V6" s="77">
        <f>VLOOKUP(F6,'N2K Features'!$D$5:$CL$125, 17,FALSE)</f>
        <v>0</v>
      </c>
      <c r="W6" s="77">
        <f>VLOOKUP(F6,'N2K Features'!$D$5:$CL$125,18,FALSE)</f>
        <v>0</v>
      </c>
      <c r="X6" s="77" t="str">
        <f>VLOOKUP(F6,'N2K Features'!$D$5:$CL$125,19,FALSE)</f>
        <v>No</v>
      </c>
      <c r="Y6" s="77">
        <f>VLOOKUP(F6,'N2K Features'!$D$5:$CL$125,20,FALSE)</f>
        <v>0</v>
      </c>
      <c r="Z6" s="77">
        <f>VLOOKUP(F6,'N2K Features'!$D$5:$CL$125,21,FALSE)</f>
        <v>0</v>
      </c>
      <c r="AA6" s="77" t="str">
        <f>VLOOKUP(F6,'N2K Features'!$D$5:$CL$125,22,FALSE)</f>
        <v>No</v>
      </c>
      <c r="AB6" s="77">
        <f>VLOOKUP(F6,'N2K Features'!$D$5:$CL$125,23,FALSE)</f>
        <v>0</v>
      </c>
      <c r="AC6" s="77">
        <f>VLOOKUP(F6,'N2K Features'!$D$5:$CL$125,24,FALSE)</f>
        <v>0</v>
      </c>
      <c r="AD6" s="77" t="str">
        <f>VLOOKUP(F6,'N2K Features'!$D$5:$CL$125,25,FALSE)</f>
        <v>No</v>
      </c>
      <c r="AE6" s="77">
        <f>VLOOKUP(F6,'N2K Features'!$D$5:$CL$125,26,FALSE)</f>
        <v>0</v>
      </c>
      <c r="AF6" s="78">
        <f>VLOOKUP(F6,'N2K Features'!$D$5:$CL$125,27,FALSE)</f>
        <v>0</v>
      </c>
      <c r="AG6" s="76" t="str">
        <f>VLOOKUP(F6,'N2K Features'!$D$5:$CL$125,28,FALSE)</f>
        <v>No</v>
      </c>
      <c r="AH6" s="76">
        <f>VLOOKUP(F6,'N2K Features'!$D$5:$CL$125,29,FALSE)</f>
        <v>0</v>
      </c>
      <c r="AI6" s="76">
        <f>VLOOKUP(F6,'N2K Features'!$D$5:$CL$125,30,FALSE)</f>
        <v>0</v>
      </c>
      <c r="AJ6" s="76" t="str">
        <f>VLOOKUP(F6,'N2K Features'!$D$5:$CL$125,31,FALSE)</f>
        <v>Yes</v>
      </c>
      <c r="AK6" s="76" t="str">
        <f>VLOOKUP(F6,'N2K Features'!$D$5:$CL$125,32,FALSE)</f>
        <v>Medium</v>
      </c>
      <c r="AL6" s="76" t="str">
        <f>VLOOKUP(F6,'N2K Features'!$D$5:$CL$125,33,FALSE)</f>
        <v>High</v>
      </c>
      <c r="AM6" s="76" t="str">
        <f>VLOOKUP(F6,'N2K Features'!$D$5:$CL$125,34,FALSE)</f>
        <v>No</v>
      </c>
      <c r="AN6" s="76">
        <f>VLOOKUP(F6,'N2K Features'!$D$5:$CL$125,35,FALSE)</f>
        <v>0</v>
      </c>
      <c r="AO6" s="76">
        <f>VLOOKUP(F6,'N2K Features'!$D$5:$CL$125,36,FALSE)</f>
        <v>0</v>
      </c>
      <c r="AP6" s="76" t="str">
        <f>VLOOKUP(F6,'N2K Features'!$D$5:$CL$125,37,FALSE)</f>
        <v>No</v>
      </c>
      <c r="AQ6" s="76">
        <f>VLOOKUP(F6,'N2K Features'!$D$5:$CL$125,38,FALSE)</f>
        <v>0</v>
      </c>
      <c r="AR6" s="76">
        <f>VLOOKUP(F6,'N2K Features'!$D$5:$CL$125,39,FALSE)</f>
        <v>0</v>
      </c>
      <c r="AS6" s="76" t="str">
        <f>VLOOKUP(F6,'N2K Features'!$D$5:$CL$125,40,FALSE)</f>
        <v>Yes</v>
      </c>
      <c r="AT6" s="76" t="str">
        <f>VLOOKUP(F6,'N2K Features'!$D$5:$CL$125,41,FALSE)</f>
        <v>Small</v>
      </c>
      <c r="AU6" s="76" t="str">
        <f>VLOOKUP(F6,'N2K Features'!$D$5:$CL$125,42,FALSE)</f>
        <v>High</v>
      </c>
      <c r="AV6" s="76" t="str">
        <f>VLOOKUP(F6,'N2K Features'!$D$5:$CL$125,43,FALSE)</f>
        <v>No</v>
      </c>
      <c r="AW6" s="76">
        <f>VLOOKUP(F6,'N2K Features'!$D$5:$CL$125,44,FALSE)</f>
        <v>0</v>
      </c>
      <c r="AX6" s="76">
        <f>VLOOKUP(F6,'N2K Features'!$D$5:$CL$125,45,FALSE)</f>
        <v>0</v>
      </c>
      <c r="AY6" s="76" t="str">
        <f>VLOOKUP(F6,'N2K Features'!$D$5:$CL$125,46,FALSE)</f>
        <v>No</v>
      </c>
      <c r="AZ6" s="76">
        <f>VLOOKUP(F6,'N2K Features'!$D$5:$CL$125,47,FALSE)</f>
        <v>0</v>
      </c>
      <c r="BA6" s="76">
        <f>VLOOKUP(F6,'N2K Features'!$D$5:$CL$125,48,FALSE)</f>
        <v>0</v>
      </c>
      <c r="BB6" s="76" t="str">
        <f>VLOOKUP(F6,'N2K Features'!$D$5:$CL$125,49,FALSE)</f>
        <v>No</v>
      </c>
      <c r="BC6" s="76">
        <f>VLOOKUP(F6,'N2K Features'!$D$5:$CL$125,50,FALSE)</f>
        <v>0</v>
      </c>
      <c r="BD6" s="130">
        <f>VLOOKUP(F6,'N2K Features'!$D$5:$CL$125,51,FALSE)</f>
        <v>0</v>
      </c>
      <c r="BE6" s="76" t="str">
        <f>VLOOKUP(F6,'N2K Features'!$D$5:$CL$125,52,FALSE)</f>
        <v>No</v>
      </c>
      <c r="BF6" s="76">
        <f>VLOOKUP(F6,'N2K Features'!$D$5:$CL$125,53,FALSE)</f>
        <v>0</v>
      </c>
      <c r="BG6" s="130">
        <f>VLOOKUP(F6,'N2K Features'!$D$5:$CL$125,54,FALSE)</f>
        <v>0</v>
      </c>
      <c r="BH6" s="76" t="str">
        <f>VLOOKUP(F6,'N2K Features'!$D$5:$CL$125,55,FALSE)</f>
        <v>Yes</v>
      </c>
      <c r="BI6" s="76" t="str">
        <f>VLOOKUP(F6,'N2K Features'!$D$5:$CL$125,56,FALSE)</f>
        <v>Small</v>
      </c>
      <c r="BJ6" s="76" t="str">
        <f>VLOOKUP(F6,'N2K Features'!$D$5:$CL$125,57,FALSE)</f>
        <v>Small</v>
      </c>
      <c r="BK6" s="76" t="str">
        <f>VLOOKUP(F6,'N2K Features'!$D$5:$CL$125,58,FALSE)</f>
        <v>Yes</v>
      </c>
      <c r="BL6" s="76" t="str">
        <f>VLOOKUP(F6,'N2K Features'!$D$5:$CL$125,59,FALSE)</f>
        <v>Small</v>
      </c>
      <c r="BM6" s="130" t="str">
        <f>VLOOKUP(F6,'N2K Features'!$D$5:$CL$125,60,FALSE)</f>
        <v>Moderate</v>
      </c>
      <c r="BN6" s="76" t="str">
        <f>VLOOKUP(F6,'N2K Features'!$D$5:$CL$125,61,FALSE)</f>
        <v>No</v>
      </c>
      <c r="BO6" s="76">
        <f>VLOOKUP(F6,'N2K Features'!$D$5:$CL$125,62,FALSE)</f>
        <v>0</v>
      </c>
      <c r="BP6" s="76">
        <f>VLOOKUP(F6,'N2K Features'!$D$5:$CL$125,63,FALSE)</f>
        <v>0</v>
      </c>
      <c r="BQ6" s="76" t="str">
        <f>VLOOKUP(F6,'N2K Features'!$D$5:$CL$125,64,FALSE)</f>
        <v>No</v>
      </c>
      <c r="BR6" s="76">
        <f>VLOOKUP(F6,'N2K Features'!$D$5:$CL$125,65,FALSE)</f>
        <v>0</v>
      </c>
      <c r="BS6" s="76">
        <f>VLOOKUP(F6,'N2K Features'!$D$5:$CL$125,66,FALSE)</f>
        <v>0</v>
      </c>
      <c r="BT6" s="76" t="str">
        <f>VLOOKUP(F6,'N2K Features'!$D$5:$CL$125,67,FALSE)</f>
        <v>Yes</v>
      </c>
      <c r="BU6" s="76" t="str">
        <f>VLOOKUP(F6,'N2K Features'!$D$5:$CL$125,68,FALSE)</f>
        <v>Small</v>
      </c>
      <c r="BV6" s="76" t="str">
        <f>VLOOKUP(F6,'N2K Features'!$D$5:$CL$125,69,FALSE)</f>
        <v>High</v>
      </c>
      <c r="BW6" s="76" t="str">
        <f>VLOOKUP(F6,'N2K Features'!$D$5:$CL$125,70,FALSE)</f>
        <v>Yes</v>
      </c>
      <c r="BX6" s="76" t="str">
        <f>VLOOKUP(F6,'N2K Features'!$D$5:$CL$125,71,FALSE)</f>
        <v>Medium</v>
      </c>
      <c r="BY6" s="130" t="str">
        <f>VLOOKUP(F6,'N2K Features'!$D$5:$CL$125,72,FALSE)</f>
        <v>High</v>
      </c>
      <c r="BZ6" s="76" t="str">
        <f>VLOOKUP(F6,'N2K Features'!$D$5:$CL$125,73,FALSE)</f>
        <v>Yes</v>
      </c>
      <c r="CA6" s="76" t="str">
        <f>VLOOKUP(F6,'N2K Features'!$D$5:$CL$125,74,FALSE)</f>
        <v>Large</v>
      </c>
      <c r="CB6" s="76" t="str">
        <f>VLOOKUP(F6,'N2K Features'!$D$5:$CL$125,75,FALSE)</f>
        <v>High</v>
      </c>
      <c r="CC6" s="76" t="str">
        <f>VLOOKUP(F6,'N2K Features'!$D$5:$CL$125,76,FALSE)</f>
        <v>No</v>
      </c>
      <c r="CD6" s="76">
        <f>VLOOKUP(F6,'N2K Features'!$D$5:$CL$125,77,FALSE)</f>
        <v>0</v>
      </c>
      <c r="CE6" s="76">
        <f>VLOOKUP(F6,'N2K Features'!$D$5:$CL$125,78,FALSE)</f>
        <v>0</v>
      </c>
      <c r="CF6" s="76" t="str">
        <f>VLOOKUP(F6,'N2K Features'!$D$5:$CL$125,79,FALSE)</f>
        <v>No</v>
      </c>
      <c r="CG6" s="76">
        <f>VLOOKUP(F6,'N2K Features'!$D$5:$CL$125,80,FALSE)</f>
        <v>0</v>
      </c>
      <c r="CH6" s="76">
        <f>VLOOKUP(F6,'N2K Features'!$D$5:$CL$125,81,FALSE)</f>
        <v>0</v>
      </c>
      <c r="CI6" s="76" t="str">
        <f>VLOOKUP(F6,'N2K Features'!$D$5:$CL$125,82,FALSE)</f>
        <v>No</v>
      </c>
      <c r="CJ6" s="76">
        <f>VLOOKUP(F6,'N2K Features'!$D$5:$CL$125,83,FALSE)</f>
        <v>0</v>
      </c>
      <c r="CK6" s="76">
        <f>VLOOKUP(F6,'N2K Features'!$D$5:$CL$125,84,FALSE)</f>
        <v>0</v>
      </c>
      <c r="CL6" s="76" t="str">
        <f>VLOOKUP(F6,'N2K Features'!$D$5:$CL$125,85,FALSE)</f>
        <v>Yes</v>
      </c>
      <c r="CM6" s="76" t="str">
        <f>VLOOKUP(F6,'N2K Features'!$D$5:$CL$125,86,FALSE)</f>
        <v>Medium</v>
      </c>
      <c r="CN6" s="79" t="str">
        <f>VLOOKUP(F6,'N2K Features'!$D$5:$CL$125,87,FALSE)</f>
        <v>Distinctive natural landscapes, often on nature reserves with interpretation. Some have impressive displays of flowers and wild ponies. Often adjacent to holiday beaches. Educational use</v>
      </c>
    </row>
    <row r="7" spans="1:92" ht="14.4" hidden="1" x14ac:dyDescent="0.3">
      <c r="A7" s="129" t="s">
        <v>195</v>
      </c>
      <c r="B7" s="59" t="s">
        <v>196</v>
      </c>
      <c r="C7" s="59" t="s">
        <v>585</v>
      </c>
      <c r="D7" s="59" t="s">
        <v>94</v>
      </c>
      <c r="E7" s="59" t="s">
        <v>588</v>
      </c>
      <c r="F7" s="59" t="s">
        <v>95</v>
      </c>
      <c r="G7" s="59" t="s">
        <v>95</v>
      </c>
      <c r="H7" s="179" t="s">
        <v>96</v>
      </c>
      <c r="I7" s="77" t="str">
        <f>VLOOKUP(F7,'N2K Features'!$D$5:$CL$125,4,FALSE)</f>
        <v>Yes</v>
      </c>
      <c r="J7" s="77" t="str">
        <f>VLOOKUP(F7,'N2K Features'!$D$5:$CL$125,5,FALSE)</f>
        <v>Medium</v>
      </c>
      <c r="K7" s="77" t="str">
        <f>VLOOKUP(F7,'N2K Features'!$D$5:$CL$125,6,FALSE)</f>
        <v>Moderate</v>
      </c>
      <c r="L7" s="77" t="str">
        <f>VLOOKUP(F7,'N2K Features'!$D$5:$CL$125,7,FALSE)</f>
        <v>Yes</v>
      </c>
      <c r="M7" s="77" t="str">
        <f>VLOOKUP(F7,'N2K Features'!$D$5:$CL$125,8,FALSE)</f>
        <v>Medium</v>
      </c>
      <c r="N7" s="77" t="str">
        <f>VLOOKUP(F7,'N2K Features'!$D$5:$CL$125,9,FALSE)</f>
        <v>Moderate</v>
      </c>
      <c r="O7" s="77" t="str">
        <f>VLOOKUP(F7,'N2K Features'!$D$5:$CL$125,10,FALSE)</f>
        <v>Yes</v>
      </c>
      <c r="P7" s="77" t="str">
        <f>VLOOKUP(F7,'N2K Features'!$D$5:$CL$125,11,FALSE)</f>
        <v>Medium</v>
      </c>
      <c r="Q7" s="77" t="str">
        <f>VLOOKUP(F7,'N2K Features'!$D$5:$CL$125,12,FALSE)</f>
        <v>Low</v>
      </c>
      <c r="R7" s="77" t="str">
        <f>VLOOKUP(F7,'N2K Features'!$D$5:$CL$125,13,FALSE)</f>
        <v>Yes</v>
      </c>
      <c r="S7" s="77" t="str">
        <f>VLOOKUP(F7,'N2K Features'!$D$5:$CL$125,14,FALSE)</f>
        <v>Small</v>
      </c>
      <c r="T7" s="77" t="str">
        <f>VLOOKUP(F7,'N2K Features'!$D$5:$CL$125,15,FALSE)</f>
        <v>High</v>
      </c>
      <c r="U7" s="77" t="str">
        <f>VLOOKUP(F7,'N2K Features'!$D$5:$CL$125,16,FALSE)</f>
        <v>No</v>
      </c>
      <c r="V7" s="77">
        <f>VLOOKUP(F7,'N2K Features'!$D$5:$CL$125, 17,FALSE)</f>
        <v>0</v>
      </c>
      <c r="W7" s="77">
        <f>VLOOKUP(F7,'N2K Features'!$D$5:$CL$125,18,FALSE)</f>
        <v>0</v>
      </c>
      <c r="X7" s="77" t="str">
        <f>VLOOKUP(F7,'N2K Features'!$D$5:$CL$125,19,FALSE)</f>
        <v>No</v>
      </c>
      <c r="Y7" s="77">
        <f>VLOOKUP(F7,'N2K Features'!$D$5:$CL$125,20,FALSE)</f>
        <v>0</v>
      </c>
      <c r="Z7" s="77">
        <f>VLOOKUP(F7,'N2K Features'!$D$5:$CL$125,21,FALSE)</f>
        <v>0</v>
      </c>
      <c r="AA7" s="77" t="str">
        <f>VLOOKUP(F7,'N2K Features'!$D$5:$CL$125,22,FALSE)</f>
        <v>No</v>
      </c>
      <c r="AB7" s="77">
        <f>VLOOKUP(F7,'N2K Features'!$D$5:$CL$125,23,FALSE)</f>
        <v>0</v>
      </c>
      <c r="AC7" s="77">
        <f>VLOOKUP(F7,'N2K Features'!$D$5:$CL$125,24,FALSE)</f>
        <v>0</v>
      </c>
      <c r="AD7" s="77" t="str">
        <f>VLOOKUP(F7,'N2K Features'!$D$5:$CL$125,25,FALSE)</f>
        <v>No</v>
      </c>
      <c r="AE7" s="77">
        <f>VLOOKUP(F7,'N2K Features'!$D$5:$CL$125,26,FALSE)</f>
        <v>0</v>
      </c>
      <c r="AF7" s="78">
        <f>VLOOKUP(F7,'N2K Features'!$D$5:$CL$125,27,FALSE)</f>
        <v>0</v>
      </c>
      <c r="AG7" s="76" t="str">
        <f>VLOOKUP(F7,'N2K Features'!$D$5:$CL$125,28,FALSE)</f>
        <v>No</v>
      </c>
      <c r="AH7" s="76">
        <f>VLOOKUP(F7,'N2K Features'!$D$5:$CL$125,29,FALSE)</f>
        <v>0</v>
      </c>
      <c r="AI7" s="76">
        <f>VLOOKUP(F7,'N2K Features'!$D$5:$CL$125,30,FALSE)</f>
        <v>0</v>
      </c>
      <c r="AJ7" s="76" t="str">
        <f>VLOOKUP(F7,'N2K Features'!$D$5:$CL$125,31,FALSE)</f>
        <v>Yes</v>
      </c>
      <c r="AK7" s="76" t="str">
        <f>VLOOKUP(F7,'N2K Features'!$D$5:$CL$125,32,FALSE)</f>
        <v>Medium</v>
      </c>
      <c r="AL7" s="76" t="str">
        <f>VLOOKUP(F7,'N2K Features'!$D$5:$CL$125,33,FALSE)</f>
        <v>High</v>
      </c>
      <c r="AM7" s="76" t="str">
        <f>VLOOKUP(F7,'N2K Features'!$D$5:$CL$125,34,FALSE)</f>
        <v>No</v>
      </c>
      <c r="AN7" s="76">
        <f>VLOOKUP(F7,'N2K Features'!$D$5:$CL$125,35,FALSE)</f>
        <v>0</v>
      </c>
      <c r="AO7" s="76">
        <f>VLOOKUP(F7,'N2K Features'!$D$5:$CL$125,36,FALSE)</f>
        <v>0</v>
      </c>
      <c r="AP7" s="76" t="str">
        <f>VLOOKUP(F7,'N2K Features'!$D$5:$CL$125,37,FALSE)</f>
        <v>No</v>
      </c>
      <c r="AQ7" s="76">
        <f>VLOOKUP(F7,'N2K Features'!$D$5:$CL$125,38,FALSE)</f>
        <v>0</v>
      </c>
      <c r="AR7" s="76">
        <f>VLOOKUP(F7,'N2K Features'!$D$5:$CL$125,39,FALSE)</f>
        <v>0</v>
      </c>
      <c r="AS7" s="76" t="str">
        <f>VLOOKUP(F7,'N2K Features'!$D$5:$CL$125,40,FALSE)</f>
        <v>Yes</v>
      </c>
      <c r="AT7" s="76" t="str">
        <f>VLOOKUP(F7,'N2K Features'!$D$5:$CL$125,41,FALSE)</f>
        <v>Small</v>
      </c>
      <c r="AU7" s="76" t="str">
        <f>VLOOKUP(F7,'N2K Features'!$D$5:$CL$125,42,FALSE)</f>
        <v>High</v>
      </c>
      <c r="AV7" s="76" t="str">
        <f>VLOOKUP(F7,'N2K Features'!$D$5:$CL$125,43,FALSE)</f>
        <v>No</v>
      </c>
      <c r="AW7" s="76">
        <f>VLOOKUP(F7,'N2K Features'!$D$5:$CL$125,44,FALSE)</f>
        <v>0</v>
      </c>
      <c r="AX7" s="76">
        <f>VLOOKUP(F7,'N2K Features'!$D$5:$CL$125,45,FALSE)</f>
        <v>0</v>
      </c>
      <c r="AY7" s="76" t="str">
        <f>VLOOKUP(F7,'N2K Features'!$D$5:$CL$125,46,FALSE)</f>
        <v>No</v>
      </c>
      <c r="AZ7" s="76">
        <f>VLOOKUP(F7,'N2K Features'!$D$5:$CL$125,47,FALSE)</f>
        <v>0</v>
      </c>
      <c r="BA7" s="76">
        <f>VLOOKUP(F7,'N2K Features'!$D$5:$CL$125,48,FALSE)</f>
        <v>0</v>
      </c>
      <c r="BB7" s="76" t="str">
        <f>VLOOKUP(F7,'N2K Features'!$D$5:$CL$125,49,FALSE)</f>
        <v>No</v>
      </c>
      <c r="BC7" s="76">
        <f>VLOOKUP(F7,'N2K Features'!$D$5:$CL$125,50,FALSE)</f>
        <v>0</v>
      </c>
      <c r="BD7" s="130">
        <f>VLOOKUP(F7,'N2K Features'!$D$5:$CL$125,51,FALSE)</f>
        <v>0</v>
      </c>
      <c r="BE7" s="76" t="str">
        <f>VLOOKUP(F7,'N2K Features'!$D$5:$CL$125,52,FALSE)</f>
        <v>No</v>
      </c>
      <c r="BF7" s="76">
        <f>VLOOKUP(F7,'N2K Features'!$D$5:$CL$125,53,FALSE)</f>
        <v>0</v>
      </c>
      <c r="BG7" s="130">
        <f>VLOOKUP(F7,'N2K Features'!$D$5:$CL$125,54,FALSE)</f>
        <v>0</v>
      </c>
      <c r="BH7" s="76" t="str">
        <f>VLOOKUP(F7,'N2K Features'!$D$5:$CL$125,55,FALSE)</f>
        <v>Yes</v>
      </c>
      <c r="BI7" s="76" t="str">
        <f>VLOOKUP(F7,'N2K Features'!$D$5:$CL$125,56,FALSE)</f>
        <v>Small</v>
      </c>
      <c r="BJ7" s="76" t="str">
        <f>VLOOKUP(F7,'N2K Features'!$D$5:$CL$125,57,FALSE)</f>
        <v>Small</v>
      </c>
      <c r="BK7" s="76" t="str">
        <f>VLOOKUP(F7,'N2K Features'!$D$5:$CL$125,58,FALSE)</f>
        <v>Yes</v>
      </c>
      <c r="BL7" s="76" t="str">
        <f>VLOOKUP(F7,'N2K Features'!$D$5:$CL$125,59,FALSE)</f>
        <v>Small</v>
      </c>
      <c r="BM7" s="130" t="str">
        <f>VLOOKUP(F7,'N2K Features'!$D$5:$CL$125,60,FALSE)</f>
        <v>Moderate</v>
      </c>
      <c r="BN7" s="76" t="str">
        <f>VLOOKUP(F7,'N2K Features'!$D$5:$CL$125,61,FALSE)</f>
        <v>No</v>
      </c>
      <c r="BO7" s="76">
        <f>VLOOKUP(F7,'N2K Features'!$D$5:$CL$125,62,FALSE)</f>
        <v>0</v>
      </c>
      <c r="BP7" s="76">
        <f>VLOOKUP(F7,'N2K Features'!$D$5:$CL$125,63,FALSE)</f>
        <v>0</v>
      </c>
      <c r="BQ7" s="76" t="str">
        <f>VLOOKUP(F7,'N2K Features'!$D$5:$CL$125,64,FALSE)</f>
        <v>Yes</v>
      </c>
      <c r="BR7" s="76" t="str">
        <f>VLOOKUP(F7,'N2K Features'!$D$5:$CL$125,65,FALSE)</f>
        <v>Small</v>
      </c>
      <c r="BS7" s="76" t="str">
        <f>VLOOKUP(F7,'N2K Features'!$D$5:$CL$125,66,FALSE)</f>
        <v>Low</v>
      </c>
      <c r="BT7" s="76" t="str">
        <f>VLOOKUP(F7,'N2K Features'!$D$5:$CL$125,67,FALSE)</f>
        <v>Yes</v>
      </c>
      <c r="BU7" s="76" t="str">
        <f>VLOOKUP(F7,'N2K Features'!$D$5:$CL$125,68,FALSE)</f>
        <v>Small</v>
      </c>
      <c r="BV7" s="76" t="str">
        <f>VLOOKUP(F7,'N2K Features'!$D$5:$CL$125,69,FALSE)</f>
        <v>High</v>
      </c>
      <c r="BW7" s="76" t="str">
        <f>VLOOKUP(F7,'N2K Features'!$D$5:$CL$125,70,FALSE)</f>
        <v>Yes</v>
      </c>
      <c r="BX7" s="76" t="str">
        <f>VLOOKUP(F7,'N2K Features'!$D$5:$CL$125,71,FALSE)</f>
        <v>Medium</v>
      </c>
      <c r="BY7" s="130" t="str">
        <f>VLOOKUP(F7,'N2K Features'!$D$5:$CL$125,72,FALSE)</f>
        <v>High</v>
      </c>
      <c r="BZ7" s="76" t="str">
        <f>VLOOKUP(F7,'N2K Features'!$D$5:$CL$125,73,FALSE)</f>
        <v>Yes</v>
      </c>
      <c r="CA7" s="76" t="str">
        <f>VLOOKUP(F7,'N2K Features'!$D$5:$CL$125,74,FALSE)</f>
        <v>Large</v>
      </c>
      <c r="CB7" s="76" t="str">
        <f>VLOOKUP(F7,'N2K Features'!$D$5:$CL$125,75,FALSE)</f>
        <v>High</v>
      </c>
      <c r="CC7" s="76" t="str">
        <f>VLOOKUP(F7,'N2K Features'!$D$5:$CL$125,76,FALSE)</f>
        <v>No</v>
      </c>
      <c r="CD7" s="76">
        <f>VLOOKUP(F7,'N2K Features'!$D$5:$CL$125,77,FALSE)</f>
        <v>0</v>
      </c>
      <c r="CE7" s="76">
        <f>VLOOKUP(F7,'N2K Features'!$D$5:$CL$125,78,FALSE)</f>
        <v>0</v>
      </c>
      <c r="CF7" s="76" t="str">
        <f>VLOOKUP(F7,'N2K Features'!$D$5:$CL$125,79,FALSE)</f>
        <v>No</v>
      </c>
      <c r="CG7" s="76">
        <f>VLOOKUP(F7,'N2K Features'!$D$5:$CL$125,80,FALSE)</f>
        <v>0</v>
      </c>
      <c r="CH7" s="76">
        <f>VLOOKUP(F7,'N2K Features'!$D$5:$CL$125,81,FALSE)</f>
        <v>0</v>
      </c>
      <c r="CI7" s="76" t="str">
        <f>VLOOKUP(F7,'N2K Features'!$D$5:$CL$125,82,FALSE)</f>
        <v>No</v>
      </c>
      <c r="CJ7" s="76">
        <f>VLOOKUP(F7,'N2K Features'!$D$5:$CL$125,83,FALSE)</f>
        <v>0</v>
      </c>
      <c r="CK7" s="76">
        <f>VLOOKUP(F7,'N2K Features'!$D$5:$CL$125,84,FALSE)</f>
        <v>0</v>
      </c>
      <c r="CL7" s="76" t="str">
        <f>VLOOKUP(F7,'N2K Features'!$D$5:$CL$125,85,FALSE)</f>
        <v>Yes</v>
      </c>
      <c r="CM7" s="76" t="str">
        <f>VLOOKUP(F7,'N2K Features'!$D$5:$CL$125,86,FALSE)</f>
        <v>Medium</v>
      </c>
      <c r="CN7" s="79" t="str">
        <f>VLOOKUP(F7,'N2K Features'!$D$5:$CL$125,87,FALSE)</f>
        <v>Distinctive natural landscapes, often on nature reserves with interpretation. Some have impressive displays of flowers and wild ponies. Often adjacent to holiday beaches. Educational use</v>
      </c>
    </row>
    <row r="8" spans="1:92" ht="14.4" hidden="1" x14ac:dyDescent="0.3">
      <c r="A8" s="129" t="s">
        <v>195</v>
      </c>
      <c r="B8" s="59" t="s">
        <v>196</v>
      </c>
      <c r="C8" s="59" t="s">
        <v>585</v>
      </c>
      <c r="D8" s="59" t="s">
        <v>623</v>
      </c>
      <c r="E8" s="59" t="s">
        <v>594</v>
      </c>
      <c r="F8" s="59" t="s">
        <v>624</v>
      </c>
      <c r="G8" s="59" t="s">
        <v>625</v>
      </c>
      <c r="H8" s="179" t="s">
        <v>626</v>
      </c>
      <c r="I8" s="77" t="str">
        <f>VLOOKUP(F8,'N2K Features'!$D$5:$CL$125,4,FALSE)</f>
        <v>Yes</v>
      </c>
      <c r="J8" s="77" t="str">
        <f>VLOOKUP(F8,'N2K Features'!$D$5:$CL$125,5,FALSE)</f>
        <v>Medium</v>
      </c>
      <c r="K8" s="77" t="str">
        <f>VLOOKUP(F8,'N2K Features'!$D$5:$CL$125,6,FALSE)</f>
        <v>Moderate</v>
      </c>
      <c r="L8" s="77" t="str">
        <f>VLOOKUP(F8,'N2K Features'!$D$5:$CL$125,7,FALSE)</f>
        <v>Yes</v>
      </c>
      <c r="M8" s="77" t="str">
        <f>VLOOKUP(F8,'N2K Features'!$D$5:$CL$125,8,FALSE)</f>
        <v>Small</v>
      </c>
      <c r="N8" s="77" t="str">
        <f>VLOOKUP(F8,'N2K Features'!$D$5:$CL$125,9,FALSE)</f>
        <v>Low</v>
      </c>
      <c r="O8" s="77" t="str">
        <f>VLOOKUP(F8,'N2K Features'!$D$5:$CL$125,10,FALSE)</f>
        <v>Yes</v>
      </c>
      <c r="P8" s="77" t="str">
        <f>VLOOKUP(F8,'N2K Features'!$D$5:$CL$125,11,FALSE)</f>
        <v>Medium</v>
      </c>
      <c r="Q8" s="77" t="str">
        <f>VLOOKUP(F8,'N2K Features'!$D$5:$CL$125,12,FALSE)</f>
        <v>Low</v>
      </c>
      <c r="R8" s="77" t="str">
        <f>VLOOKUP(F8,'N2K Features'!$D$5:$CL$125,13,FALSE)</f>
        <v>Yes</v>
      </c>
      <c r="S8" s="77" t="str">
        <f>VLOOKUP(F8,'N2K Features'!$D$5:$CL$125,14,FALSE)</f>
        <v>Medium</v>
      </c>
      <c r="T8" s="77" t="str">
        <f>VLOOKUP(F8,'N2K Features'!$D$5:$CL$125,15,FALSE)</f>
        <v>High</v>
      </c>
      <c r="U8" s="77" t="str">
        <f>VLOOKUP(F8,'N2K Features'!$D$5:$CL$125,16,FALSE)</f>
        <v>No</v>
      </c>
      <c r="V8" s="77">
        <f>VLOOKUP(F8,'N2K Features'!$D$5:$CL$125, 17,FALSE)</f>
        <v>0</v>
      </c>
      <c r="W8" s="77">
        <f>VLOOKUP(F8,'N2K Features'!$D$5:$CL$125,18,FALSE)</f>
        <v>0</v>
      </c>
      <c r="X8" s="77" t="str">
        <f>VLOOKUP(F8,'N2K Features'!$D$5:$CL$125,19,FALSE)</f>
        <v>No</v>
      </c>
      <c r="Y8" s="77">
        <f>VLOOKUP(F8,'N2K Features'!$D$5:$CL$125,20,FALSE)</f>
        <v>0</v>
      </c>
      <c r="Z8" s="77">
        <f>VLOOKUP(F8,'N2K Features'!$D$5:$CL$125,21,FALSE)</f>
        <v>0</v>
      </c>
      <c r="AA8" s="77" t="str">
        <f>VLOOKUP(F8,'N2K Features'!$D$5:$CL$125,22,FALSE)</f>
        <v>Yes</v>
      </c>
      <c r="AB8" s="77" t="str">
        <f>VLOOKUP(F8,'N2K Features'!$D$5:$CL$125,23,FALSE)</f>
        <v>Medium</v>
      </c>
      <c r="AC8" s="77" t="str">
        <f>VLOOKUP(F8,'N2K Features'!$D$5:$CL$125,24,FALSE)</f>
        <v>High</v>
      </c>
      <c r="AD8" s="77" t="str">
        <f>VLOOKUP(F8,'N2K Features'!$D$5:$CL$125,25,FALSE)</f>
        <v>No</v>
      </c>
      <c r="AE8" s="77">
        <f>VLOOKUP(F8,'N2K Features'!$D$5:$CL$125,26,FALSE)</f>
        <v>0</v>
      </c>
      <c r="AF8" s="78">
        <f>VLOOKUP(F8,'N2K Features'!$D$5:$CL$125,27,FALSE)</f>
        <v>0</v>
      </c>
      <c r="AG8" s="76" t="str">
        <f>VLOOKUP(F8,'N2K Features'!$D$5:$CL$125,28,FALSE)</f>
        <v>No</v>
      </c>
      <c r="AH8" s="76">
        <f>VLOOKUP(F8,'N2K Features'!$D$5:$CL$125,29,FALSE)</f>
        <v>0</v>
      </c>
      <c r="AI8" s="76">
        <f>VLOOKUP(F8,'N2K Features'!$D$5:$CL$125,30,FALSE)</f>
        <v>0</v>
      </c>
      <c r="AJ8" s="76" t="str">
        <f>VLOOKUP(F8,'N2K Features'!$D$5:$CL$125,31,FALSE)</f>
        <v>No</v>
      </c>
      <c r="AK8" s="76">
        <f>VLOOKUP(F8,'N2K Features'!$D$5:$CL$125,32,FALSE)</f>
        <v>0</v>
      </c>
      <c r="AL8" s="76">
        <f>VLOOKUP(F8,'N2K Features'!$D$5:$CL$125,33,FALSE)</f>
        <v>0</v>
      </c>
      <c r="AM8" s="76" t="str">
        <f>VLOOKUP(F8,'N2K Features'!$D$5:$CL$125,34,FALSE)</f>
        <v>No</v>
      </c>
      <c r="AN8" s="76">
        <f>VLOOKUP(F8,'N2K Features'!$D$5:$CL$125,35,FALSE)</f>
        <v>0</v>
      </c>
      <c r="AO8" s="76">
        <f>VLOOKUP(F8,'N2K Features'!$D$5:$CL$125,36,FALSE)</f>
        <v>0</v>
      </c>
      <c r="AP8" s="76" t="str">
        <f>VLOOKUP(F8,'N2K Features'!$D$5:$CL$125,37,FALSE)</f>
        <v>No</v>
      </c>
      <c r="AQ8" s="76">
        <f>VLOOKUP(F8,'N2K Features'!$D$5:$CL$125,38,FALSE)</f>
        <v>0</v>
      </c>
      <c r="AR8" s="76">
        <f>VLOOKUP(F8,'N2K Features'!$D$5:$CL$125,39,FALSE)</f>
        <v>0</v>
      </c>
      <c r="AS8" s="76" t="str">
        <f>VLOOKUP(F8,'N2K Features'!$D$5:$CL$125,40,FALSE)</f>
        <v>No</v>
      </c>
      <c r="AT8" s="76">
        <f>VLOOKUP(F8,'N2K Features'!$D$5:$CL$125,41,FALSE)</f>
        <v>0</v>
      </c>
      <c r="AU8" s="76">
        <f>VLOOKUP(F8,'N2K Features'!$D$5:$CL$125,42,FALSE)</f>
        <v>0</v>
      </c>
      <c r="AV8" s="76" t="str">
        <f>VLOOKUP(F8,'N2K Features'!$D$5:$CL$125,43,FALSE)</f>
        <v>Yes</v>
      </c>
      <c r="AW8" s="76" t="str">
        <f>VLOOKUP(F8,'N2K Features'!$D$5:$CL$125,44,FALSE)</f>
        <v>Medium</v>
      </c>
      <c r="AX8" s="76" t="str">
        <f>VLOOKUP(F8,'N2K Features'!$D$5:$CL$125,45,FALSE)</f>
        <v>Low</v>
      </c>
      <c r="AY8" s="76" t="str">
        <f>VLOOKUP(F8,'N2K Features'!$D$5:$CL$125,46,FALSE)</f>
        <v>No</v>
      </c>
      <c r="AZ8" s="76">
        <f>VLOOKUP(F8,'N2K Features'!$D$5:$CL$125,47,FALSE)</f>
        <v>0</v>
      </c>
      <c r="BA8" s="76">
        <f>VLOOKUP(F8,'N2K Features'!$D$5:$CL$125,48,FALSE)</f>
        <v>0</v>
      </c>
      <c r="BB8" s="76" t="str">
        <f>VLOOKUP(F8,'N2K Features'!$D$5:$CL$125,49,FALSE)</f>
        <v>No</v>
      </c>
      <c r="BC8" s="76">
        <f>VLOOKUP(F8,'N2K Features'!$D$5:$CL$125,50,FALSE)</f>
        <v>0</v>
      </c>
      <c r="BD8" s="130">
        <f>VLOOKUP(F8,'N2K Features'!$D$5:$CL$125,51,FALSE)</f>
        <v>0</v>
      </c>
      <c r="BE8" s="76" t="str">
        <f>VLOOKUP(F8,'N2K Features'!$D$5:$CL$125,52,FALSE)</f>
        <v>No</v>
      </c>
      <c r="BF8" s="76">
        <f>VLOOKUP(F8,'N2K Features'!$D$5:$CL$125,53,FALSE)</f>
        <v>0</v>
      </c>
      <c r="BG8" s="130">
        <f>VLOOKUP(F8,'N2K Features'!$D$5:$CL$125,54,FALSE)</f>
        <v>0</v>
      </c>
      <c r="BH8" s="76" t="str">
        <f>VLOOKUP(F8,'N2K Features'!$D$5:$CL$125,55,FALSE)</f>
        <v>Yes</v>
      </c>
      <c r="BI8" s="76" t="str">
        <f>VLOOKUP(F8,'N2K Features'!$D$5:$CL$125,56,FALSE)</f>
        <v>Large</v>
      </c>
      <c r="BJ8" s="76" t="str">
        <f>VLOOKUP(F8,'N2K Features'!$D$5:$CL$125,57,FALSE)</f>
        <v>Moderate</v>
      </c>
      <c r="BK8" s="76" t="str">
        <f>VLOOKUP(F8,'N2K Features'!$D$5:$CL$125,58,FALSE)</f>
        <v>Yes</v>
      </c>
      <c r="BL8" s="76" t="str">
        <f>VLOOKUP(F8,'N2K Features'!$D$5:$CL$125,59,FALSE)</f>
        <v>Medium</v>
      </c>
      <c r="BM8" s="130" t="str">
        <f>VLOOKUP(F8,'N2K Features'!$D$5:$CL$125,60,FALSE)</f>
        <v>High</v>
      </c>
      <c r="BN8" s="76" t="str">
        <f>VLOOKUP(F8,'N2K Features'!$D$5:$CL$125,61,FALSE)</f>
        <v>Yes</v>
      </c>
      <c r="BO8" s="76" t="str">
        <f>VLOOKUP(F8,'N2K Features'!$D$5:$CL$125,62,FALSE)</f>
        <v>Medium</v>
      </c>
      <c r="BP8" s="76" t="str">
        <f>VLOOKUP(F8,'N2K Features'!$D$5:$CL$125,63,FALSE)</f>
        <v>Moderate</v>
      </c>
      <c r="BQ8" s="76" t="str">
        <f>VLOOKUP(F8,'N2K Features'!$D$5:$CL$125,64,FALSE)</f>
        <v>Yes</v>
      </c>
      <c r="BR8" s="76" t="str">
        <f>VLOOKUP(F8,'N2K Features'!$D$5:$CL$125,65,FALSE)</f>
        <v>Medium</v>
      </c>
      <c r="BS8" s="76" t="str">
        <f>VLOOKUP(F8,'N2K Features'!$D$5:$CL$125,66,FALSE)</f>
        <v>Moderate</v>
      </c>
      <c r="BT8" s="76" t="str">
        <f>VLOOKUP(F8,'N2K Features'!$D$5:$CL$125,67,FALSE)</f>
        <v>No</v>
      </c>
      <c r="BU8" s="76">
        <f>VLOOKUP(F8,'N2K Features'!$D$5:$CL$125,68,FALSE)</f>
        <v>0</v>
      </c>
      <c r="BV8" s="76">
        <f>VLOOKUP(F8,'N2K Features'!$D$5:$CL$125,69,FALSE)</f>
        <v>0</v>
      </c>
      <c r="BW8" s="76" t="str">
        <f>VLOOKUP(F8,'N2K Features'!$D$5:$CL$125,70,FALSE)</f>
        <v>Yes</v>
      </c>
      <c r="BX8" s="76" t="str">
        <f>VLOOKUP(F8,'N2K Features'!$D$5:$CL$125,71,FALSE)</f>
        <v>Medium</v>
      </c>
      <c r="BY8" s="130" t="str">
        <f>VLOOKUP(F8,'N2K Features'!$D$5:$CL$125,72,FALSE)</f>
        <v>High</v>
      </c>
      <c r="BZ8" s="76" t="str">
        <f>VLOOKUP(F8,'N2K Features'!$D$5:$CL$125,73,FALSE)</f>
        <v>No</v>
      </c>
      <c r="CA8" s="76">
        <f>VLOOKUP(F8,'N2K Features'!$D$5:$CL$125,74,FALSE)</f>
        <v>0</v>
      </c>
      <c r="CB8" s="76">
        <f>VLOOKUP(F8,'N2K Features'!$D$5:$CL$125,75,FALSE)</f>
        <v>0</v>
      </c>
      <c r="CC8" s="76" t="str">
        <f>VLOOKUP(F8,'N2K Features'!$D$5:$CL$125,76,FALSE)</f>
        <v>No</v>
      </c>
      <c r="CD8" s="76">
        <f>VLOOKUP(F8,'N2K Features'!$D$5:$CL$125,77,FALSE)</f>
        <v>0</v>
      </c>
      <c r="CE8" s="76">
        <f>VLOOKUP(F8,'N2K Features'!$D$5:$CL$125,78,FALSE)</f>
        <v>0</v>
      </c>
      <c r="CF8" s="76" t="str">
        <f>VLOOKUP(F8,'N2K Features'!$D$5:$CL$125,79,FALSE)</f>
        <v>No</v>
      </c>
      <c r="CG8" s="76">
        <f>VLOOKUP(F8,'N2K Features'!$D$5:$CL$125,80,FALSE)</f>
        <v>0</v>
      </c>
      <c r="CH8" s="76">
        <f>VLOOKUP(F8,'N2K Features'!$D$5:$CL$125,81,FALSE)</f>
        <v>0</v>
      </c>
      <c r="CI8" s="76" t="str">
        <f>VLOOKUP(F8,'N2K Features'!$D$5:$CL$125,82,FALSE)</f>
        <v>No</v>
      </c>
      <c r="CJ8" s="76">
        <f>VLOOKUP(F8,'N2K Features'!$D$5:$CL$125,83,FALSE)</f>
        <v>0</v>
      </c>
      <c r="CK8" s="76">
        <f>VLOOKUP(F8,'N2K Features'!$D$5:$CL$125,84,FALSE)</f>
        <v>0</v>
      </c>
      <c r="CL8" s="76" t="str">
        <f>VLOOKUP(F8,'N2K Features'!$D$5:$CL$125,85,FALSE)</f>
        <v>Yes</v>
      </c>
      <c r="CM8" s="76" t="str">
        <f>VLOOKUP(F8,'N2K Features'!$D$5:$CL$125,86,FALSE)</f>
        <v>Medium</v>
      </c>
      <c r="CN8" s="79" t="str">
        <f>VLOOKUP(F8,'N2K Features'!$D$5:$CL$125,87,FALSE)</f>
        <v>Natural freshwater landscape</v>
      </c>
    </row>
    <row r="9" spans="1:92" ht="14.4" hidden="1" x14ac:dyDescent="0.3">
      <c r="A9" s="129" t="s">
        <v>195</v>
      </c>
      <c r="B9" s="59" t="s">
        <v>196</v>
      </c>
      <c r="C9" s="59" t="s">
        <v>585</v>
      </c>
      <c r="D9" s="59" t="s">
        <v>656</v>
      </c>
      <c r="E9" s="59" t="s">
        <v>598</v>
      </c>
      <c r="F9" s="59" t="s">
        <v>657</v>
      </c>
      <c r="G9" s="59" t="s">
        <v>658</v>
      </c>
      <c r="H9" s="179" t="s">
        <v>659</v>
      </c>
      <c r="I9" s="77" t="str">
        <f>VLOOKUP(F9,'N2K Features'!$D$5:$CL$125,4,FALSE)</f>
        <v>Yes</v>
      </c>
      <c r="J9" s="77" t="str">
        <f>VLOOKUP(F9,'N2K Features'!$D$5:$CL$125,5,FALSE)</f>
        <v>Medium</v>
      </c>
      <c r="K9" s="77" t="str">
        <f>VLOOKUP(F9,'N2K Features'!$D$5:$CL$125,6,FALSE)</f>
        <v>Moderate</v>
      </c>
      <c r="L9" s="77" t="str">
        <f>VLOOKUP(F9,'N2K Features'!$D$5:$CL$125,7,FALSE)</f>
        <v>Yes</v>
      </c>
      <c r="M9" s="77" t="str">
        <f>VLOOKUP(F9,'N2K Features'!$D$5:$CL$125,8,FALSE)</f>
        <v>Medium</v>
      </c>
      <c r="N9" s="77" t="str">
        <f>VLOOKUP(F9,'N2K Features'!$D$5:$CL$125,9,FALSE)</f>
        <v>Moderate</v>
      </c>
      <c r="O9" s="77" t="str">
        <f>VLOOKUP(F9,'N2K Features'!$D$5:$CL$125,10,FALSE)</f>
        <v>Yes</v>
      </c>
      <c r="P9" s="77" t="str">
        <f>VLOOKUP(F9,'N2K Features'!$D$5:$CL$125,11,FALSE)</f>
        <v>Medium</v>
      </c>
      <c r="Q9" s="77" t="str">
        <f>VLOOKUP(F9,'N2K Features'!$D$5:$CL$125,12,FALSE)</f>
        <v>Low</v>
      </c>
      <c r="R9" s="77" t="str">
        <f>VLOOKUP(F9,'N2K Features'!$D$5:$CL$125,13,FALSE)</f>
        <v>Yes</v>
      </c>
      <c r="S9" s="77" t="str">
        <f>VLOOKUP(F9,'N2K Features'!$D$5:$CL$125,14,FALSE)</f>
        <v>Low</v>
      </c>
      <c r="T9" s="77" t="str">
        <f>VLOOKUP(F9,'N2K Features'!$D$5:$CL$125,15,FALSE)</f>
        <v>Low</v>
      </c>
      <c r="U9" s="77" t="str">
        <f>VLOOKUP(F9,'N2K Features'!$D$5:$CL$125,16,FALSE)</f>
        <v>Yes</v>
      </c>
      <c r="V9" s="77" t="str">
        <f>VLOOKUP(F9,'N2K Features'!$D$5:$CL$125, 17,FALSE)</f>
        <v>Medium</v>
      </c>
      <c r="W9" s="77" t="str">
        <f>VLOOKUP(F9,'N2K Features'!$D$5:$CL$125,18,FALSE)</f>
        <v>High</v>
      </c>
      <c r="X9" s="77" t="str">
        <f>VLOOKUP(F9,'N2K Features'!$D$5:$CL$125,19,FALSE)</f>
        <v>Yes</v>
      </c>
      <c r="Y9" s="77" t="str">
        <f>VLOOKUP(F9,'N2K Features'!$D$5:$CL$125,20,FALSE)</f>
        <v>Medium</v>
      </c>
      <c r="Z9" s="77" t="str">
        <f>VLOOKUP(F9,'N2K Features'!$D$5:$CL$125,21,FALSE)</f>
        <v>High</v>
      </c>
      <c r="AA9" s="77" t="str">
        <f>VLOOKUP(F9,'N2K Features'!$D$5:$CL$125,22,FALSE)</f>
        <v>No</v>
      </c>
      <c r="AB9" s="77">
        <f>VLOOKUP(F9,'N2K Features'!$D$5:$CL$125,23,FALSE)</f>
        <v>0</v>
      </c>
      <c r="AC9" s="77">
        <f>VLOOKUP(F9,'N2K Features'!$D$5:$CL$125,24,FALSE)</f>
        <v>0</v>
      </c>
      <c r="AD9" s="77" t="str">
        <f>VLOOKUP(F9,'N2K Features'!$D$5:$CL$125,25,FALSE)</f>
        <v>Yes</v>
      </c>
      <c r="AE9" s="77" t="str">
        <f>VLOOKUP(F9,'N2K Features'!$D$5:$CL$125,26,FALSE)</f>
        <v>Small</v>
      </c>
      <c r="AF9" s="78" t="str">
        <f>VLOOKUP(F9,'N2K Features'!$D$5:$CL$125,27,FALSE)</f>
        <v>Low</v>
      </c>
      <c r="AG9" s="76" t="str">
        <f>VLOOKUP(F9,'N2K Features'!$D$5:$CL$125,28,FALSE)</f>
        <v>No</v>
      </c>
      <c r="AH9" s="76">
        <f>VLOOKUP(F9,'N2K Features'!$D$5:$CL$125,29,FALSE)</f>
        <v>0</v>
      </c>
      <c r="AI9" s="76">
        <f>VLOOKUP(F9,'N2K Features'!$D$5:$CL$125,30,FALSE)</f>
        <v>0</v>
      </c>
      <c r="AJ9" s="76" t="str">
        <f>VLOOKUP(F9,'N2K Features'!$D$5:$CL$125,31,FALSE)</f>
        <v>No</v>
      </c>
      <c r="AK9" s="76">
        <f>VLOOKUP(F9,'N2K Features'!$D$5:$CL$125,32,FALSE)</f>
        <v>0</v>
      </c>
      <c r="AL9" s="76">
        <f>VLOOKUP(F9,'N2K Features'!$D$5:$CL$125,33,FALSE)</f>
        <v>0</v>
      </c>
      <c r="AM9" s="76" t="str">
        <f>VLOOKUP(F9,'N2K Features'!$D$5:$CL$125,34,FALSE)</f>
        <v>No</v>
      </c>
      <c r="AN9" s="76">
        <f>VLOOKUP(F9,'N2K Features'!$D$5:$CL$125,35,FALSE)</f>
        <v>0</v>
      </c>
      <c r="AO9" s="76">
        <f>VLOOKUP(F9,'N2K Features'!$D$5:$CL$125,36,FALSE)</f>
        <v>0</v>
      </c>
      <c r="AP9" s="76" t="str">
        <f>VLOOKUP(F9,'N2K Features'!$D$5:$CL$125,37,FALSE)</f>
        <v>Yes</v>
      </c>
      <c r="AQ9" s="76" t="str">
        <f>VLOOKUP(F9,'N2K Features'!$D$5:$CL$125,38,FALSE)</f>
        <v>Medium</v>
      </c>
      <c r="AR9" s="76" t="str">
        <f>VLOOKUP(F9,'N2K Features'!$D$5:$CL$125,39,FALSE)</f>
        <v>High</v>
      </c>
      <c r="AS9" s="76" t="str">
        <f>VLOOKUP(F9,'N2K Features'!$D$5:$CL$125,40,FALSE)</f>
        <v>No</v>
      </c>
      <c r="AT9" s="76">
        <f>VLOOKUP(F9,'N2K Features'!$D$5:$CL$125,41,FALSE)</f>
        <v>0</v>
      </c>
      <c r="AU9" s="76">
        <f>VLOOKUP(F9,'N2K Features'!$D$5:$CL$125,42,FALSE)</f>
        <v>0</v>
      </c>
      <c r="AV9" s="76" t="str">
        <f>VLOOKUP(F9,'N2K Features'!$D$5:$CL$125,43,FALSE)</f>
        <v>No</v>
      </c>
      <c r="AW9" s="76">
        <f>VLOOKUP(F9,'N2K Features'!$D$5:$CL$125,44,FALSE)</f>
        <v>0</v>
      </c>
      <c r="AX9" s="76">
        <f>VLOOKUP(F9,'N2K Features'!$D$5:$CL$125,45,FALSE)</f>
        <v>0</v>
      </c>
      <c r="AY9" s="76" t="str">
        <f>VLOOKUP(F9,'N2K Features'!$D$5:$CL$125,46,FALSE)</f>
        <v>No</v>
      </c>
      <c r="AZ9" s="76">
        <f>VLOOKUP(F9,'N2K Features'!$D$5:$CL$125,47,FALSE)</f>
        <v>0</v>
      </c>
      <c r="BA9" s="76">
        <f>VLOOKUP(F9,'N2K Features'!$D$5:$CL$125,48,FALSE)</f>
        <v>0</v>
      </c>
      <c r="BB9" s="76" t="str">
        <f>VLOOKUP(F9,'N2K Features'!$D$5:$CL$125,49,FALSE)</f>
        <v>No</v>
      </c>
      <c r="BC9" s="76">
        <f>VLOOKUP(F9,'N2K Features'!$D$5:$CL$125,50,FALSE)</f>
        <v>0</v>
      </c>
      <c r="BD9" s="130">
        <f>VLOOKUP(F9,'N2K Features'!$D$5:$CL$125,51,FALSE)</f>
        <v>0</v>
      </c>
      <c r="BE9" s="76" t="str">
        <f>VLOOKUP(F9,'N2K Features'!$D$5:$CL$125,52,FALSE)</f>
        <v>No</v>
      </c>
      <c r="BF9" s="76">
        <f>VLOOKUP(F9,'N2K Features'!$D$5:$CL$125,53,FALSE)</f>
        <v>0</v>
      </c>
      <c r="BG9" s="130">
        <f>VLOOKUP(F9,'N2K Features'!$D$5:$CL$125,54,FALSE)</f>
        <v>0</v>
      </c>
      <c r="BH9" s="76" t="str">
        <f>VLOOKUP(F9,'N2K Features'!$D$5:$CL$125,55,FALSE)</f>
        <v>Yes</v>
      </c>
      <c r="BI9" s="76" t="str">
        <f>VLOOKUP(F9,'N2K Features'!$D$5:$CL$125,56,FALSE)</f>
        <v>Small</v>
      </c>
      <c r="BJ9" s="76" t="str">
        <f>VLOOKUP(F9,'N2K Features'!$D$5:$CL$125,57,FALSE)</f>
        <v>Low</v>
      </c>
      <c r="BK9" s="76" t="str">
        <f>VLOOKUP(F9,'N2K Features'!$D$5:$CL$125,58,FALSE)</f>
        <v>No</v>
      </c>
      <c r="BL9" s="76">
        <f>VLOOKUP(F9,'N2K Features'!$D$5:$CL$125,59,FALSE)</f>
        <v>0</v>
      </c>
      <c r="BM9" s="130">
        <f>VLOOKUP(F9,'N2K Features'!$D$5:$CL$125,60,FALSE)</f>
        <v>0</v>
      </c>
      <c r="BN9" s="76" t="str">
        <f>VLOOKUP(F9,'N2K Features'!$D$5:$CL$125,61,FALSE)</f>
        <v>No</v>
      </c>
      <c r="BO9" s="76">
        <f>VLOOKUP(F9,'N2K Features'!$D$5:$CL$125,62,FALSE)</f>
        <v>0</v>
      </c>
      <c r="BP9" s="76">
        <f>VLOOKUP(F9,'N2K Features'!$D$5:$CL$125,63,FALSE)</f>
        <v>0</v>
      </c>
      <c r="BQ9" s="76" t="str">
        <f>VLOOKUP(F9,'N2K Features'!$D$5:$CL$125,64,FALSE)</f>
        <v>No</v>
      </c>
      <c r="BR9" s="76">
        <f>VLOOKUP(F9,'N2K Features'!$D$5:$CL$125,65,FALSE)</f>
        <v>0</v>
      </c>
      <c r="BS9" s="76">
        <f>VLOOKUP(F9,'N2K Features'!$D$5:$CL$125,66,FALSE)</f>
        <v>0</v>
      </c>
      <c r="BT9" s="76" t="str">
        <f>VLOOKUP(F9,'N2K Features'!$D$5:$CL$125,67,FALSE)</f>
        <v>Yes</v>
      </c>
      <c r="BU9" s="76" t="str">
        <f>VLOOKUP(F9,'N2K Features'!$D$5:$CL$125,68,FALSE)</f>
        <v>Small</v>
      </c>
      <c r="BV9" s="76" t="str">
        <f>VLOOKUP(F9,'N2K Features'!$D$5:$CL$125,69,FALSE)</f>
        <v>High</v>
      </c>
      <c r="BW9" s="76" t="str">
        <f>VLOOKUP(F9,'N2K Features'!$D$5:$CL$125,70,FALSE)</f>
        <v>Yes</v>
      </c>
      <c r="BX9" s="76" t="str">
        <f>VLOOKUP(F9,'N2K Features'!$D$5:$CL$125,71,FALSE)</f>
        <v>Medium</v>
      </c>
      <c r="BY9" s="130" t="str">
        <f>VLOOKUP(F9,'N2K Features'!$D$5:$CL$125,72,FALSE)</f>
        <v>High</v>
      </c>
      <c r="BZ9" s="76" t="str">
        <f>VLOOKUP(F9,'N2K Features'!$D$5:$CL$125,73,FALSE)</f>
        <v>Yes</v>
      </c>
      <c r="CA9" s="76" t="str">
        <f>VLOOKUP(F9,'N2K Features'!$D$5:$CL$125,74,FALSE)</f>
        <v>Large</v>
      </c>
      <c r="CB9" s="76" t="str">
        <f>VLOOKUP(F9,'N2K Features'!$D$5:$CL$125,75,FALSE)</f>
        <v>High</v>
      </c>
      <c r="CC9" s="76" t="str">
        <f>VLOOKUP(F9,'N2K Features'!$D$5:$CL$125,76,FALSE)</f>
        <v>No</v>
      </c>
      <c r="CD9" s="76">
        <f>VLOOKUP(F9,'N2K Features'!$D$5:$CL$125,77,FALSE)</f>
        <v>0</v>
      </c>
      <c r="CE9" s="76">
        <f>VLOOKUP(F9,'N2K Features'!$D$5:$CL$125,78,FALSE)</f>
        <v>0</v>
      </c>
      <c r="CF9" s="76" t="str">
        <f>VLOOKUP(F9,'N2K Features'!$D$5:$CL$125,79,FALSE)</f>
        <v>Yes</v>
      </c>
      <c r="CG9" s="76" t="str">
        <f>VLOOKUP(F9,'N2K Features'!$D$5:$CL$125,80,FALSE)</f>
        <v>Medium</v>
      </c>
      <c r="CH9" s="76" t="str">
        <f>VLOOKUP(F9,'N2K Features'!$D$5:$CL$125,81,FALSE)</f>
        <v>Low</v>
      </c>
      <c r="CI9" s="76" t="str">
        <f>VLOOKUP(F9,'N2K Features'!$D$5:$CL$125,82,FALSE)</f>
        <v>Yes</v>
      </c>
      <c r="CJ9" s="76" t="str">
        <f>VLOOKUP(F9,'N2K Features'!$D$5:$CL$125,83,FALSE)</f>
        <v>Medium</v>
      </c>
      <c r="CK9" s="76" t="str">
        <f>VLOOKUP(F9,'N2K Features'!$D$5:$CL$125,84,FALSE)</f>
        <v>High</v>
      </c>
      <c r="CL9" s="76" t="str">
        <f>VLOOKUP(F9,'N2K Features'!$D$5:$CL$125,85,FALSE)</f>
        <v>Yes</v>
      </c>
      <c r="CM9" s="76" t="str">
        <f>VLOOKUP(F9,'N2K Features'!$D$5:$CL$125,86,FALSE)</f>
        <v>Low</v>
      </c>
      <c r="CN9" s="79" t="str">
        <f>VLOOKUP(F9,'N2K Features'!$D$5:$CL$125,87,FALSE)</f>
        <v xml:space="preserve">Distinctive part of coastal landscape. Good for bird watching and show of flowers in summer. Educational use. </v>
      </c>
    </row>
    <row r="10" spans="1:92" ht="14.4" hidden="1" x14ac:dyDescent="0.3">
      <c r="A10" s="129" t="s">
        <v>195</v>
      </c>
      <c r="B10" s="59" t="s">
        <v>196</v>
      </c>
      <c r="C10" s="59" t="s">
        <v>528</v>
      </c>
      <c r="D10" s="59" t="s">
        <v>703</v>
      </c>
      <c r="E10" s="59" t="s">
        <v>705</v>
      </c>
      <c r="F10" s="59" t="s">
        <v>704</v>
      </c>
      <c r="G10" s="59" t="s">
        <v>705</v>
      </c>
      <c r="H10" s="179" t="s">
        <v>706</v>
      </c>
      <c r="I10" s="77" t="str">
        <f>VLOOKUP(F10,'N2K Features'!$D$5:$CL$125,4,FALSE)</f>
        <v>No</v>
      </c>
      <c r="J10" s="77" t="str">
        <f>VLOOKUP(F10,'N2K Features'!$D$5:$CL$125,5,FALSE)</f>
        <v>Negligible</v>
      </c>
      <c r="K10" s="77" t="str">
        <f>VLOOKUP(F10,'N2K Features'!$D$5:$CL$125,6,FALSE)</f>
        <v>Low</v>
      </c>
      <c r="L10" s="77" t="str">
        <f>VLOOKUP(F10,'N2K Features'!$D$5:$CL$125,7,FALSE)</f>
        <v>No</v>
      </c>
      <c r="M10" s="77" t="str">
        <f>VLOOKUP(F10,'N2K Features'!$D$5:$CL$125,8,FALSE)</f>
        <v>Negligible</v>
      </c>
      <c r="N10" s="77" t="str">
        <f>VLOOKUP(F10,'N2K Features'!$D$5:$CL$125,9,FALSE)</f>
        <v>Low</v>
      </c>
      <c r="O10" s="77" t="str">
        <f>VLOOKUP(F10,'N2K Features'!$D$5:$CL$125,10,FALSE)</f>
        <v>No</v>
      </c>
      <c r="P10" s="77" t="str">
        <f>VLOOKUP(F10,'N2K Features'!$D$5:$CL$125,11,FALSE)</f>
        <v>Negligible</v>
      </c>
      <c r="Q10" s="77" t="str">
        <f>VLOOKUP(F10,'N2K Features'!$D$5:$CL$125,12,FALSE)</f>
        <v>Low</v>
      </c>
      <c r="R10" s="77" t="str">
        <f>VLOOKUP(F10,'N2K Features'!$D$5:$CL$125,13,FALSE)</f>
        <v>No</v>
      </c>
      <c r="S10" s="77" t="str">
        <f>VLOOKUP(F10,'N2K Features'!$D$5:$CL$125,14,FALSE)</f>
        <v>Negligible</v>
      </c>
      <c r="T10" s="77" t="str">
        <f>VLOOKUP(F10,'N2K Features'!$D$5:$CL$125,15,FALSE)</f>
        <v>Low</v>
      </c>
      <c r="U10" s="77" t="str">
        <f>VLOOKUP(F10,'N2K Features'!$D$5:$CL$125,16,FALSE)</f>
        <v>No</v>
      </c>
      <c r="V10" s="77">
        <f>VLOOKUP(F10,'N2K Features'!$D$5:$CL$125, 17,FALSE)</f>
        <v>0</v>
      </c>
      <c r="W10" s="77">
        <f>VLOOKUP(F10,'N2K Features'!$D$5:$CL$125,18,FALSE)</f>
        <v>0</v>
      </c>
      <c r="X10" s="77" t="str">
        <f>VLOOKUP(F10,'N2K Features'!$D$5:$CL$125,19,FALSE)</f>
        <v>No</v>
      </c>
      <c r="Y10" s="77">
        <f>VLOOKUP(F10,'N2K Features'!$D$5:$CL$125,20,FALSE)</f>
        <v>0</v>
      </c>
      <c r="Z10" s="77">
        <f>VLOOKUP(F10,'N2K Features'!$D$5:$CL$125,21,FALSE)</f>
        <v>0</v>
      </c>
      <c r="AA10" s="77" t="str">
        <f>VLOOKUP(F10,'N2K Features'!$D$5:$CL$125,22,FALSE)</f>
        <v>No</v>
      </c>
      <c r="AB10" s="77">
        <f>VLOOKUP(F10,'N2K Features'!$D$5:$CL$125,23,FALSE)</f>
        <v>0</v>
      </c>
      <c r="AC10" s="77">
        <f>VLOOKUP(F10,'N2K Features'!$D$5:$CL$125,24,FALSE)</f>
        <v>0</v>
      </c>
      <c r="AD10" s="77" t="str">
        <f>VLOOKUP(F10,'N2K Features'!$D$5:$CL$125,25,FALSE)</f>
        <v>No</v>
      </c>
      <c r="AE10" s="77">
        <f>VLOOKUP(F10,'N2K Features'!$D$5:$CL$125,26,FALSE)</f>
        <v>0</v>
      </c>
      <c r="AF10" s="78">
        <f>VLOOKUP(F10,'N2K Features'!$D$5:$CL$125,27,FALSE)</f>
        <v>0</v>
      </c>
      <c r="AG10" s="76" t="str">
        <f>VLOOKUP(F10,'N2K Features'!$D$5:$CL$125,28,FALSE)</f>
        <v>No</v>
      </c>
      <c r="AH10" s="76">
        <f>VLOOKUP(F10,'N2K Features'!$D$5:$CL$125,29,FALSE)</f>
        <v>0</v>
      </c>
      <c r="AI10" s="76">
        <f>VLOOKUP(F10,'N2K Features'!$D$5:$CL$125,30,FALSE)</f>
        <v>0</v>
      </c>
      <c r="AJ10" s="76" t="str">
        <f>VLOOKUP(F10,'N2K Features'!$D$5:$CL$125,31,FALSE)</f>
        <v>No</v>
      </c>
      <c r="AK10" s="76">
        <f>VLOOKUP(F10,'N2K Features'!$D$5:$CL$125,32,FALSE)</f>
        <v>0</v>
      </c>
      <c r="AL10" s="76">
        <f>VLOOKUP(F10,'N2K Features'!$D$5:$CL$125,33,FALSE)</f>
        <v>0</v>
      </c>
      <c r="AM10" s="76" t="str">
        <f>VLOOKUP(F10,'N2K Features'!$D$5:$CL$125,34,FALSE)</f>
        <v>No</v>
      </c>
      <c r="AN10" s="76">
        <f>VLOOKUP(F10,'N2K Features'!$D$5:$CL$125,35,FALSE)</f>
        <v>0</v>
      </c>
      <c r="AO10" s="76">
        <f>VLOOKUP(F10,'N2K Features'!$D$5:$CL$125,36,FALSE)</f>
        <v>0</v>
      </c>
      <c r="AP10" s="76" t="str">
        <f>VLOOKUP(F10,'N2K Features'!$D$5:$CL$125,37,FALSE)</f>
        <v>No</v>
      </c>
      <c r="AQ10" s="76">
        <f>VLOOKUP(F10,'N2K Features'!$D$5:$CL$125,38,FALSE)</f>
        <v>0</v>
      </c>
      <c r="AR10" s="76">
        <f>VLOOKUP(F10,'N2K Features'!$D$5:$CL$125,39,FALSE)</f>
        <v>0</v>
      </c>
      <c r="AS10" s="76" t="str">
        <f>VLOOKUP(F10,'N2K Features'!$D$5:$CL$125,40,FALSE)</f>
        <v>No</v>
      </c>
      <c r="AT10" s="76">
        <f>VLOOKUP(F10,'N2K Features'!$D$5:$CL$125,41,FALSE)</f>
        <v>0</v>
      </c>
      <c r="AU10" s="76">
        <f>VLOOKUP(F10,'N2K Features'!$D$5:$CL$125,42,FALSE)</f>
        <v>0</v>
      </c>
      <c r="AV10" s="76" t="str">
        <f>VLOOKUP(F10,'N2K Features'!$D$5:$CL$125,43,FALSE)</f>
        <v>No</v>
      </c>
      <c r="AW10" s="76">
        <f>VLOOKUP(F10,'N2K Features'!$D$5:$CL$125,44,FALSE)</f>
        <v>0</v>
      </c>
      <c r="AX10" s="76">
        <f>VLOOKUP(F10,'N2K Features'!$D$5:$CL$125,45,FALSE)</f>
        <v>0</v>
      </c>
      <c r="AY10" s="76" t="str">
        <f>VLOOKUP(F10,'N2K Features'!$D$5:$CL$125,46,FALSE)</f>
        <v>No</v>
      </c>
      <c r="AZ10" s="76">
        <f>VLOOKUP(F10,'N2K Features'!$D$5:$CL$125,47,FALSE)</f>
        <v>0</v>
      </c>
      <c r="BA10" s="76">
        <f>VLOOKUP(F10,'N2K Features'!$D$5:$CL$125,48,FALSE)</f>
        <v>0</v>
      </c>
      <c r="BB10" s="76" t="str">
        <f>VLOOKUP(F10,'N2K Features'!$D$5:$CL$125,49,FALSE)</f>
        <v>No</v>
      </c>
      <c r="BC10" s="76">
        <f>VLOOKUP(F10,'N2K Features'!$D$5:$CL$125,50,FALSE)</f>
        <v>0</v>
      </c>
      <c r="BD10" s="130">
        <f>VLOOKUP(F10,'N2K Features'!$D$5:$CL$125,51,FALSE)</f>
        <v>0</v>
      </c>
      <c r="BE10" s="76" t="str">
        <f>VLOOKUP(F10,'N2K Features'!$D$5:$CL$125,52,FALSE)</f>
        <v>No</v>
      </c>
      <c r="BF10" s="76">
        <f>VLOOKUP(F10,'N2K Features'!$D$5:$CL$125,53,FALSE)</f>
        <v>0</v>
      </c>
      <c r="BG10" s="130">
        <f>VLOOKUP(F10,'N2K Features'!$D$5:$CL$125,54,FALSE)</f>
        <v>0</v>
      </c>
      <c r="BH10" s="76" t="str">
        <f>VLOOKUP(F10,'N2K Features'!$D$5:$CL$125,55,FALSE)</f>
        <v>No</v>
      </c>
      <c r="BI10" s="76">
        <f>VLOOKUP(F10,'N2K Features'!$D$5:$CL$125,56,FALSE)</f>
        <v>0</v>
      </c>
      <c r="BJ10" s="76">
        <f>VLOOKUP(F10,'N2K Features'!$D$5:$CL$125,57,FALSE)</f>
        <v>0</v>
      </c>
      <c r="BK10" s="76" t="str">
        <f>VLOOKUP(F10,'N2K Features'!$D$5:$CL$125,58,FALSE)</f>
        <v>No</v>
      </c>
      <c r="BL10" s="76">
        <f>VLOOKUP(F10,'N2K Features'!$D$5:$CL$125,59,FALSE)</f>
        <v>0</v>
      </c>
      <c r="BM10" s="130">
        <f>VLOOKUP(F10,'N2K Features'!$D$5:$CL$125,60,FALSE)</f>
        <v>0</v>
      </c>
      <c r="BN10" s="76" t="str">
        <f>VLOOKUP(F10,'N2K Features'!$D$5:$CL$125,61,FALSE)</f>
        <v>No</v>
      </c>
      <c r="BO10" s="76">
        <f>VLOOKUP(F10,'N2K Features'!$D$5:$CL$125,62,FALSE)</f>
        <v>0</v>
      </c>
      <c r="BP10" s="76">
        <f>VLOOKUP(F10,'N2K Features'!$D$5:$CL$125,63,FALSE)</f>
        <v>0</v>
      </c>
      <c r="BQ10" s="76" t="str">
        <f>VLOOKUP(F10,'N2K Features'!$D$5:$CL$125,64,FALSE)</f>
        <v>No</v>
      </c>
      <c r="BR10" s="76">
        <f>VLOOKUP(F10,'N2K Features'!$D$5:$CL$125,65,FALSE)</f>
        <v>0</v>
      </c>
      <c r="BS10" s="76">
        <f>VLOOKUP(F10,'N2K Features'!$D$5:$CL$125,66,FALSE)</f>
        <v>0</v>
      </c>
      <c r="BT10" s="76" t="str">
        <f>VLOOKUP(F10,'N2K Features'!$D$5:$CL$125,67,FALSE)</f>
        <v>No</v>
      </c>
      <c r="BU10" s="76">
        <f>VLOOKUP(F10,'N2K Features'!$D$5:$CL$125,68,FALSE)</f>
        <v>0</v>
      </c>
      <c r="BV10" s="76">
        <f>VLOOKUP(F10,'N2K Features'!$D$5:$CL$125,69,FALSE)</f>
        <v>0</v>
      </c>
      <c r="BW10" s="76" t="str">
        <f>VLOOKUP(F10,'N2K Features'!$D$5:$CL$125,70,FALSE)</f>
        <v>No</v>
      </c>
      <c r="BX10" s="76">
        <f>VLOOKUP(F10,'N2K Features'!$D$5:$CL$125,71,FALSE)</f>
        <v>0</v>
      </c>
      <c r="BY10" s="130">
        <f>VLOOKUP(F10,'N2K Features'!$D$5:$CL$125,72,FALSE)</f>
        <v>0</v>
      </c>
      <c r="BZ10" s="76" t="str">
        <f>VLOOKUP(F10,'N2K Features'!$D$5:$CL$125,73,FALSE)</f>
        <v>No</v>
      </c>
      <c r="CA10" s="76">
        <f>VLOOKUP(F10,'N2K Features'!$D$5:$CL$125,74,FALSE)</f>
        <v>0</v>
      </c>
      <c r="CB10" s="76">
        <f>VLOOKUP(F10,'N2K Features'!$D$5:$CL$125,75,FALSE)</f>
        <v>0</v>
      </c>
      <c r="CC10" s="76" t="str">
        <f>VLOOKUP(F10,'N2K Features'!$D$5:$CL$125,76,FALSE)</f>
        <v>No</v>
      </c>
      <c r="CD10" s="76">
        <f>VLOOKUP(F10,'N2K Features'!$D$5:$CL$125,77,FALSE)</f>
        <v>0</v>
      </c>
      <c r="CE10" s="76">
        <f>VLOOKUP(F10,'N2K Features'!$D$5:$CL$125,78,FALSE)</f>
        <v>0</v>
      </c>
      <c r="CF10" s="76" t="str">
        <f>VLOOKUP(F10,'N2K Features'!$D$5:$CL$125,79,FALSE)</f>
        <v>No</v>
      </c>
      <c r="CG10" s="76">
        <f>VLOOKUP(F10,'N2K Features'!$D$5:$CL$125,80,FALSE)</f>
        <v>0</v>
      </c>
      <c r="CH10" s="76">
        <f>VLOOKUP(F10,'N2K Features'!$D$5:$CL$125,81,FALSE)</f>
        <v>0</v>
      </c>
      <c r="CI10" s="76" t="str">
        <f>VLOOKUP(F10,'N2K Features'!$D$5:$CL$125,82,FALSE)</f>
        <v>No</v>
      </c>
      <c r="CJ10" s="76">
        <f>VLOOKUP(F10,'N2K Features'!$D$5:$CL$125,83,FALSE)</f>
        <v>0</v>
      </c>
      <c r="CK10" s="76">
        <f>VLOOKUP(F10,'N2K Features'!$D$5:$CL$125,84,FALSE)</f>
        <v>0</v>
      </c>
      <c r="CL10" s="76" t="str">
        <f>VLOOKUP(F10,'N2K Features'!$D$5:$CL$125,85,FALSE)</f>
        <v>Yes</v>
      </c>
      <c r="CM10" s="76" t="str">
        <f>VLOOKUP(F10,'N2K Features'!$D$5:$CL$125,86,FALSE)</f>
        <v>Low</v>
      </c>
      <c r="CN10" s="79" t="str">
        <f>VLOOKUP(F10,'N2K Features'!$D$5:$CL$125,87,FALSE)</f>
        <v xml:space="preserve">Interest to botanists. </v>
      </c>
    </row>
    <row r="11" spans="1:92" ht="14.4" hidden="1" x14ac:dyDescent="0.3">
      <c r="A11" s="129" t="s">
        <v>195</v>
      </c>
      <c r="B11" s="59" t="s">
        <v>196</v>
      </c>
      <c r="C11" s="59" t="s">
        <v>528</v>
      </c>
      <c r="D11" s="59" t="s">
        <v>40</v>
      </c>
      <c r="E11" s="59" t="s">
        <v>606</v>
      </c>
      <c r="F11" s="59" t="s">
        <v>41</v>
      </c>
      <c r="G11" s="59" t="s">
        <v>42</v>
      </c>
      <c r="H11" s="179" t="s">
        <v>41</v>
      </c>
      <c r="I11" s="77" t="str">
        <f>VLOOKUP(F11,'N2K Features'!$D$5:$CL$125,4,FALSE)</f>
        <v>No</v>
      </c>
      <c r="J11" s="77" t="str">
        <f>VLOOKUP(F11,'N2K Features'!$D$5:$CL$125,5,FALSE)</f>
        <v>Negligible</v>
      </c>
      <c r="K11" s="77" t="str">
        <f>VLOOKUP(F11,'N2K Features'!$D$5:$CL$125,6,FALSE)</f>
        <v>Low</v>
      </c>
      <c r="L11" s="77" t="str">
        <f>VLOOKUP(F11,'N2K Features'!$D$5:$CL$125,7,FALSE)</f>
        <v>No</v>
      </c>
      <c r="M11" s="77" t="str">
        <f>VLOOKUP(F11,'N2K Features'!$D$5:$CL$125,8,FALSE)</f>
        <v>Negligible</v>
      </c>
      <c r="N11" s="77" t="str">
        <f>VLOOKUP(F11,'N2K Features'!$D$5:$CL$125,9,FALSE)</f>
        <v>Low</v>
      </c>
      <c r="O11" s="77" t="str">
        <f>VLOOKUP(F11,'N2K Features'!$D$5:$CL$125,10,FALSE)</f>
        <v>No</v>
      </c>
      <c r="P11" s="77" t="str">
        <f>VLOOKUP(F11,'N2K Features'!$D$5:$CL$125,11,FALSE)</f>
        <v>Negligible</v>
      </c>
      <c r="Q11" s="77" t="str">
        <f>VLOOKUP(F11,'N2K Features'!$D$5:$CL$125,12,FALSE)</f>
        <v>Low</v>
      </c>
      <c r="R11" s="77" t="str">
        <f>VLOOKUP(F11,'N2K Features'!$D$5:$CL$125,13,FALSE)</f>
        <v>No</v>
      </c>
      <c r="S11" s="77" t="str">
        <f>VLOOKUP(F11,'N2K Features'!$D$5:$CL$125,14,FALSE)</f>
        <v>Negligible</v>
      </c>
      <c r="T11" s="77" t="str">
        <f>VLOOKUP(F11,'N2K Features'!$D$5:$CL$125,15,FALSE)</f>
        <v>Low</v>
      </c>
      <c r="U11" s="77" t="str">
        <f>VLOOKUP(F11,'N2K Features'!$D$5:$CL$125,16,FALSE)</f>
        <v>No</v>
      </c>
      <c r="V11" s="77">
        <f>VLOOKUP(F11,'N2K Features'!$D$5:$CL$125, 17,FALSE)</f>
        <v>0</v>
      </c>
      <c r="W11" s="77">
        <f>VLOOKUP(F11,'N2K Features'!$D$5:$CL$125,18,FALSE)</f>
        <v>0</v>
      </c>
      <c r="X11" s="77" t="str">
        <f>VLOOKUP(F11,'N2K Features'!$D$5:$CL$125,19,FALSE)</f>
        <v>No</v>
      </c>
      <c r="Y11" s="77">
        <f>VLOOKUP(F11,'N2K Features'!$D$5:$CL$125,20,FALSE)</f>
        <v>0</v>
      </c>
      <c r="Z11" s="77">
        <f>VLOOKUP(F11,'N2K Features'!$D$5:$CL$125,21,FALSE)</f>
        <v>0</v>
      </c>
      <c r="AA11" s="77" t="str">
        <f>VLOOKUP(F11,'N2K Features'!$D$5:$CL$125,22,FALSE)</f>
        <v>No</v>
      </c>
      <c r="AB11" s="77">
        <f>VLOOKUP(F11,'N2K Features'!$D$5:$CL$125,23,FALSE)</f>
        <v>0</v>
      </c>
      <c r="AC11" s="77">
        <f>VLOOKUP(F11,'N2K Features'!$D$5:$CL$125,24,FALSE)</f>
        <v>0</v>
      </c>
      <c r="AD11" s="77" t="str">
        <f>VLOOKUP(F11,'N2K Features'!$D$5:$CL$125,25,FALSE)</f>
        <v>No</v>
      </c>
      <c r="AE11" s="77">
        <f>VLOOKUP(F11,'N2K Features'!$D$5:$CL$125,26,FALSE)</f>
        <v>0</v>
      </c>
      <c r="AF11" s="78">
        <f>VLOOKUP(F11,'N2K Features'!$D$5:$CL$125,27,FALSE)</f>
        <v>0</v>
      </c>
      <c r="AG11" s="76" t="str">
        <f>VLOOKUP(F11,'N2K Features'!$D$5:$CL$125,28,FALSE)</f>
        <v>No</v>
      </c>
      <c r="AH11" s="76">
        <f>VLOOKUP(F11,'N2K Features'!$D$5:$CL$125,29,FALSE)</f>
        <v>0</v>
      </c>
      <c r="AI11" s="76">
        <f>VLOOKUP(F11,'N2K Features'!$D$5:$CL$125,30,FALSE)</f>
        <v>0</v>
      </c>
      <c r="AJ11" s="76" t="str">
        <f>VLOOKUP(F11,'N2K Features'!$D$5:$CL$125,31,FALSE)</f>
        <v>No</v>
      </c>
      <c r="AK11" s="76">
        <f>VLOOKUP(F11,'N2K Features'!$D$5:$CL$125,32,FALSE)</f>
        <v>0</v>
      </c>
      <c r="AL11" s="76">
        <f>VLOOKUP(F11,'N2K Features'!$D$5:$CL$125,33,FALSE)</f>
        <v>0</v>
      </c>
      <c r="AM11" s="76" t="str">
        <f>VLOOKUP(F11,'N2K Features'!$D$5:$CL$125,34,FALSE)</f>
        <v>No</v>
      </c>
      <c r="AN11" s="76">
        <f>VLOOKUP(F11,'N2K Features'!$D$5:$CL$125,35,FALSE)</f>
        <v>0</v>
      </c>
      <c r="AO11" s="76">
        <f>VLOOKUP(F11,'N2K Features'!$D$5:$CL$125,36,FALSE)</f>
        <v>0</v>
      </c>
      <c r="AP11" s="76" t="str">
        <f>VLOOKUP(F11,'N2K Features'!$D$5:$CL$125,37,FALSE)</f>
        <v>No</v>
      </c>
      <c r="AQ11" s="76">
        <f>VLOOKUP(F11,'N2K Features'!$D$5:$CL$125,38,FALSE)</f>
        <v>0</v>
      </c>
      <c r="AR11" s="76">
        <f>VLOOKUP(F11,'N2K Features'!$D$5:$CL$125,39,FALSE)</f>
        <v>0</v>
      </c>
      <c r="AS11" s="76" t="str">
        <f>VLOOKUP(F11,'N2K Features'!$D$5:$CL$125,40,FALSE)</f>
        <v>No</v>
      </c>
      <c r="AT11" s="76">
        <f>VLOOKUP(F11,'N2K Features'!$D$5:$CL$125,41,FALSE)</f>
        <v>0</v>
      </c>
      <c r="AU11" s="76">
        <f>VLOOKUP(F11,'N2K Features'!$D$5:$CL$125,42,FALSE)</f>
        <v>0</v>
      </c>
      <c r="AV11" s="76" t="str">
        <f>VLOOKUP(F11,'N2K Features'!$D$5:$CL$125,43,FALSE)</f>
        <v>No</v>
      </c>
      <c r="AW11" s="76">
        <f>VLOOKUP(F11,'N2K Features'!$D$5:$CL$125,44,FALSE)</f>
        <v>0</v>
      </c>
      <c r="AX11" s="76">
        <f>VLOOKUP(F11,'N2K Features'!$D$5:$CL$125,45,FALSE)</f>
        <v>0</v>
      </c>
      <c r="AY11" s="76" t="str">
        <f>VLOOKUP(F11,'N2K Features'!$D$5:$CL$125,46,FALSE)</f>
        <v>No</v>
      </c>
      <c r="AZ11" s="76">
        <f>VLOOKUP(F11,'N2K Features'!$D$5:$CL$125,47,FALSE)</f>
        <v>0</v>
      </c>
      <c r="BA11" s="76">
        <f>VLOOKUP(F11,'N2K Features'!$D$5:$CL$125,48,FALSE)</f>
        <v>0</v>
      </c>
      <c r="BB11" s="76" t="str">
        <f>VLOOKUP(F11,'N2K Features'!$D$5:$CL$125,49,FALSE)</f>
        <v>No</v>
      </c>
      <c r="BC11" s="76">
        <f>VLOOKUP(F11,'N2K Features'!$D$5:$CL$125,50,FALSE)</f>
        <v>0</v>
      </c>
      <c r="BD11" s="130">
        <f>VLOOKUP(F11,'N2K Features'!$D$5:$CL$125,51,FALSE)</f>
        <v>0</v>
      </c>
      <c r="BE11" s="76" t="str">
        <f>VLOOKUP(F11,'N2K Features'!$D$5:$CL$125,52,FALSE)</f>
        <v>No</v>
      </c>
      <c r="BF11" s="76">
        <f>VLOOKUP(F11,'N2K Features'!$D$5:$CL$125,53,FALSE)</f>
        <v>0</v>
      </c>
      <c r="BG11" s="130">
        <f>VLOOKUP(F11,'N2K Features'!$D$5:$CL$125,54,FALSE)</f>
        <v>0</v>
      </c>
      <c r="BH11" s="76" t="str">
        <f>VLOOKUP(F11,'N2K Features'!$D$5:$CL$125,55,FALSE)</f>
        <v>No</v>
      </c>
      <c r="BI11" s="76">
        <f>VLOOKUP(F11,'N2K Features'!$D$5:$CL$125,56,FALSE)</f>
        <v>0</v>
      </c>
      <c r="BJ11" s="76">
        <f>VLOOKUP(F11,'N2K Features'!$D$5:$CL$125,57,FALSE)</f>
        <v>0</v>
      </c>
      <c r="BK11" s="76" t="str">
        <f>VLOOKUP(F11,'N2K Features'!$D$5:$CL$125,58,FALSE)</f>
        <v>No</v>
      </c>
      <c r="BL11" s="76">
        <f>VLOOKUP(F11,'N2K Features'!$D$5:$CL$125,59,FALSE)</f>
        <v>0</v>
      </c>
      <c r="BM11" s="130">
        <f>VLOOKUP(F11,'N2K Features'!$D$5:$CL$125,60,FALSE)</f>
        <v>0</v>
      </c>
      <c r="BN11" s="76" t="str">
        <f>VLOOKUP(F11,'N2K Features'!$D$5:$CL$125,61,FALSE)</f>
        <v>No</v>
      </c>
      <c r="BO11" s="76">
        <f>VLOOKUP(F11,'N2K Features'!$D$5:$CL$125,62,FALSE)</f>
        <v>0</v>
      </c>
      <c r="BP11" s="76">
        <f>VLOOKUP(F11,'N2K Features'!$D$5:$CL$125,63,FALSE)</f>
        <v>0</v>
      </c>
      <c r="BQ11" s="76" t="str">
        <f>VLOOKUP(F11,'N2K Features'!$D$5:$CL$125,64,FALSE)</f>
        <v>No</v>
      </c>
      <c r="BR11" s="76">
        <f>VLOOKUP(F11,'N2K Features'!$D$5:$CL$125,65,FALSE)</f>
        <v>0</v>
      </c>
      <c r="BS11" s="76">
        <f>VLOOKUP(F11,'N2K Features'!$D$5:$CL$125,66,FALSE)</f>
        <v>0</v>
      </c>
      <c r="BT11" s="76" t="str">
        <f>VLOOKUP(F11,'N2K Features'!$D$5:$CL$125,67,FALSE)</f>
        <v>No</v>
      </c>
      <c r="BU11" s="76">
        <f>VLOOKUP(F11,'N2K Features'!$D$5:$CL$125,68,FALSE)</f>
        <v>0</v>
      </c>
      <c r="BV11" s="76">
        <f>VLOOKUP(F11,'N2K Features'!$D$5:$CL$125,69,FALSE)</f>
        <v>0</v>
      </c>
      <c r="BW11" s="76" t="str">
        <f>VLOOKUP(F11,'N2K Features'!$D$5:$CL$125,70,FALSE)</f>
        <v>No</v>
      </c>
      <c r="BX11" s="76">
        <f>VLOOKUP(F11,'N2K Features'!$D$5:$CL$125,71,FALSE)</f>
        <v>0</v>
      </c>
      <c r="BY11" s="130">
        <f>VLOOKUP(F11,'N2K Features'!$D$5:$CL$125,72,FALSE)</f>
        <v>0</v>
      </c>
      <c r="BZ11" s="76" t="str">
        <f>VLOOKUP(F11,'N2K Features'!$D$5:$CL$125,73,FALSE)</f>
        <v>No</v>
      </c>
      <c r="CA11" s="76">
        <f>VLOOKUP(F11,'N2K Features'!$D$5:$CL$125,74,FALSE)</f>
        <v>0</v>
      </c>
      <c r="CB11" s="76">
        <f>VLOOKUP(F11,'N2K Features'!$D$5:$CL$125,75,FALSE)</f>
        <v>0</v>
      </c>
      <c r="CC11" s="76" t="str">
        <f>VLOOKUP(F11,'N2K Features'!$D$5:$CL$125,76,FALSE)</f>
        <v>No</v>
      </c>
      <c r="CD11" s="76">
        <f>VLOOKUP(F11,'N2K Features'!$D$5:$CL$125,77,FALSE)</f>
        <v>0</v>
      </c>
      <c r="CE11" s="76">
        <f>VLOOKUP(F11,'N2K Features'!$D$5:$CL$125,78,FALSE)</f>
        <v>0</v>
      </c>
      <c r="CF11" s="76" t="str">
        <f>VLOOKUP(F11,'N2K Features'!$D$5:$CL$125,79,FALSE)</f>
        <v>No</v>
      </c>
      <c r="CG11" s="76">
        <f>VLOOKUP(F11,'N2K Features'!$D$5:$CL$125,80,FALSE)</f>
        <v>0</v>
      </c>
      <c r="CH11" s="76">
        <f>VLOOKUP(F11,'N2K Features'!$D$5:$CL$125,81,FALSE)</f>
        <v>0</v>
      </c>
      <c r="CI11" s="76" t="str">
        <f>VLOOKUP(F11,'N2K Features'!$D$5:$CL$125,82,FALSE)</f>
        <v>No</v>
      </c>
      <c r="CJ11" s="76">
        <f>VLOOKUP(F11,'N2K Features'!$D$5:$CL$125,83,FALSE)</f>
        <v>0</v>
      </c>
      <c r="CK11" s="76">
        <f>VLOOKUP(F11,'N2K Features'!$D$5:$CL$125,84,FALSE)</f>
        <v>0</v>
      </c>
      <c r="CL11" s="76" t="str">
        <f>VLOOKUP(F11,'N2K Features'!$D$5:$CL$125,85,FALSE)</f>
        <v>No</v>
      </c>
      <c r="CM11" s="76">
        <f>VLOOKUP(F11,'N2K Features'!$D$5:$CL$125,86,FALSE)</f>
        <v>0</v>
      </c>
      <c r="CN11" s="79" t="str">
        <f>VLOOKUP(F11,'N2K Features'!$D$5:$CL$125,87,FALSE)</f>
        <v xml:space="preserve">Specialist interest only. </v>
      </c>
    </row>
    <row r="12" spans="1:92" ht="14.4" hidden="1" x14ac:dyDescent="0.3">
      <c r="A12" s="129" t="s">
        <v>197</v>
      </c>
      <c r="B12" s="59" t="s">
        <v>198</v>
      </c>
      <c r="C12" s="59" t="s">
        <v>585</v>
      </c>
      <c r="D12" s="59" t="s">
        <v>71</v>
      </c>
      <c r="E12" s="59" t="s">
        <v>586</v>
      </c>
      <c r="F12" s="59" t="s">
        <v>72</v>
      </c>
      <c r="G12" s="59" t="s">
        <v>73</v>
      </c>
      <c r="H12" s="179" t="s">
        <v>74</v>
      </c>
      <c r="I12" s="77" t="str">
        <f>VLOOKUP(F12,'N2K Features'!$D$5:$CL$125,4,FALSE)</f>
        <v>Yes</v>
      </c>
      <c r="J12" s="77" t="str">
        <f>VLOOKUP(F12,'N2K Features'!$D$5:$CL$125,5,FALSE)</f>
        <v>Medium</v>
      </c>
      <c r="K12" s="77" t="str">
        <f>VLOOKUP(F12,'N2K Features'!$D$5:$CL$125,6,FALSE)</f>
        <v>Moderate</v>
      </c>
      <c r="L12" s="77" t="str">
        <f>VLOOKUP(F12,'N2K Features'!$D$5:$CL$125,7,FALSE)</f>
        <v>Yes</v>
      </c>
      <c r="M12" s="77" t="str">
        <f>VLOOKUP(F12,'N2K Features'!$D$5:$CL$125,8,FALSE)</f>
        <v>Large</v>
      </c>
      <c r="N12" s="77" t="str">
        <f>VLOOKUP(F12,'N2K Features'!$D$5:$CL$125,9,FALSE)</f>
        <v>High</v>
      </c>
      <c r="O12" s="77" t="str">
        <f>VLOOKUP(F12,'N2K Features'!$D$5:$CL$125,10,FALSE)</f>
        <v>Yes</v>
      </c>
      <c r="P12" s="77" t="str">
        <f>VLOOKUP(F12,'N2K Features'!$D$5:$CL$125,11,FALSE)</f>
        <v>Medium</v>
      </c>
      <c r="Q12" s="77" t="str">
        <f>VLOOKUP(F12,'N2K Features'!$D$5:$CL$125,12,FALSE)</f>
        <v>Low</v>
      </c>
      <c r="R12" s="77" t="str">
        <f>VLOOKUP(F12,'N2K Features'!$D$5:$CL$125,13,FALSE)</f>
        <v>Yes</v>
      </c>
      <c r="S12" s="77" t="str">
        <f>VLOOKUP(F12,'N2K Features'!$D$5:$CL$125,14,FALSE)</f>
        <v>Large</v>
      </c>
      <c r="T12" s="77" t="str">
        <f>VLOOKUP(F12,'N2K Features'!$D$5:$CL$125,15,FALSE)</f>
        <v>High</v>
      </c>
      <c r="U12" s="77" t="str">
        <f>VLOOKUP(F12,'N2K Features'!$D$5:$CL$125,16,FALSE)</f>
        <v>Yes</v>
      </c>
      <c r="V12" s="77" t="str">
        <f>VLOOKUP(F12,'N2K Features'!$D$5:$CL$125, 17,FALSE)</f>
        <v>Small</v>
      </c>
      <c r="W12" s="77" t="str">
        <f>VLOOKUP(F12,'N2K Features'!$D$5:$CL$125,18,FALSE)</f>
        <v>Low</v>
      </c>
      <c r="X12" s="77" t="str">
        <f>VLOOKUP(F12,'N2K Features'!$D$5:$CL$125,19,FALSE)</f>
        <v>No</v>
      </c>
      <c r="Y12" s="77">
        <f>VLOOKUP(F12,'N2K Features'!$D$5:$CL$125,20,FALSE)</f>
        <v>0</v>
      </c>
      <c r="Z12" s="77">
        <f>VLOOKUP(F12,'N2K Features'!$D$5:$CL$125,21,FALSE)</f>
        <v>0</v>
      </c>
      <c r="AA12" s="77" t="str">
        <f>VLOOKUP(F12,'N2K Features'!$D$5:$CL$125,22,FALSE)</f>
        <v>No</v>
      </c>
      <c r="AB12" s="77">
        <f>VLOOKUP(F12,'N2K Features'!$D$5:$CL$125,23,FALSE)</f>
        <v>0</v>
      </c>
      <c r="AC12" s="77">
        <f>VLOOKUP(F12,'N2K Features'!$D$5:$CL$125,24,FALSE)</f>
        <v>0</v>
      </c>
      <c r="AD12" s="77" t="str">
        <f>VLOOKUP(F12,'N2K Features'!$D$5:$CL$125,25,FALSE)</f>
        <v>No</v>
      </c>
      <c r="AE12" s="77">
        <f>VLOOKUP(F12,'N2K Features'!$D$5:$CL$125,26,FALSE)</f>
        <v>0</v>
      </c>
      <c r="AF12" s="78">
        <f>VLOOKUP(F12,'N2K Features'!$D$5:$CL$125,27,FALSE)</f>
        <v>0</v>
      </c>
      <c r="AG12" s="76" t="str">
        <f>VLOOKUP(F12,'N2K Features'!$D$5:$CL$125,28,FALSE)</f>
        <v>No</v>
      </c>
      <c r="AH12" s="76">
        <f>VLOOKUP(F12,'N2K Features'!$D$5:$CL$125,29,FALSE)</f>
        <v>0</v>
      </c>
      <c r="AI12" s="76">
        <f>VLOOKUP(F12,'N2K Features'!$D$5:$CL$125,30,FALSE)</f>
        <v>0</v>
      </c>
      <c r="AJ12" s="76" t="str">
        <f>VLOOKUP(F12,'N2K Features'!$D$5:$CL$125,31,FALSE)</f>
        <v>No</v>
      </c>
      <c r="AK12" s="76">
        <f>VLOOKUP(F12,'N2K Features'!$D$5:$CL$125,32,FALSE)</f>
        <v>0</v>
      </c>
      <c r="AL12" s="76">
        <f>VLOOKUP(F12,'N2K Features'!$D$5:$CL$125,33,FALSE)</f>
        <v>0</v>
      </c>
      <c r="AM12" s="76" t="str">
        <f>VLOOKUP(F12,'N2K Features'!$D$5:$CL$125,34,FALSE)</f>
        <v>No</v>
      </c>
      <c r="AN12" s="76">
        <f>VLOOKUP(F12,'N2K Features'!$D$5:$CL$125,35,FALSE)</f>
        <v>0</v>
      </c>
      <c r="AO12" s="76">
        <f>VLOOKUP(F12,'N2K Features'!$D$5:$CL$125,36,FALSE)</f>
        <v>0</v>
      </c>
      <c r="AP12" s="76" t="str">
        <f>VLOOKUP(F12,'N2K Features'!$D$5:$CL$125,37,FALSE)</f>
        <v>Yes</v>
      </c>
      <c r="AQ12" s="76" t="str">
        <f>VLOOKUP(F12,'N2K Features'!$D$5:$CL$125,38,FALSE)</f>
        <v>Small</v>
      </c>
      <c r="AR12" s="76" t="str">
        <f>VLOOKUP(F12,'N2K Features'!$D$5:$CL$125,39,FALSE)</f>
        <v>Low</v>
      </c>
      <c r="AS12" s="76" t="str">
        <f>VLOOKUP(F12,'N2K Features'!$D$5:$CL$125,40,FALSE)</f>
        <v>No</v>
      </c>
      <c r="AT12" s="76">
        <f>VLOOKUP(F12,'N2K Features'!$D$5:$CL$125,41,FALSE)</f>
        <v>0</v>
      </c>
      <c r="AU12" s="76">
        <f>VLOOKUP(F12,'N2K Features'!$D$5:$CL$125,42,FALSE)</f>
        <v>0</v>
      </c>
      <c r="AV12" s="76" t="str">
        <f>VLOOKUP(F12,'N2K Features'!$D$5:$CL$125,43,FALSE)</f>
        <v>No</v>
      </c>
      <c r="AW12" s="76">
        <f>VLOOKUP(F12,'N2K Features'!$D$5:$CL$125,44,FALSE)</f>
        <v>0</v>
      </c>
      <c r="AX12" s="76">
        <f>VLOOKUP(F12,'N2K Features'!$D$5:$CL$125,45,FALSE)</f>
        <v>0</v>
      </c>
      <c r="AY12" s="76" t="str">
        <f>VLOOKUP(F12,'N2K Features'!$D$5:$CL$125,46,FALSE)</f>
        <v>No</v>
      </c>
      <c r="AZ12" s="76">
        <f>VLOOKUP(F12,'N2K Features'!$D$5:$CL$125,47,FALSE)</f>
        <v>0</v>
      </c>
      <c r="BA12" s="76">
        <f>VLOOKUP(F12,'N2K Features'!$D$5:$CL$125,48,FALSE)</f>
        <v>0</v>
      </c>
      <c r="BB12" s="76" t="str">
        <f>VLOOKUP(F12,'N2K Features'!$D$5:$CL$125,49,FALSE)</f>
        <v>No</v>
      </c>
      <c r="BC12" s="76">
        <f>VLOOKUP(F12,'N2K Features'!$D$5:$CL$125,50,FALSE)</f>
        <v>0</v>
      </c>
      <c r="BD12" s="130">
        <f>VLOOKUP(F12,'N2K Features'!$D$5:$CL$125,51,FALSE)</f>
        <v>0</v>
      </c>
      <c r="BE12" s="76" t="str">
        <f>VLOOKUP(F12,'N2K Features'!$D$5:$CL$125,52,FALSE)</f>
        <v>No</v>
      </c>
      <c r="BF12" s="76">
        <f>VLOOKUP(F12,'N2K Features'!$D$5:$CL$125,53,FALSE)</f>
        <v>0</v>
      </c>
      <c r="BG12" s="130">
        <f>VLOOKUP(F12,'N2K Features'!$D$5:$CL$125,54,FALSE)</f>
        <v>0</v>
      </c>
      <c r="BH12" s="76" t="str">
        <f>VLOOKUP(F12,'N2K Features'!$D$5:$CL$125,55,FALSE)</f>
        <v>Yes</v>
      </c>
      <c r="BI12" s="76" t="str">
        <f>VLOOKUP(F12,'N2K Features'!$D$5:$CL$125,56,FALSE)</f>
        <v>Small</v>
      </c>
      <c r="BJ12" s="76" t="str">
        <f>VLOOKUP(F12,'N2K Features'!$D$5:$CL$125,57,FALSE)</f>
        <v>High</v>
      </c>
      <c r="BK12" s="76" t="str">
        <f>VLOOKUP(F12,'N2K Features'!$D$5:$CL$125,58,FALSE)</f>
        <v>Yes</v>
      </c>
      <c r="BL12" s="76" t="str">
        <f>VLOOKUP(F12,'N2K Features'!$D$5:$CL$125,59,FALSE)</f>
        <v>Small</v>
      </c>
      <c r="BM12" s="130" t="str">
        <f>VLOOKUP(F12,'N2K Features'!$D$5:$CL$125,60,FALSE)</f>
        <v>High</v>
      </c>
      <c r="BN12" s="76" t="str">
        <f>VLOOKUP(F12,'N2K Features'!$D$5:$CL$125,61,FALSE)</f>
        <v>Yes</v>
      </c>
      <c r="BO12" s="76" t="str">
        <f>VLOOKUP(F12,'N2K Features'!$D$5:$CL$125,62,FALSE)</f>
        <v>Small</v>
      </c>
      <c r="BP12" s="76" t="str">
        <f>VLOOKUP(F12,'N2K Features'!$D$5:$CL$125,63,FALSE)</f>
        <v>Moderate</v>
      </c>
      <c r="BQ12" s="76" t="str">
        <f>VLOOKUP(F12,'N2K Features'!$D$5:$CL$125,64,FALSE)</f>
        <v>Yes</v>
      </c>
      <c r="BR12" s="76" t="str">
        <f>VLOOKUP(F12,'N2K Features'!$D$5:$CL$125,65,FALSE)</f>
        <v>Small</v>
      </c>
      <c r="BS12" s="76" t="str">
        <f>VLOOKUP(F12,'N2K Features'!$D$5:$CL$125,66,FALSE)</f>
        <v>Moderate</v>
      </c>
      <c r="BT12" s="76" t="str">
        <f>VLOOKUP(F12,'N2K Features'!$D$5:$CL$125,67,FALSE)</f>
        <v>Yes</v>
      </c>
      <c r="BU12" s="76" t="str">
        <f>VLOOKUP(F12,'N2K Features'!$D$5:$CL$125,68,FALSE)</f>
        <v>Small</v>
      </c>
      <c r="BV12" s="76" t="str">
        <f>VLOOKUP(F12,'N2K Features'!$D$5:$CL$125,69,FALSE)</f>
        <v>Low</v>
      </c>
      <c r="BW12" s="76" t="str">
        <f>VLOOKUP(F12,'N2K Features'!$D$5:$CL$125,70,FALSE)</f>
        <v>Yes</v>
      </c>
      <c r="BX12" s="76" t="str">
        <f>VLOOKUP(F12,'N2K Features'!$D$5:$CL$125,71,FALSE)</f>
        <v>Small</v>
      </c>
      <c r="BY12" s="130" t="str">
        <f>VLOOKUP(F12,'N2K Features'!$D$5:$CL$125,72,FALSE)</f>
        <v>High</v>
      </c>
      <c r="BZ12" s="76" t="str">
        <f>VLOOKUP(F12,'N2K Features'!$D$5:$CL$125,73,FALSE)</f>
        <v>No</v>
      </c>
      <c r="CA12" s="76">
        <f>VLOOKUP(F12,'N2K Features'!$D$5:$CL$125,74,FALSE)</f>
        <v>0</v>
      </c>
      <c r="CB12" s="76">
        <f>VLOOKUP(F12,'N2K Features'!$D$5:$CL$125,75,FALSE)</f>
        <v>0</v>
      </c>
      <c r="CC12" s="76" t="str">
        <f>VLOOKUP(F12,'N2K Features'!$D$5:$CL$125,76,FALSE)</f>
        <v>No</v>
      </c>
      <c r="CD12" s="76">
        <f>VLOOKUP(F12,'N2K Features'!$D$5:$CL$125,77,FALSE)</f>
        <v>0</v>
      </c>
      <c r="CE12" s="76">
        <f>VLOOKUP(F12,'N2K Features'!$D$5:$CL$125,78,FALSE)</f>
        <v>0</v>
      </c>
      <c r="CF12" s="76" t="str">
        <f>VLOOKUP(F12,'N2K Features'!$D$5:$CL$125,79,FALSE)</f>
        <v>Yes</v>
      </c>
      <c r="CG12" s="76" t="str">
        <f>VLOOKUP(F12,'N2K Features'!$D$5:$CL$125,80,FALSE)</f>
        <v>Small</v>
      </c>
      <c r="CH12" s="76" t="str">
        <f>VLOOKUP(F12,'N2K Features'!$D$5:$CL$125,81,FALSE)</f>
        <v>High</v>
      </c>
      <c r="CI12" s="76" t="str">
        <f>VLOOKUP(F12,'N2K Features'!$D$5:$CL$125,82,FALSE)</f>
        <v>Yes</v>
      </c>
      <c r="CJ12" s="76" t="str">
        <f>VLOOKUP(F12,'N2K Features'!$D$5:$CL$125,83,FALSE)</f>
        <v>Small</v>
      </c>
      <c r="CK12" s="76" t="str">
        <f>VLOOKUP(F12,'N2K Features'!$D$5:$CL$125,84,FALSE)</f>
        <v>High</v>
      </c>
      <c r="CL12" s="76" t="str">
        <f>VLOOKUP(F12,'N2K Features'!$D$5:$CL$125,85,FALSE)</f>
        <v>No</v>
      </c>
      <c r="CM12" s="76">
        <f>VLOOKUP(F12,'N2K Features'!$D$5:$CL$125,86,FALSE)</f>
        <v>0</v>
      </c>
      <c r="CN12" s="79">
        <f>VLOOKUP(F12,'N2K Features'!$D$5:$CL$125,87,FALSE)</f>
        <v>0</v>
      </c>
    </row>
    <row r="13" spans="1:92" ht="14.4" hidden="1" x14ac:dyDescent="0.3">
      <c r="A13" s="129" t="s">
        <v>197</v>
      </c>
      <c r="B13" s="59" t="s">
        <v>198</v>
      </c>
      <c r="C13" s="59" t="s">
        <v>585</v>
      </c>
      <c r="D13" s="59" t="s">
        <v>185</v>
      </c>
      <c r="E13" s="59" t="s">
        <v>593</v>
      </c>
      <c r="F13" s="59" t="s">
        <v>186</v>
      </c>
      <c r="G13" s="59" t="s">
        <v>187</v>
      </c>
      <c r="H13" s="179" t="s">
        <v>188</v>
      </c>
      <c r="I13" s="77" t="str">
        <f>VLOOKUP(F13,'N2K Features'!$D$5:$CL$125,4,FALSE)</f>
        <v>Yes</v>
      </c>
      <c r="J13" s="77" t="str">
        <f>VLOOKUP(F13,'N2K Features'!$D$5:$CL$125,5,FALSE)</f>
        <v>Medium</v>
      </c>
      <c r="K13" s="77" t="str">
        <f>VLOOKUP(F13,'N2K Features'!$D$5:$CL$125,6,FALSE)</f>
        <v>Moderate</v>
      </c>
      <c r="L13" s="77" t="str">
        <f>VLOOKUP(F13,'N2K Features'!$D$5:$CL$125,7,FALSE)</f>
        <v>Yes</v>
      </c>
      <c r="M13" s="77" t="str">
        <f>VLOOKUP(F13,'N2K Features'!$D$5:$CL$125,8,FALSE)</f>
        <v>Large</v>
      </c>
      <c r="N13" s="77" t="str">
        <f>VLOOKUP(F13,'N2K Features'!$D$5:$CL$125,9,FALSE)</f>
        <v>Moderate</v>
      </c>
      <c r="O13" s="77" t="str">
        <f>VLOOKUP(F13,'N2K Features'!$D$5:$CL$125,10,FALSE)</f>
        <v>Yes</v>
      </c>
      <c r="P13" s="77" t="str">
        <f>VLOOKUP(F13,'N2K Features'!$D$5:$CL$125,11,FALSE)</f>
        <v>Medium</v>
      </c>
      <c r="Q13" s="77" t="str">
        <f>VLOOKUP(F13,'N2K Features'!$D$5:$CL$125,12,FALSE)</f>
        <v>Low</v>
      </c>
      <c r="R13" s="77" t="str">
        <f>VLOOKUP(F13,'N2K Features'!$D$5:$CL$125,13,FALSE)</f>
        <v>Yes</v>
      </c>
      <c r="S13" s="77" t="str">
        <f>VLOOKUP(F13,'N2K Features'!$D$5:$CL$125,14,FALSE)</f>
        <v>Large</v>
      </c>
      <c r="T13" s="77" t="str">
        <f>VLOOKUP(F13,'N2K Features'!$D$5:$CL$125,15,FALSE)</f>
        <v>Moderate</v>
      </c>
      <c r="U13" s="77" t="str">
        <f>VLOOKUP(F13,'N2K Features'!$D$5:$CL$125,16,FALSE)</f>
        <v>Yes</v>
      </c>
      <c r="V13" s="77" t="str">
        <f>VLOOKUP(F13,'N2K Features'!$D$5:$CL$125, 17,FALSE)</f>
        <v>Medium</v>
      </c>
      <c r="W13" s="77" t="str">
        <f>VLOOKUP(F13,'N2K Features'!$D$5:$CL$125,18,FALSE)</f>
        <v>Low</v>
      </c>
      <c r="X13" s="77" t="str">
        <f>VLOOKUP(F13,'N2K Features'!$D$5:$CL$125,19,FALSE)</f>
        <v>No</v>
      </c>
      <c r="Y13" s="77">
        <f>VLOOKUP(F13,'N2K Features'!$D$5:$CL$125,20,FALSE)</f>
        <v>0</v>
      </c>
      <c r="Z13" s="77">
        <f>VLOOKUP(F13,'N2K Features'!$D$5:$CL$125,21,FALSE)</f>
        <v>0</v>
      </c>
      <c r="AA13" s="77" t="str">
        <f>VLOOKUP(F13,'N2K Features'!$D$5:$CL$125,22,FALSE)</f>
        <v>No</v>
      </c>
      <c r="AB13" s="77">
        <f>VLOOKUP(F13,'N2K Features'!$D$5:$CL$125,23,FALSE)</f>
        <v>0</v>
      </c>
      <c r="AC13" s="77">
        <f>VLOOKUP(F13,'N2K Features'!$D$5:$CL$125,24,FALSE)</f>
        <v>0</v>
      </c>
      <c r="AD13" s="77" t="str">
        <f>VLOOKUP(F13,'N2K Features'!$D$5:$CL$125,25,FALSE)</f>
        <v>Yes</v>
      </c>
      <c r="AE13" s="77" t="str">
        <f>VLOOKUP(F13,'N2K Features'!$D$5:$CL$125,26,FALSE)</f>
        <v>Medium</v>
      </c>
      <c r="AF13" s="78" t="str">
        <f>VLOOKUP(F13,'N2K Features'!$D$5:$CL$125,27,FALSE)</f>
        <v>High</v>
      </c>
      <c r="AG13" s="76" t="str">
        <f>VLOOKUP(F13,'N2K Features'!$D$5:$CL$125,28,FALSE)</f>
        <v>Yes</v>
      </c>
      <c r="AH13" s="76" t="str">
        <f>VLOOKUP(F13,'N2K Features'!$D$5:$CL$125,29,FALSE)</f>
        <v>Small</v>
      </c>
      <c r="AI13" s="76" t="str">
        <f>VLOOKUP(F13,'N2K Features'!$D$5:$CL$125,30,FALSE)</f>
        <v>High</v>
      </c>
      <c r="AJ13" s="76" t="str">
        <f>VLOOKUP(F13,'N2K Features'!$D$5:$CL$125,31,FALSE)</f>
        <v>No</v>
      </c>
      <c r="AK13" s="76">
        <f>VLOOKUP(F13,'N2K Features'!$D$5:$CL$125,32,FALSE)</f>
        <v>0</v>
      </c>
      <c r="AL13" s="76">
        <f>VLOOKUP(F13,'N2K Features'!$D$5:$CL$125,33,FALSE)</f>
        <v>0</v>
      </c>
      <c r="AM13" s="76" t="str">
        <f>VLOOKUP(F13,'N2K Features'!$D$5:$CL$125,34,FALSE)</f>
        <v>Yes</v>
      </c>
      <c r="AN13" s="76" t="str">
        <f>VLOOKUP(F13,'N2K Features'!$D$5:$CL$125,35,FALSE)</f>
        <v>Small</v>
      </c>
      <c r="AO13" s="76" t="str">
        <f>VLOOKUP(F13,'N2K Features'!$D$5:$CL$125,36,FALSE)</f>
        <v>Low</v>
      </c>
      <c r="AP13" s="76" t="str">
        <f>VLOOKUP(F13,'N2K Features'!$D$5:$CL$125,37,FALSE)</f>
        <v>Yes</v>
      </c>
      <c r="AQ13" s="76" t="str">
        <f>VLOOKUP(F13,'N2K Features'!$D$5:$CL$125,38,FALSE)</f>
        <v>Medium</v>
      </c>
      <c r="AR13" s="76" t="str">
        <f>VLOOKUP(F13,'N2K Features'!$D$5:$CL$125,39,FALSE)</f>
        <v>Low</v>
      </c>
      <c r="AS13" s="76" t="str">
        <f>VLOOKUP(F13,'N2K Features'!$D$5:$CL$125,40,FALSE)</f>
        <v>No</v>
      </c>
      <c r="AT13" s="76">
        <f>VLOOKUP(F13,'N2K Features'!$D$5:$CL$125,41,FALSE)</f>
        <v>0</v>
      </c>
      <c r="AU13" s="76">
        <f>VLOOKUP(F13,'N2K Features'!$D$5:$CL$125,42,FALSE)</f>
        <v>0</v>
      </c>
      <c r="AV13" s="76" t="str">
        <f>VLOOKUP(F13,'N2K Features'!$D$5:$CL$125,43,FALSE)</f>
        <v>No</v>
      </c>
      <c r="AW13" s="76">
        <f>VLOOKUP(F13,'N2K Features'!$D$5:$CL$125,44,FALSE)</f>
        <v>0</v>
      </c>
      <c r="AX13" s="76">
        <f>VLOOKUP(F13,'N2K Features'!$D$5:$CL$125,45,FALSE)</f>
        <v>0</v>
      </c>
      <c r="AY13" s="76" t="str">
        <f>VLOOKUP(F13,'N2K Features'!$D$5:$CL$125,46,FALSE)</f>
        <v>No</v>
      </c>
      <c r="AZ13" s="76">
        <f>VLOOKUP(F13,'N2K Features'!$D$5:$CL$125,47,FALSE)</f>
        <v>0</v>
      </c>
      <c r="BA13" s="76">
        <f>VLOOKUP(F13,'N2K Features'!$D$5:$CL$125,48,FALSE)</f>
        <v>0</v>
      </c>
      <c r="BB13" s="76" t="str">
        <f>VLOOKUP(F13,'N2K Features'!$D$5:$CL$125,49,FALSE)</f>
        <v>No</v>
      </c>
      <c r="BC13" s="76">
        <f>VLOOKUP(F13,'N2K Features'!$D$5:$CL$125,50,FALSE)</f>
        <v>0</v>
      </c>
      <c r="BD13" s="130">
        <f>VLOOKUP(F13,'N2K Features'!$D$5:$CL$125,51,FALSE)</f>
        <v>0</v>
      </c>
      <c r="BE13" s="76" t="str">
        <f>VLOOKUP(F13,'N2K Features'!$D$5:$CL$125,52,FALSE)</f>
        <v>No</v>
      </c>
      <c r="BF13" s="76">
        <f>VLOOKUP(F13,'N2K Features'!$D$5:$CL$125,53,FALSE)</f>
        <v>0</v>
      </c>
      <c r="BG13" s="130">
        <f>VLOOKUP(F13,'N2K Features'!$D$5:$CL$125,54,FALSE)</f>
        <v>0</v>
      </c>
      <c r="BH13" s="76" t="str">
        <f>VLOOKUP(F13,'N2K Features'!$D$5:$CL$125,55,FALSE)</f>
        <v>Yes</v>
      </c>
      <c r="BI13" s="76" t="str">
        <f>VLOOKUP(F13,'N2K Features'!$D$5:$CL$125,56,FALSE)</f>
        <v>Small</v>
      </c>
      <c r="BJ13" s="76" t="str">
        <f>VLOOKUP(F13,'N2K Features'!$D$5:$CL$125,57,FALSE)</f>
        <v>Low</v>
      </c>
      <c r="BK13" s="76" t="str">
        <f>VLOOKUP(F13,'N2K Features'!$D$5:$CL$125,58,FALSE)</f>
        <v>Yes</v>
      </c>
      <c r="BL13" s="76" t="str">
        <f>VLOOKUP(F13,'N2K Features'!$D$5:$CL$125,59,FALSE)</f>
        <v>Medium</v>
      </c>
      <c r="BM13" s="130" t="str">
        <f>VLOOKUP(F13,'N2K Features'!$D$5:$CL$125,60,FALSE)</f>
        <v>Moderate</v>
      </c>
      <c r="BN13" s="76" t="str">
        <f>VLOOKUP(F13,'N2K Features'!$D$5:$CL$125,61,FALSE)</f>
        <v>Yes</v>
      </c>
      <c r="BO13" s="76" t="str">
        <f>VLOOKUP(F13,'N2K Features'!$D$5:$CL$125,62,FALSE)</f>
        <v>Medium</v>
      </c>
      <c r="BP13" s="76" t="str">
        <f>VLOOKUP(F13,'N2K Features'!$D$5:$CL$125,63,FALSE)</f>
        <v>Moderate</v>
      </c>
      <c r="BQ13" s="76" t="str">
        <f>VLOOKUP(F13,'N2K Features'!$D$5:$CL$125,64,FALSE)</f>
        <v>No</v>
      </c>
      <c r="BR13" s="76">
        <f>VLOOKUP(F13,'N2K Features'!$D$5:$CL$125,65,FALSE)</f>
        <v>0</v>
      </c>
      <c r="BS13" s="76">
        <f>VLOOKUP(F13,'N2K Features'!$D$5:$CL$125,66,FALSE)</f>
        <v>0</v>
      </c>
      <c r="BT13" s="76" t="str">
        <f>VLOOKUP(F13,'N2K Features'!$D$5:$CL$125,67,FALSE)</f>
        <v>Yes</v>
      </c>
      <c r="BU13" s="76" t="str">
        <f>VLOOKUP(F13,'N2K Features'!$D$5:$CL$125,68,FALSE)</f>
        <v>Small</v>
      </c>
      <c r="BV13" s="76" t="str">
        <f>VLOOKUP(F13,'N2K Features'!$D$5:$CL$125,69,FALSE)</f>
        <v>High</v>
      </c>
      <c r="BW13" s="76" t="str">
        <f>VLOOKUP(F13,'N2K Features'!$D$5:$CL$125,70,FALSE)</f>
        <v>Yes</v>
      </c>
      <c r="BX13" s="76" t="str">
        <f>VLOOKUP(F13,'N2K Features'!$D$5:$CL$125,71,FALSE)</f>
        <v>Medium</v>
      </c>
      <c r="BY13" s="130" t="str">
        <f>VLOOKUP(F13,'N2K Features'!$D$5:$CL$125,72,FALSE)</f>
        <v>High</v>
      </c>
      <c r="BZ13" s="76" t="str">
        <f>VLOOKUP(F13,'N2K Features'!$D$5:$CL$125,73,FALSE)</f>
        <v>No</v>
      </c>
      <c r="CA13" s="76">
        <f>VLOOKUP(F13,'N2K Features'!$D$5:$CL$125,74,FALSE)</f>
        <v>0</v>
      </c>
      <c r="CB13" s="76">
        <f>VLOOKUP(F13,'N2K Features'!$D$5:$CL$125,75,FALSE)</f>
        <v>0</v>
      </c>
      <c r="CC13" s="76" t="str">
        <f>VLOOKUP(F13,'N2K Features'!$D$5:$CL$125,76,FALSE)</f>
        <v>No</v>
      </c>
      <c r="CD13" s="76">
        <f>VLOOKUP(F13,'N2K Features'!$D$5:$CL$125,77,FALSE)</f>
        <v>0</v>
      </c>
      <c r="CE13" s="76">
        <f>VLOOKUP(F13,'N2K Features'!$D$5:$CL$125,78,FALSE)</f>
        <v>0</v>
      </c>
      <c r="CF13" s="76" t="str">
        <f>VLOOKUP(F13,'N2K Features'!$D$5:$CL$125,79,FALSE)</f>
        <v>Yes</v>
      </c>
      <c r="CG13" s="76" t="str">
        <f>VLOOKUP(F13,'N2K Features'!$D$5:$CL$125,80,FALSE)</f>
        <v>Medium</v>
      </c>
      <c r="CH13" s="76" t="str">
        <f>VLOOKUP(F13,'N2K Features'!$D$5:$CL$125,81,FALSE)</f>
        <v>High</v>
      </c>
      <c r="CI13" s="76" t="str">
        <f>VLOOKUP(F13,'N2K Features'!$D$5:$CL$125,82,FALSE)</f>
        <v>No</v>
      </c>
      <c r="CJ13" s="76">
        <f>VLOOKUP(F13,'N2K Features'!$D$5:$CL$125,83,FALSE)</f>
        <v>0</v>
      </c>
      <c r="CK13" s="76">
        <f>VLOOKUP(F13,'N2K Features'!$D$5:$CL$125,84,FALSE)</f>
        <v>0</v>
      </c>
      <c r="CL13" s="76" t="str">
        <f>VLOOKUP(F13,'N2K Features'!$D$5:$CL$125,85,FALSE)</f>
        <v>Yes</v>
      </c>
      <c r="CM13" s="76" t="str">
        <f>VLOOKUP(F13,'N2K Features'!$D$5:$CL$125,86,FALSE)</f>
        <v>Medium</v>
      </c>
      <c r="CN13" s="79" t="str">
        <f>VLOOKUP(F13,'N2K Features'!$D$5:$CL$125,87,FALSE)</f>
        <v>Contributes to iconic upland and coastal landscapes of Wales, popular with walkers. Display of flowers.</v>
      </c>
    </row>
    <row r="14" spans="1:92" ht="14.4" hidden="1" x14ac:dyDescent="0.3">
      <c r="A14" s="129" t="s">
        <v>197</v>
      </c>
      <c r="B14" s="59" t="s">
        <v>198</v>
      </c>
      <c r="C14" s="59" t="s">
        <v>585</v>
      </c>
      <c r="D14" s="59" t="s">
        <v>181</v>
      </c>
      <c r="E14" s="59" t="s">
        <v>593</v>
      </c>
      <c r="F14" s="59" t="s">
        <v>182</v>
      </c>
      <c r="G14" s="59" t="s">
        <v>183</v>
      </c>
      <c r="H14" s="179" t="s">
        <v>184</v>
      </c>
      <c r="I14" s="77" t="str">
        <f>VLOOKUP(F14,'N2K Features'!$D$5:$CL$125,4,FALSE)</f>
        <v>Yes</v>
      </c>
      <c r="J14" s="77" t="str">
        <f>VLOOKUP(F14,'N2K Features'!$D$5:$CL$125,5,FALSE)</f>
        <v>Medium</v>
      </c>
      <c r="K14" s="77" t="str">
        <f>VLOOKUP(F14,'N2K Features'!$D$5:$CL$125,6,FALSE)</f>
        <v>Moderate</v>
      </c>
      <c r="L14" s="77" t="str">
        <f>VLOOKUP(F14,'N2K Features'!$D$5:$CL$125,7,FALSE)</f>
        <v>Yes</v>
      </c>
      <c r="M14" s="77" t="str">
        <f>VLOOKUP(F14,'N2K Features'!$D$5:$CL$125,8,FALSE)</f>
        <v>Large</v>
      </c>
      <c r="N14" s="77" t="str">
        <f>VLOOKUP(F14,'N2K Features'!$D$5:$CL$125,9,FALSE)</f>
        <v>Moderate</v>
      </c>
      <c r="O14" s="77" t="str">
        <f>VLOOKUP(F14,'N2K Features'!$D$5:$CL$125,10,FALSE)</f>
        <v>Yes</v>
      </c>
      <c r="P14" s="77" t="str">
        <f>VLOOKUP(F14,'N2K Features'!$D$5:$CL$125,11,FALSE)</f>
        <v>Medium</v>
      </c>
      <c r="Q14" s="77" t="str">
        <f>VLOOKUP(F14,'N2K Features'!$D$5:$CL$125,12,FALSE)</f>
        <v>Low</v>
      </c>
      <c r="R14" s="77" t="str">
        <f>VLOOKUP(F14,'N2K Features'!$D$5:$CL$125,13,FALSE)</f>
        <v>Yes</v>
      </c>
      <c r="S14" s="77" t="str">
        <f>VLOOKUP(F14,'N2K Features'!$D$5:$CL$125,14,FALSE)</f>
        <v>Large</v>
      </c>
      <c r="T14" s="77" t="str">
        <f>VLOOKUP(F14,'N2K Features'!$D$5:$CL$125,15,FALSE)</f>
        <v>Moderate</v>
      </c>
      <c r="U14" s="77" t="str">
        <f>VLOOKUP(F14,'N2K Features'!$D$5:$CL$125,16,FALSE)</f>
        <v>Yes</v>
      </c>
      <c r="V14" s="77" t="str">
        <f>VLOOKUP(F14,'N2K Features'!$D$5:$CL$125, 17,FALSE)</f>
        <v>Medium</v>
      </c>
      <c r="W14" s="77" t="str">
        <f>VLOOKUP(F14,'N2K Features'!$D$5:$CL$125,18,FALSE)</f>
        <v>Low</v>
      </c>
      <c r="X14" s="77" t="str">
        <f>VLOOKUP(F14,'N2K Features'!$D$5:$CL$125,19,FALSE)</f>
        <v>No</v>
      </c>
      <c r="Y14" s="77">
        <f>VLOOKUP(F14,'N2K Features'!$D$5:$CL$125,20,FALSE)</f>
        <v>0</v>
      </c>
      <c r="Z14" s="77">
        <f>VLOOKUP(F14,'N2K Features'!$D$5:$CL$125,21,FALSE)</f>
        <v>0</v>
      </c>
      <c r="AA14" s="77" t="str">
        <f>VLOOKUP(F14,'N2K Features'!$D$5:$CL$125,22,FALSE)</f>
        <v>No</v>
      </c>
      <c r="AB14" s="77">
        <f>VLOOKUP(F14,'N2K Features'!$D$5:$CL$125,23,FALSE)</f>
        <v>0</v>
      </c>
      <c r="AC14" s="77">
        <f>VLOOKUP(F14,'N2K Features'!$D$5:$CL$125,24,FALSE)</f>
        <v>0</v>
      </c>
      <c r="AD14" s="77" t="str">
        <f>VLOOKUP(F14,'N2K Features'!$D$5:$CL$125,25,FALSE)</f>
        <v>Yes</v>
      </c>
      <c r="AE14" s="77" t="str">
        <f>VLOOKUP(F14,'N2K Features'!$D$5:$CL$125,26,FALSE)</f>
        <v>Medium</v>
      </c>
      <c r="AF14" s="78" t="str">
        <f>VLOOKUP(F14,'N2K Features'!$D$5:$CL$125,27,FALSE)</f>
        <v>High</v>
      </c>
      <c r="AG14" s="76" t="str">
        <f>VLOOKUP(F14,'N2K Features'!$D$5:$CL$125,28,FALSE)</f>
        <v>Yes</v>
      </c>
      <c r="AH14" s="76" t="str">
        <f>VLOOKUP(F14,'N2K Features'!$D$5:$CL$125,29,FALSE)</f>
        <v>Small</v>
      </c>
      <c r="AI14" s="76" t="str">
        <f>VLOOKUP(F14,'N2K Features'!$D$5:$CL$125,30,FALSE)</f>
        <v>High</v>
      </c>
      <c r="AJ14" s="76" t="str">
        <f>VLOOKUP(F14,'N2K Features'!$D$5:$CL$125,31,FALSE)</f>
        <v>No</v>
      </c>
      <c r="AK14" s="76">
        <f>VLOOKUP(F14,'N2K Features'!$D$5:$CL$125,32,FALSE)</f>
        <v>0</v>
      </c>
      <c r="AL14" s="76">
        <f>VLOOKUP(F14,'N2K Features'!$D$5:$CL$125,33,FALSE)</f>
        <v>0</v>
      </c>
      <c r="AM14" s="76" t="str">
        <f>VLOOKUP(F14,'N2K Features'!$D$5:$CL$125,34,FALSE)</f>
        <v>Yes</v>
      </c>
      <c r="AN14" s="76" t="str">
        <f>VLOOKUP(F14,'N2K Features'!$D$5:$CL$125,35,FALSE)</f>
        <v>Small</v>
      </c>
      <c r="AO14" s="76" t="str">
        <f>VLOOKUP(F14,'N2K Features'!$D$5:$CL$125,36,FALSE)</f>
        <v>Low</v>
      </c>
      <c r="AP14" s="76" t="str">
        <f>VLOOKUP(F14,'N2K Features'!$D$5:$CL$125,37,FALSE)</f>
        <v>Yes</v>
      </c>
      <c r="AQ14" s="76" t="str">
        <f>VLOOKUP(F14,'N2K Features'!$D$5:$CL$125,38,FALSE)</f>
        <v>Medium</v>
      </c>
      <c r="AR14" s="76" t="str">
        <f>VLOOKUP(F14,'N2K Features'!$D$5:$CL$125,39,FALSE)</f>
        <v>Low</v>
      </c>
      <c r="AS14" s="76" t="str">
        <f>VLOOKUP(F14,'N2K Features'!$D$5:$CL$125,40,FALSE)</f>
        <v>No</v>
      </c>
      <c r="AT14" s="76">
        <f>VLOOKUP(F14,'N2K Features'!$D$5:$CL$125,41,FALSE)</f>
        <v>0</v>
      </c>
      <c r="AU14" s="76">
        <f>VLOOKUP(F14,'N2K Features'!$D$5:$CL$125,42,FALSE)</f>
        <v>0</v>
      </c>
      <c r="AV14" s="76" t="str">
        <f>VLOOKUP(F14,'N2K Features'!$D$5:$CL$125,43,FALSE)</f>
        <v>No</v>
      </c>
      <c r="AW14" s="76">
        <f>VLOOKUP(F14,'N2K Features'!$D$5:$CL$125,44,FALSE)</f>
        <v>0</v>
      </c>
      <c r="AX14" s="76">
        <f>VLOOKUP(F14,'N2K Features'!$D$5:$CL$125,45,FALSE)</f>
        <v>0</v>
      </c>
      <c r="AY14" s="76" t="str">
        <f>VLOOKUP(F14,'N2K Features'!$D$5:$CL$125,46,FALSE)</f>
        <v>No</v>
      </c>
      <c r="AZ14" s="76">
        <f>VLOOKUP(F14,'N2K Features'!$D$5:$CL$125,47,FALSE)</f>
        <v>0</v>
      </c>
      <c r="BA14" s="76">
        <f>VLOOKUP(F14,'N2K Features'!$D$5:$CL$125,48,FALSE)</f>
        <v>0</v>
      </c>
      <c r="BB14" s="76" t="str">
        <f>VLOOKUP(F14,'N2K Features'!$D$5:$CL$125,49,FALSE)</f>
        <v>No</v>
      </c>
      <c r="BC14" s="76">
        <f>VLOOKUP(F14,'N2K Features'!$D$5:$CL$125,50,FALSE)</f>
        <v>0</v>
      </c>
      <c r="BD14" s="130">
        <f>VLOOKUP(F14,'N2K Features'!$D$5:$CL$125,51,FALSE)</f>
        <v>0</v>
      </c>
      <c r="BE14" s="76" t="str">
        <f>VLOOKUP(F14,'N2K Features'!$D$5:$CL$125,52,FALSE)</f>
        <v>No</v>
      </c>
      <c r="BF14" s="76">
        <f>VLOOKUP(F14,'N2K Features'!$D$5:$CL$125,53,FALSE)</f>
        <v>0</v>
      </c>
      <c r="BG14" s="130">
        <f>VLOOKUP(F14,'N2K Features'!$D$5:$CL$125,54,FALSE)</f>
        <v>0</v>
      </c>
      <c r="BH14" s="76" t="str">
        <f>VLOOKUP(F14,'N2K Features'!$D$5:$CL$125,55,FALSE)</f>
        <v>Yes</v>
      </c>
      <c r="BI14" s="76" t="str">
        <f>VLOOKUP(F14,'N2K Features'!$D$5:$CL$125,56,FALSE)</f>
        <v>Small</v>
      </c>
      <c r="BJ14" s="76" t="str">
        <f>VLOOKUP(F14,'N2K Features'!$D$5:$CL$125,57,FALSE)</f>
        <v>Low</v>
      </c>
      <c r="BK14" s="76" t="str">
        <f>VLOOKUP(F14,'N2K Features'!$D$5:$CL$125,58,FALSE)</f>
        <v>Yes</v>
      </c>
      <c r="BL14" s="76" t="str">
        <f>VLOOKUP(F14,'N2K Features'!$D$5:$CL$125,59,FALSE)</f>
        <v>Medium</v>
      </c>
      <c r="BM14" s="130" t="str">
        <f>VLOOKUP(F14,'N2K Features'!$D$5:$CL$125,60,FALSE)</f>
        <v>Moderate</v>
      </c>
      <c r="BN14" s="76" t="str">
        <f>VLOOKUP(F14,'N2K Features'!$D$5:$CL$125,61,FALSE)</f>
        <v>Yes</v>
      </c>
      <c r="BO14" s="76" t="str">
        <f>VLOOKUP(F14,'N2K Features'!$D$5:$CL$125,62,FALSE)</f>
        <v>Medium</v>
      </c>
      <c r="BP14" s="76" t="str">
        <f>VLOOKUP(F14,'N2K Features'!$D$5:$CL$125,63,FALSE)</f>
        <v>Moderate</v>
      </c>
      <c r="BQ14" s="76" t="str">
        <f>VLOOKUP(F14,'N2K Features'!$D$5:$CL$125,64,FALSE)</f>
        <v>No</v>
      </c>
      <c r="BR14" s="76">
        <f>VLOOKUP(F14,'N2K Features'!$D$5:$CL$125,65,FALSE)</f>
        <v>0</v>
      </c>
      <c r="BS14" s="76">
        <f>VLOOKUP(F14,'N2K Features'!$D$5:$CL$125,66,FALSE)</f>
        <v>0</v>
      </c>
      <c r="BT14" s="76" t="str">
        <f>VLOOKUP(F14,'N2K Features'!$D$5:$CL$125,67,FALSE)</f>
        <v>Yes</v>
      </c>
      <c r="BU14" s="76" t="str">
        <f>VLOOKUP(F14,'N2K Features'!$D$5:$CL$125,68,FALSE)</f>
        <v>Small</v>
      </c>
      <c r="BV14" s="76" t="str">
        <f>VLOOKUP(F14,'N2K Features'!$D$5:$CL$125,69,FALSE)</f>
        <v>High</v>
      </c>
      <c r="BW14" s="76" t="str">
        <f>VLOOKUP(F14,'N2K Features'!$D$5:$CL$125,70,FALSE)</f>
        <v>Yes</v>
      </c>
      <c r="BX14" s="76" t="str">
        <f>VLOOKUP(F14,'N2K Features'!$D$5:$CL$125,71,FALSE)</f>
        <v>Medium</v>
      </c>
      <c r="BY14" s="130" t="str">
        <f>VLOOKUP(F14,'N2K Features'!$D$5:$CL$125,72,FALSE)</f>
        <v>High</v>
      </c>
      <c r="BZ14" s="76" t="str">
        <f>VLOOKUP(F14,'N2K Features'!$D$5:$CL$125,73,FALSE)</f>
        <v>No</v>
      </c>
      <c r="CA14" s="76">
        <f>VLOOKUP(F14,'N2K Features'!$D$5:$CL$125,74,FALSE)</f>
        <v>0</v>
      </c>
      <c r="CB14" s="76">
        <f>VLOOKUP(F14,'N2K Features'!$D$5:$CL$125,75,FALSE)</f>
        <v>0</v>
      </c>
      <c r="CC14" s="76" t="str">
        <f>VLOOKUP(F14,'N2K Features'!$D$5:$CL$125,76,FALSE)</f>
        <v>No</v>
      </c>
      <c r="CD14" s="76">
        <f>VLOOKUP(F14,'N2K Features'!$D$5:$CL$125,77,FALSE)</f>
        <v>0</v>
      </c>
      <c r="CE14" s="76">
        <f>VLOOKUP(F14,'N2K Features'!$D$5:$CL$125,78,FALSE)</f>
        <v>0</v>
      </c>
      <c r="CF14" s="76" t="str">
        <f>VLOOKUP(F14,'N2K Features'!$D$5:$CL$125,79,FALSE)</f>
        <v>Yes</v>
      </c>
      <c r="CG14" s="76" t="str">
        <f>VLOOKUP(F14,'N2K Features'!$D$5:$CL$125,80,FALSE)</f>
        <v>Medium</v>
      </c>
      <c r="CH14" s="76" t="str">
        <f>VLOOKUP(F14,'N2K Features'!$D$5:$CL$125,81,FALSE)</f>
        <v>High</v>
      </c>
      <c r="CI14" s="76" t="str">
        <f>VLOOKUP(F14,'N2K Features'!$D$5:$CL$125,82,FALSE)</f>
        <v>No</v>
      </c>
      <c r="CJ14" s="76">
        <f>VLOOKUP(F14,'N2K Features'!$D$5:$CL$125,83,FALSE)</f>
        <v>0</v>
      </c>
      <c r="CK14" s="76">
        <f>VLOOKUP(F14,'N2K Features'!$D$5:$CL$125,84,FALSE)</f>
        <v>0</v>
      </c>
      <c r="CL14" s="76" t="str">
        <f>VLOOKUP(F14,'N2K Features'!$D$5:$CL$125,85,FALSE)</f>
        <v>Yes</v>
      </c>
      <c r="CM14" s="76" t="str">
        <f>VLOOKUP(F14,'N2K Features'!$D$5:$CL$125,86,FALSE)</f>
        <v>Medium</v>
      </c>
      <c r="CN14" s="79" t="str">
        <f>VLOOKUP(F14,'N2K Features'!$D$5:$CL$125,87,FALSE)</f>
        <v>Contributes to iconic upland landscapes of Wales, popular with walkers. Display of flowers.</v>
      </c>
    </row>
    <row r="15" spans="1:92" ht="14.4" hidden="1" x14ac:dyDescent="0.3">
      <c r="A15" s="129" t="s">
        <v>197</v>
      </c>
      <c r="B15" s="59" t="s">
        <v>198</v>
      </c>
      <c r="C15" s="59" t="s">
        <v>585</v>
      </c>
      <c r="D15" s="59" t="s">
        <v>11</v>
      </c>
      <c r="E15" s="59" t="s">
        <v>601</v>
      </c>
      <c r="F15" s="59" t="s">
        <v>12</v>
      </c>
      <c r="G15" s="59" t="s">
        <v>13</v>
      </c>
      <c r="H15" s="179" t="s">
        <v>14</v>
      </c>
      <c r="I15" s="77" t="str">
        <f>VLOOKUP(F15,'N2K Features'!$D$5:$CL$125,4,FALSE)</f>
        <v>Yes</v>
      </c>
      <c r="J15" s="77" t="str">
        <f>VLOOKUP(F15,'N2K Features'!$D$5:$CL$125,5,FALSE)</f>
        <v>Medium</v>
      </c>
      <c r="K15" s="77" t="str">
        <f>VLOOKUP(F15,'N2K Features'!$D$5:$CL$125,6,FALSE)</f>
        <v>Moderate</v>
      </c>
      <c r="L15" s="77" t="str">
        <f>VLOOKUP(F15,'N2K Features'!$D$5:$CL$125,7,FALSE)</f>
        <v>Yes</v>
      </c>
      <c r="M15" s="77" t="str">
        <f>VLOOKUP(F15,'N2K Features'!$D$5:$CL$125,8,FALSE)</f>
        <v>Large</v>
      </c>
      <c r="N15" s="77" t="str">
        <f>VLOOKUP(F15,'N2K Features'!$D$5:$CL$125,9,FALSE)</f>
        <v>Moderate</v>
      </c>
      <c r="O15" s="77" t="str">
        <f>VLOOKUP(F15,'N2K Features'!$D$5:$CL$125,10,FALSE)</f>
        <v>Yes</v>
      </c>
      <c r="P15" s="77" t="str">
        <f>VLOOKUP(F15,'N2K Features'!$D$5:$CL$125,11,FALSE)</f>
        <v>Medium</v>
      </c>
      <c r="Q15" s="77" t="str">
        <f>VLOOKUP(F15,'N2K Features'!$D$5:$CL$125,12,FALSE)</f>
        <v>Low</v>
      </c>
      <c r="R15" s="77" t="str">
        <f>VLOOKUP(F15,'N2K Features'!$D$5:$CL$125,13,FALSE)</f>
        <v>Yes</v>
      </c>
      <c r="S15" s="77" t="str">
        <f>VLOOKUP(F15,'N2K Features'!$D$5:$CL$125,14,FALSE)</f>
        <v>Large</v>
      </c>
      <c r="T15" s="77" t="str">
        <f>VLOOKUP(F15,'N2K Features'!$D$5:$CL$125,15,FALSE)</f>
        <v>High</v>
      </c>
      <c r="U15" s="77" t="str">
        <f>VLOOKUP(F15,'N2K Features'!$D$5:$CL$125,16,FALSE)</f>
        <v>Yes</v>
      </c>
      <c r="V15" s="77" t="str">
        <f>VLOOKUP(F15,'N2K Features'!$D$5:$CL$125, 17,FALSE)</f>
        <v>Medium</v>
      </c>
      <c r="W15" s="77" t="str">
        <f>VLOOKUP(F15,'N2K Features'!$D$5:$CL$125,18,FALSE)</f>
        <v>Low</v>
      </c>
      <c r="X15" s="77" t="str">
        <f>VLOOKUP(F15,'N2K Features'!$D$5:$CL$125,19,FALSE)</f>
        <v>No</v>
      </c>
      <c r="Y15" s="77">
        <f>VLOOKUP(F15,'N2K Features'!$D$5:$CL$125,20,FALSE)</f>
        <v>0</v>
      </c>
      <c r="Z15" s="77">
        <f>VLOOKUP(F15,'N2K Features'!$D$5:$CL$125,21,FALSE)</f>
        <v>0</v>
      </c>
      <c r="AA15" s="77" t="str">
        <f>VLOOKUP(F15,'N2K Features'!$D$5:$CL$125,22,FALSE)</f>
        <v>Yes</v>
      </c>
      <c r="AB15" s="77" t="str">
        <f>VLOOKUP(F15,'N2K Features'!$D$5:$CL$125,23,FALSE)</f>
        <v>Small</v>
      </c>
      <c r="AC15" s="77" t="str">
        <f>VLOOKUP(F15,'N2K Features'!$D$5:$CL$125,24,FALSE)</f>
        <v>High</v>
      </c>
      <c r="AD15" s="77" t="str">
        <f>VLOOKUP(F15,'N2K Features'!$D$5:$CL$125,25,FALSE)</f>
        <v>Yes</v>
      </c>
      <c r="AE15" s="77" t="str">
        <f>VLOOKUP(F15,'N2K Features'!$D$5:$CL$125,26,FALSE)</f>
        <v>Small</v>
      </c>
      <c r="AF15" s="78" t="str">
        <f>VLOOKUP(F15,'N2K Features'!$D$5:$CL$125,27,FALSE)</f>
        <v>Low</v>
      </c>
      <c r="AG15" s="76" t="str">
        <f>VLOOKUP(F15,'N2K Features'!$D$5:$CL$125,28,FALSE)</f>
        <v>No</v>
      </c>
      <c r="AH15" s="76">
        <f>VLOOKUP(F15,'N2K Features'!$D$5:$CL$125,29,FALSE)</f>
        <v>0</v>
      </c>
      <c r="AI15" s="76">
        <f>VLOOKUP(F15,'N2K Features'!$D$5:$CL$125,30,FALSE)</f>
        <v>0</v>
      </c>
      <c r="AJ15" s="76" t="str">
        <f>VLOOKUP(F15,'N2K Features'!$D$5:$CL$125,31,FALSE)</f>
        <v>No</v>
      </c>
      <c r="AK15" s="76">
        <f>VLOOKUP(F15,'N2K Features'!$D$5:$CL$125,32,FALSE)</f>
        <v>0</v>
      </c>
      <c r="AL15" s="76">
        <f>VLOOKUP(F15,'N2K Features'!$D$5:$CL$125,33,FALSE)</f>
        <v>0</v>
      </c>
      <c r="AM15" s="76" t="str">
        <f>VLOOKUP(F15,'N2K Features'!$D$5:$CL$125,34,FALSE)</f>
        <v>Yes</v>
      </c>
      <c r="AN15" s="76" t="str">
        <f>VLOOKUP(F15,'N2K Features'!$D$5:$CL$125,35,FALSE)</f>
        <v>Small</v>
      </c>
      <c r="AO15" s="76" t="str">
        <f>VLOOKUP(F15,'N2K Features'!$D$5:$CL$125,36,FALSE)</f>
        <v>Low</v>
      </c>
      <c r="AP15" s="76" t="str">
        <f>VLOOKUP(F15,'N2K Features'!$D$5:$CL$125,37,FALSE)</f>
        <v>No</v>
      </c>
      <c r="AQ15" s="76">
        <f>VLOOKUP(F15,'N2K Features'!$D$5:$CL$125,38,FALSE)</f>
        <v>0</v>
      </c>
      <c r="AR15" s="76">
        <f>VLOOKUP(F15,'N2K Features'!$D$5:$CL$125,39,FALSE)</f>
        <v>0</v>
      </c>
      <c r="AS15" s="76" t="str">
        <f>VLOOKUP(F15,'N2K Features'!$D$5:$CL$125,40,FALSE)</f>
        <v>No</v>
      </c>
      <c r="AT15" s="76">
        <f>VLOOKUP(F15,'N2K Features'!$D$5:$CL$125,41,FALSE)</f>
        <v>0</v>
      </c>
      <c r="AU15" s="76">
        <f>VLOOKUP(F15,'N2K Features'!$D$5:$CL$125,42,FALSE)</f>
        <v>0</v>
      </c>
      <c r="AV15" s="76" t="str">
        <f>VLOOKUP(F15,'N2K Features'!$D$5:$CL$125,43,FALSE)</f>
        <v>No</v>
      </c>
      <c r="AW15" s="76">
        <f>VLOOKUP(F15,'N2K Features'!$D$5:$CL$125,44,FALSE)</f>
        <v>0</v>
      </c>
      <c r="AX15" s="76">
        <f>VLOOKUP(F15,'N2K Features'!$D$5:$CL$125,45,FALSE)</f>
        <v>0</v>
      </c>
      <c r="AY15" s="76" t="str">
        <f>VLOOKUP(F15,'N2K Features'!$D$5:$CL$125,46,FALSE)</f>
        <v>No</v>
      </c>
      <c r="AZ15" s="76">
        <f>VLOOKUP(F15,'N2K Features'!$D$5:$CL$125,47,FALSE)</f>
        <v>0</v>
      </c>
      <c r="BA15" s="76">
        <f>VLOOKUP(F15,'N2K Features'!$D$5:$CL$125,48,FALSE)</f>
        <v>0</v>
      </c>
      <c r="BB15" s="76" t="str">
        <f>VLOOKUP(F15,'N2K Features'!$D$5:$CL$125,49,FALSE)</f>
        <v>No</v>
      </c>
      <c r="BC15" s="76">
        <f>VLOOKUP(F15,'N2K Features'!$D$5:$CL$125,50,FALSE)</f>
        <v>0</v>
      </c>
      <c r="BD15" s="130">
        <f>VLOOKUP(F15,'N2K Features'!$D$5:$CL$125,51,FALSE)</f>
        <v>0</v>
      </c>
      <c r="BE15" s="76" t="str">
        <f>VLOOKUP(F15,'N2K Features'!$D$5:$CL$125,52,FALSE)</f>
        <v>No</v>
      </c>
      <c r="BF15" s="76">
        <f>VLOOKUP(F15,'N2K Features'!$D$5:$CL$125,53,FALSE)</f>
        <v>0</v>
      </c>
      <c r="BG15" s="130">
        <f>VLOOKUP(F15,'N2K Features'!$D$5:$CL$125,54,FALSE)</f>
        <v>0</v>
      </c>
      <c r="BH15" s="76" t="str">
        <f>VLOOKUP(F15,'N2K Features'!$D$5:$CL$125,55,FALSE)</f>
        <v>Yes</v>
      </c>
      <c r="BI15" s="76" t="str">
        <f>VLOOKUP(F15,'N2K Features'!$D$5:$CL$125,56,FALSE)</f>
        <v>Large</v>
      </c>
      <c r="BJ15" s="76" t="str">
        <f>VLOOKUP(F15,'N2K Features'!$D$5:$CL$125,57,FALSE)</f>
        <v>High</v>
      </c>
      <c r="BK15" s="76" t="str">
        <f>VLOOKUP(F15,'N2K Features'!$D$5:$CL$125,58,FALSE)</f>
        <v>Yes</v>
      </c>
      <c r="BL15" s="76" t="str">
        <f>VLOOKUP(F15,'N2K Features'!$D$5:$CL$125,59,FALSE)</f>
        <v>Large</v>
      </c>
      <c r="BM15" s="130" t="str">
        <f>VLOOKUP(F15,'N2K Features'!$D$5:$CL$125,60,FALSE)</f>
        <v>High</v>
      </c>
      <c r="BN15" s="76" t="str">
        <f>VLOOKUP(F15,'N2K Features'!$D$5:$CL$125,61,FALSE)</f>
        <v>Yes</v>
      </c>
      <c r="BO15" s="76" t="str">
        <f>VLOOKUP(F15,'N2K Features'!$D$5:$CL$125,62,FALSE)</f>
        <v>Medium</v>
      </c>
      <c r="BP15" s="76" t="str">
        <f>VLOOKUP(F15,'N2K Features'!$D$5:$CL$125,63,FALSE)</f>
        <v>Moderate</v>
      </c>
      <c r="BQ15" s="76" t="str">
        <f>VLOOKUP(F15,'N2K Features'!$D$5:$CL$125,64,FALSE)</f>
        <v>Yes</v>
      </c>
      <c r="BR15" s="76" t="str">
        <f>VLOOKUP(F15,'N2K Features'!$D$5:$CL$125,65,FALSE)</f>
        <v>Medium</v>
      </c>
      <c r="BS15" s="76" t="str">
        <f>VLOOKUP(F15,'N2K Features'!$D$5:$CL$125,66,FALSE)</f>
        <v>Moderate</v>
      </c>
      <c r="BT15" s="76" t="str">
        <f>VLOOKUP(F15,'N2K Features'!$D$5:$CL$125,67,FALSE)</f>
        <v>Yes</v>
      </c>
      <c r="BU15" s="76" t="str">
        <f>VLOOKUP(F15,'N2K Features'!$D$5:$CL$125,68,FALSE)</f>
        <v>Small</v>
      </c>
      <c r="BV15" s="76" t="str">
        <f>VLOOKUP(F15,'N2K Features'!$D$5:$CL$125,69,FALSE)</f>
        <v>Low</v>
      </c>
      <c r="BW15" s="76" t="str">
        <f>VLOOKUP(F15,'N2K Features'!$D$5:$CL$125,70,FALSE)</f>
        <v>Yes</v>
      </c>
      <c r="BX15" s="76" t="str">
        <f>VLOOKUP(F15,'N2K Features'!$D$5:$CL$125,71,FALSE)</f>
        <v>Medium</v>
      </c>
      <c r="BY15" s="130" t="str">
        <f>VLOOKUP(F15,'N2K Features'!$D$5:$CL$125,72,FALSE)</f>
        <v>High</v>
      </c>
      <c r="BZ15" s="76" t="str">
        <f>VLOOKUP(F15,'N2K Features'!$D$5:$CL$125,73,FALSE)</f>
        <v>No</v>
      </c>
      <c r="CA15" s="76">
        <f>VLOOKUP(F15,'N2K Features'!$D$5:$CL$125,74,FALSE)</f>
        <v>0</v>
      </c>
      <c r="CB15" s="76">
        <f>VLOOKUP(F15,'N2K Features'!$D$5:$CL$125,75,FALSE)</f>
        <v>0</v>
      </c>
      <c r="CC15" s="76" t="str">
        <f>VLOOKUP(F15,'N2K Features'!$D$5:$CL$125,76,FALSE)</f>
        <v>No</v>
      </c>
      <c r="CD15" s="76">
        <f>VLOOKUP(F15,'N2K Features'!$D$5:$CL$125,77,FALSE)</f>
        <v>0</v>
      </c>
      <c r="CE15" s="76">
        <f>VLOOKUP(F15,'N2K Features'!$D$5:$CL$125,78,FALSE)</f>
        <v>0</v>
      </c>
      <c r="CF15" s="76" t="str">
        <f>VLOOKUP(F15,'N2K Features'!$D$5:$CL$125,79,FALSE)</f>
        <v>Yes</v>
      </c>
      <c r="CG15" s="76" t="str">
        <f>VLOOKUP(F15,'N2K Features'!$D$5:$CL$125,80,FALSE)</f>
        <v>Medium</v>
      </c>
      <c r="CH15" s="76" t="str">
        <f>VLOOKUP(F15,'N2K Features'!$D$5:$CL$125,81,FALSE)</f>
        <v>Low</v>
      </c>
      <c r="CI15" s="76" t="str">
        <f>VLOOKUP(F15,'N2K Features'!$D$5:$CL$125,82,FALSE)</f>
        <v>Yes</v>
      </c>
      <c r="CJ15" s="76" t="str">
        <f>VLOOKUP(F15,'N2K Features'!$D$5:$CL$125,83,FALSE)</f>
        <v>Medium</v>
      </c>
      <c r="CK15" s="76" t="str">
        <f>VLOOKUP(F15,'N2K Features'!$D$5:$CL$125,84,FALSE)</f>
        <v>High</v>
      </c>
      <c r="CL15" s="76" t="str">
        <f>VLOOKUP(F15,'N2K Features'!$D$5:$CL$125,85,FALSE)</f>
        <v>Yes</v>
      </c>
      <c r="CM15" s="76" t="str">
        <f>VLOOKUP(F15,'N2K Features'!$D$5:$CL$125,86,FALSE)</f>
        <v>Medium</v>
      </c>
      <c r="CN15" s="79" t="str">
        <f>VLOOKUP(F15,'N2K Features'!$D$5:$CL$125,87,FALSE)</f>
        <v xml:space="preserve">Distinctive natural character, often nature reserves with interpretation. </v>
      </c>
    </row>
    <row r="16" spans="1:92" ht="14.4" hidden="1" x14ac:dyDescent="0.3">
      <c r="A16" s="129" t="s">
        <v>197</v>
      </c>
      <c r="B16" s="59" t="s">
        <v>198</v>
      </c>
      <c r="C16" s="59" t="s">
        <v>528</v>
      </c>
      <c r="D16" s="59" t="s">
        <v>43</v>
      </c>
      <c r="E16" s="59" t="s">
        <v>606</v>
      </c>
      <c r="F16" s="59" t="s">
        <v>44</v>
      </c>
      <c r="G16" s="59" t="s">
        <v>45</v>
      </c>
      <c r="H16" s="179" t="s">
        <v>46</v>
      </c>
      <c r="I16" s="77" t="str">
        <f>VLOOKUP(F16,'N2K Features'!$D$5:$CL$125,4,FALSE)</f>
        <v>No</v>
      </c>
      <c r="J16" s="77" t="str">
        <f>VLOOKUP(F16,'N2K Features'!$D$5:$CL$125,5,FALSE)</f>
        <v>Negligible</v>
      </c>
      <c r="K16" s="77" t="str">
        <f>VLOOKUP(F16,'N2K Features'!$D$5:$CL$125,6,FALSE)</f>
        <v>Low</v>
      </c>
      <c r="L16" s="77" t="str">
        <f>VLOOKUP(F16,'N2K Features'!$D$5:$CL$125,7,FALSE)</f>
        <v>No</v>
      </c>
      <c r="M16" s="77" t="str">
        <f>VLOOKUP(F16,'N2K Features'!$D$5:$CL$125,8,FALSE)</f>
        <v>Negligible</v>
      </c>
      <c r="N16" s="77" t="str">
        <f>VLOOKUP(F16,'N2K Features'!$D$5:$CL$125,9,FALSE)</f>
        <v>Low</v>
      </c>
      <c r="O16" s="77" t="str">
        <f>VLOOKUP(F16,'N2K Features'!$D$5:$CL$125,10,FALSE)</f>
        <v>No</v>
      </c>
      <c r="P16" s="77" t="str">
        <f>VLOOKUP(F16,'N2K Features'!$D$5:$CL$125,11,FALSE)</f>
        <v>Negligible</v>
      </c>
      <c r="Q16" s="77" t="str">
        <f>VLOOKUP(F16,'N2K Features'!$D$5:$CL$125,12,FALSE)</f>
        <v>Low</v>
      </c>
      <c r="R16" s="77" t="str">
        <f>VLOOKUP(F16,'N2K Features'!$D$5:$CL$125,13,FALSE)</f>
        <v>No</v>
      </c>
      <c r="S16" s="77" t="str">
        <f>VLOOKUP(F16,'N2K Features'!$D$5:$CL$125,14,FALSE)</f>
        <v>Negligible</v>
      </c>
      <c r="T16" s="77" t="str">
        <f>VLOOKUP(F16,'N2K Features'!$D$5:$CL$125,15,FALSE)</f>
        <v>Low</v>
      </c>
      <c r="U16" s="77" t="str">
        <f>VLOOKUP(F16,'N2K Features'!$D$5:$CL$125,16,FALSE)</f>
        <v>No</v>
      </c>
      <c r="V16" s="77">
        <f>VLOOKUP(F16,'N2K Features'!$D$5:$CL$125, 17,FALSE)</f>
        <v>0</v>
      </c>
      <c r="W16" s="77">
        <f>VLOOKUP(F16,'N2K Features'!$D$5:$CL$125,18,FALSE)</f>
        <v>0</v>
      </c>
      <c r="X16" s="77" t="str">
        <f>VLOOKUP(F16,'N2K Features'!$D$5:$CL$125,19,FALSE)</f>
        <v>No</v>
      </c>
      <c r="Y16" s="77">
        <f>VLOOKUP(F16,'N2K Features'!$D$5:$CL$125,20,FALSE)</f>
        <v>0</v>
      </c>
      <c r="Z16" s="77">
        <f>VLOOKUP(F16,'N2K Features'!$D$5:$CL$125,21,FALSE)</f>
        <v>0</v>
      </c>
      <c r="AA16" s="77" t="str">
        <f>VLOOKUP(F16,'N2K Features'!$D$5:$CL$125,22,FALSE)</f>
        <v>No</v>
      </c>
      <c r="AB16" s="77">
        <f>VLOOKUP(F16,'N2K Features'!$D$5:$CL$125,23,FALSE)</f>
        <v>0</v>
      </c>
      <c r="AC16" s="77">
        <f>VLOOKUP(F16,'N2K Features'!$D$5:$CL$125,24,FALSE)</f>
        <v>0</v>
      </c>
      <c r="AD16" s="77" t="str">
        <f>VLOOKUP(F16,'N2K Features'!$D$5:$CL$125,25,FALSE)</f>
        <v>No</v>
      </c>
      <c r="AE16" s="77">
        <f>VLOOKUP(F16,'N2K Features'!$D$5:$CL$125,26,FALSE)</f>
        <v>0</v>
      </c>
      <c r="AF16" s="78">
        <f>VLOOKUP(F16,'N2K Features'!$D$5:$CL$125,27,FALSE)</f>
        <v>0</v>
      </c>
      <c r="AG16" s="76" t="str">
        <f>VLOOKUP(F16,'N2K Features'!$D$5:$CL$125,28,FALSE)</f>
        <v>No</v>
      </c>
      <c r="AH16" s="76">
        <f>VLOOKUP(F16,'N2K Features'!$D$5:$CL$125,29,FALSE)</f>
        <v>0</v>
      </c>
      <c r="AI16" s="76">
        <f>VLOOKUP(F16,'N2K Features'!$D$5:$CL$125,30,FALSE)</f>
        <v>0</v>
      </c>
      <c r="AJ16" s="76" t="str">
        <f>VLOOKUP(F16,'N2K Features'!$D$5:$CL$125,31,FALSE)</f>
        <v>No</v>
      </c>
      <c r="AK16" s="76">
        <f>VLOOKUP(F16,'N2K Features'!$D$5:$CL$125,32,FALSE)</f>
        <v>0</v>
      </c>
      <c r="AL16" s="76">
        <f>VLOOKUP(F16,'N2K Features'!$D$5:$CL$125,33,FALSE)</f>
        <v>0</v>
      </c>
      <c r="AM16" s="76" t="str">
        <f>VLOOKUP(F16,'N2K Features'!$D$5:$CL$125,34,FALSE)</f>
        <v>No</v>
      </c>
      <c r="AN16" s="76">
        <f>VLOOKUP(F16,'N2K Features'!$D$5:$CL$125,35,FALSE)</f>
        <v>0</v>
      </c>
      <c r="AO16" s="76">
        <f>VLOOKUP(F16,'N2K Features'!$D$5:$CL$125,36,FALSE)</f>
        <v>0</v>
      </c>
      <c r="AP16" s="76" t="str">
        <f>VLOOKUP(F16,'N2K Features'!$D$5:$CL$125,37,FALSE)</f>
        <v>No</v>
      </c>
      <c r="AQ16" s="76">
        <f>VLOOKUP(F16,'N2K Features'!$D$5:$CL$125,38,FALSE)</f>
        <v>0</v>
      </c>
      <c r="AR16" s="76">
        <f>VLOOKUP(F16,'N2K Features'!$D$5:$CL$125,39,FALSE)</f>
        <v>0</v>
      </c>
      <c r="AS16" s="76" t="str">
        <f>VLOOKUP(F16,'N2K Features'!$D$5:$CL$125,40,FALSE)</f>
        <v>No</v>
      </c>
      <c r="AT16" s="76">
        <f>VLOOKUP(F16,'N2K Features'!$D$5:$CL$125,41,FALSE)</f>
        <v>0</v>
      </c>
      <c r="AU16" s="76">
        <f>VLOOKUP(F16,'N2K Features'!$D$5:$CL$125,42,FALSE)</f>
        <v>0</v>
      </c>
      <c r="AV16" s="76" t="str">
        <f>VLOOKUP(F16,'N2K Features'!$D$5:$CL$125,43,FALSE)</f>
        <v>No</v>
      </c>
      <c r="AW16" s="76">
        <f>VLOOKUP(F16,'N2K Features'!$D$5:$CL$125,44,FALSE)</f>
        <v>0</v>
      </c>
      <c r="AX16" s="76">
        <f>VLOOKUP(F16,'N2K Features'!$D$5:$CL$125,45,FALSE)</f>
        <v>0</v>
      </c>
      <c r="AY16" s="76" t="str">
        <f>VLOOKUP(F16,'N2K Features'!$D$5:$CL$125,46,FALSE)</f>
        <v>No</v>
      </c>
      <c r="AZ16" s="76">
        <f>VLOOKUP(F16,'N2K Features'!$D$5:$CL$125,47,FALSE)</f>
        <v>0</v>
      </c>
      <c r="BA16" s="76">
        <f>VLOOKUP(F16,'N2K Features'!$D$5:$CL$125,48,FALSE)</f>
        <v>0</v>
      </c>
      <c r="BB16" s="76" t="str">
        <f>VLOOKUP(F16,'N2K Features'!$D$5:$CL$125,49,FALSE)</f>
        <v>No</v>
      </c>
      <c r="BC16" s="76">
        <f>VLOOKUP(F16,'N2K Features'!$D$5:$CL$125,50,FALSE)</f>
        <v>0</v>
      </c>
      <c r="BD16" s="130">
        <f>VLOOKUP(F16,'N2K Features'!$D$5:$CL$125,51,FALSE)</f>
        <v>0</v>
      </c>
      <c r="BE16" s="76" t="str">
        <f>VLOOKUP(F16,'N2K Features'!$D$5:$CL$125,52,FALSE)</f>
        <v>No</v>
      </c>
      <c r="BF16" s="76">
        <f>VLOOKUP(F16,'N2K Features'!$D$5:$CL$125,53,FALSE)</f>
        <v>0</v>
      </c>
      <c r="BG16" s="130">
        <f>VLOOKUP(F16,'N2K Features'!$D$5:$CL$125,54,FALSE)</f>
        <v>0</v>
      </c>
      <c r="BH16" s="76" t="str">
        <f>VLOOKUP(F16,'N2K Features'!$D$5:$CL$125,55,FALSE)</f>
        <v>No</v>
      </c>
      <c r="BI16" s="76">
        <f>VLOOKUP(F16,'N2K Features'!$D$5:$CL$125,56,FALSE)</f>
        <v>0</v>
      </c>
      <c r="BJ16" s="76">
        <f>VLOOKUP(F16,'N2K Features'!$D$5:$CL$125,57,FALSE)</f>
        <v>0</v>
      </c>
      <c r="BK16" s="76" t="str">
        <f>VLOOKUP(F16,'N2K Features'!$D$5:$CL$125,58,FALSE)</f>
        <v>No</v>
      </c>
      <c r="BL16" s="76">
        <f>VLOOKUP(F16,'N2K Features'!$D$5:$CL$125,59,FALSE)</f>
        <v>0</v>
      </c>
      <c r="BM16" s="130">
        <f>VLOOKUP(F16,'N2K Features'!$D$5:$CL$125,60,FALSE)</f>
        <v>0</v>
      </c>
      <c r="BN16" s="76" t="str">
        <f>VLOOKUP(F16,'N2K Features'!$D$5:$CL$125,61,FALSE)</f>
        <v>No</v>
      </c>
      <c r="BO16" s="76">
        <f>VLOOKUP(F16,'N2K Features'!$D$5:$CL$125,62,FALSE)</f>
        <v>0</v>
      </c>
      <c r="BP16" s="76">
        <f>VLOOKUP(F16,'N2K Features'!$D$5:$CL$125,63,FALSE)</f>
        <v>0</v>
      </c>
      <c r="BQ16" s="76" t="str">
        <f>VLOOKUP(F16,'N2K Features'!$D$5:$CL$125,64,FALSE)</f>
        <v>No</v>
      </c>
      <c r="BR16" s="76">
        <f>VLOOKUP(F16,'N2K Features'!$D$5:$CL$125,65,FALSE)</f>
        <v>0</v>
      </c>
      <c r="BS16" s="76">
        <f>VLOOKUP(F16,'N2K Features'!$D$5:$CL$125,66,FALSE)</f>
        <v>0</v>
      </c>
      <c r="BT16" s="76" t="str">
        <f>VLOOKUP(F16,'N2K Features'!$D$5:$CL$125,67,FALSE)</f>
        <v>No</v>
      </c>
      <c r="BU16" s="76">
        <f>VLOOKUP(F16,'N2K Features'!$D$5:$CL$125,68,FALSE)</f>
        <v>0</v>
      </c>
      <c r="BV16" s="76">
        <f>VLOOKUP(F16,'N2K Features'!$D$5:$CL$125,69,FALSE)</f>
        <v>0</v>
      </c>
      <c r="BW16" s="76" t="str">
        <f>VLOOKUP(F16,'N2K Features'!$D$5:$CL$125,70,FALSE)</f>
        <v>No</v>
      </c>
      <c r="BX16" s="76">
        <f>VLOOKUP(F16,'N2K Features'!$D$5:$CL$125,71,FALSE)</f>
        <v>0</v>
      </c>
      <c r="BY16" s="130">
        <f>VLOOKUP(F16,'N2K Features'!$D$5:$CL$125,72,FALSE)</f>
        <v>0</v>
      </c>
      <c r="BZ16" s="76" t="str">
        <f>VLOOKUP(F16,'N2K Features'!$D$5:$CL$125,73,FALSE)</f>
        <v>No</v>
      </c>
      <c r="CA16" s="76">
        <f>VLOOKUP(F16,'N2K Features'!$D$5:$CL$125,74,FALSE)</f>
        <v>0</v>
      </c>
      <c r="CB16" s="76">
        <f>VLOOKUP(F16,'N2K Features'!$D$5:$CL$125,75,FALSE)</f>
        <v>0</v>
      </c>
      <c r="CC16" s="76" t="str">
        <f>VLOOKUP(F16,'N2K Features'!$D$5:$CL$125,76,FALSE)</f>
        <v>No</v>
      </c>
      <c r="CD16" s="76">
        <f>VLOOKUP(F16,'N2K Features'!$D$5:$CL$125,77,FALSE)</f>
        <v>0</v>
      </c>
      <c r="CE16" s="76">
        <f>VLOOKUP(F16,'N2K Features'!$D$5:$CL$125,78,FALSE)</f>
        <v>0</v>
      </c>
      <c r="CF16" s="76" t="str">
        <f>VLOOKUP(F16,'N2K Features'!$D$5:$CL$125,79,FALSE)</f>
        <v>No</v>
      </c>
      <c r="CG16" s="76">
        <f>VLOOKUP(F16,'N2K Features'!$D$5:$CL$125,80,FALSE)</f>
        <v>0</v>
      </c>
      <c r="CH16" s="76">
        <f>VLOOKUP(F16,'N2K Features'!$D$5:$CL$125,81,FALSE)</f>
        <v>0</v>
      </c>
      <c r="CI16" s="76" t="str">
        <f>VLOOKUP(F16,'N2K Features'!$D$5:$CL$125,82,FALSE)</f>
        <v>No</v>
      </c>
      <c r="CJ16" s="76">
        <f>VLOOKUP(F16,'N2K Features'!$D$5:$CL$125,83,FALSE)</f>
        <v>0</v>
      </c>
      <c r="CK16" s="76">
        <f>VLOOKUP(F16,'N2K Features'!$D$5:$CL$125,84,FALSE)</f>
        <v>0</v>
      </c>
      <c r="CL16" s="76" t="str">
        <f>VLOOKUP(F16,'N2K Features'!$D$5:$CL$125,85,FALSE)</f>
        <v>No</v>
      </c>
      <c r="CM16" s="76">
        <f>VLOOKUP(F16,'N2K Features'!$D$5:$CL$125,86,FALSE)</f>
        <v>0</v>
      </c>
      <c r="CN16" s="79" t="str">
        <f>VLOOKUP(F16,'N2K Features'!$D$5:$CL$125,87,FALSE)</f>
        <v xml:space="preserve">Specialist interest only. </v>
      </c>
    </row>
    <row r="17" spans="1:92" ht="14.4" hidden="1" x14ac:dyDescent="0.3">
      <c r="A17" s="129" t="s">
        <v>197</v>
      </c>
      <c r="B17" s="59" t="s">
        <v>198</v>
      </c>
      <c r="C17" s="59" t="s">
        <v>528</v>
      </c>
      <c r="D17" s="59" t="s">
        <v>715</v>
      </c>
      <c r="E17" s="59" t="s">
        <v>717</v>
      </c>
      <c r="F17" s="59" t="s">
        <v>716</v>
      </c>
      <c r="G17" s="59" t="s">
        <v>717</v>
      </c>
      <c r="H17" s="179" t="s">
        <v>718</v>
      </c>
      <c r="I17" s="77" t="str">
        <f>VLOOKUP(F17,'N2K Features'!$D$5:$CL$125,4,FALSE)</f>
        <v>No</v>
      </c>
      <c r="J17" s="77">
        <f>VLOOKUP(F17,'N2K Features'!$D$5:$CL$125,5,FALSE)</f>
        <v>0</v>
      </c>
      <c r="K17" s="77">
        <f>VLOOKUP(F17,'N2K Features'!$D$5:$CL$125,6,FALSE)</f>
        <v>0</v>
      </c>
      <c r="L17" s="77" t="str">
        <f>VLOOKUP(F17,'N2K Features'!$D$5:$CL$125,7,FALSE)</f>
        <v>No</v>
      </c>
      <c r="M17" s="77" t="str">
        <f>VLOOKUP(F17,'N2K Features'!$D$5:$CL$125,8,FALSE)</f>
        <v>Negligible</v>
      </c>
      <c r="N17" s="77" t="str">
        <f>VLOOKUP(F17,'N2K Features'!$D$5:$CL$125,9,FALSE)</f>
        <v>Low</v>
      </c>
      <c r="O17" s="77" t="str">
        <f>VLOOKUP(F17,'N2K Features'!$D$5:$CL$125,10,FALSE)</f>
        <v>No</v>
      </c>
      <c r="P17" s="77" t="str">
        <f>VLOOKUP(F17,'N2K Features'!$D$5:$CL$125,11,FALSE)</f>
        <v>Negligible</v>
      </c>
      <c r="Q17" s="77" t="str">
        <f>VLOOKUP(F17,'N2K Features'!$D$5:$CL$125,12,FALSE)</f>
        <v>Low</v>
      </c>
      <c r="R17" s="77" t="str">
        <f>VLOOKUP(F17,'N2K Features'!$D$5:$CL$125,13,FALSE)</f>
        <v>No</v>
      </c>
      <c r="S17" s="77">
        <f>VLOOKUP(F17,'N2K Features'!$D$5:$CL$125,14,FALSE)</f>
        <v>0</v>
      </c>
      <c r="T17" s="77">
        <f>VLOOKUP(F17,'N2K Features'!$D$5:$CL$125,15,FALSE)</f>
        <v>0</v>
      </c>
      <c r="U17" s="77" t="str">
        <f>VLOOKUP(F17,'N2K Features'!$D$5:$CL$125,16,FALSE)</f>
        <v>No</v>
      </c>
      <c r="V17" s="77">
        <f>VLOOKUP(F17,'N2K Features'!$D$5:$CL$125, 17,FALSE)</f>
        <v>0</v>
      </c>
      <c r="W17" s="77">
        <f>VLOOKUP(F17,'N2K Features'!$D$5:$CL$125,18,FALSE)</f>
        <v>0</v>
      </c>
      <c r="X17" s="77" t="str">
        <f>VLOOKUP(F17,'N2K Features'!$D$5:$CL$125,19,FALSE)</f>
        <v>No</v>
      </c>
      <c r="Y17" s="77">
        <f>VLOOKUP(F17,'N2K Features'!$D$5:$CL$125,20,FALSE)</f>
        <v>0</v>
      </c>
      <c r="Z17" s="77">
        <f>VLOOKUP(F17,'N2K Features'!$D$5:$CL$125,21,FALSE)</f>
        <v>0</v>
      </c>
      <c r="AA17" s="77" t="str">
        <f>VLOOKUP(F17,'N2K Features'!$D$5:$CL$125,22,FALSE)</f>
        <v>No</v>
      </c>
      <c r="AB17" s="77">
        <f>VLOOKUP(F17,'N2K Features'!$D$5:$CL$125,23,FALSE)</f>
        <v>0</v>
      </c>
      <c r="AC17" s="77">
        <f>VLOOKUP(F17,'N2K Features'!$D$5:$CL$125,24,FALSE)</f>
        <v>0</v>
      </c>
      <c r="AD17" s="77" t="str">
        <f>VLOOKUP(F17,'N2K Features'!$D$5:$CL$125,25,FALSE)</f>
        <v>No</v>
      </c>
      <c r="AE17" s="77">
        <f>VLOOKUP(F17,'N2K Features'!$D$5:$CL$125,26,FALSE)</f>
        <v>0</v>
      </c>
      <c r="AF17" s="78">
        <f>VLOOKUP(F17,'N2K Features'!$D$5:$CL$125,27,FALSE)</f>
        <v>0</v>
      </c>
      <c r="AG17" s="76" t="str">
        <f>VLOOKUP(F17,'N2K Features'!$D$5:$CL$125,28,FALSE)</f>
        <v>No</v>
      </c>
      <c r="AH17" s="76">
        <f>VLOOKUP(F17,'N2K Features'!$D$5:$CL$125,29,FALSE)</f>
        <v>0</v>
      </c>
      <c r="AI17" s="76">
        <f>VLOOKUP(F17,'N2K Features'!$D$5:$CL$125,30,FALSE)</f>
        <v>0</v>
      </c>
      <c r="AJ17" s="76" t="str">
        <f>VLOOKUP(F17,'N2K Features'!$D$5:$CL$125,31,FALSE)</f>
        <v>No</v>
      </c>
      <c r="AK17" s="76">
        <f>VLOOKUP(F17,'N2K Features'!$D$5:$CL$125,32,FALSE)</f>
        <v>0</v>
      </c>
      <c r="AL17" s="76">
        <f>VLOOKUP(F17,'N2K Features'!$D$5:$CL$125,33,FALSE)</f>
        <v>0</v>
      </c>
      <c r="AM17" s="76" t="str">
        <f>VLOOKUP(F17,'N2K Features'!$D$5:$CL$125,34,FALSE)</f>
        <v>No</v>
      </c>
      <c r="AN17" s="76">
        <f>VLOOKUP(F17,'N2K Features'!$D$5:$CL$125,35,FALSE)</f>
        <v>0</v>
      </c>
      <c r="AO17" s="76">
        <f>VLOOKUP(F17,'N2K Features'!$D$5:$CL$125,36,FALSE)</f>
        <v>0</v>
      </c>
      <c r="AP17" s="76" t="str">
        <f>VLOOKUP(F17,'N2K Features'!$D$5:$CL$125,37,FALSE)</f>
        <v>No</v>
      </c>
      <c r="AQ17" s="76">
        <f>VLOOKUP(F17,'N2K Features'!$D$5:$CL$125,38,FALSE)</f>
        <v>0</v>
      </c>
      <c r="AR17" s="76">
        <f>VLOOKUP(F17,'N2K Features'!$D$5:$CL$125,39,FALSE)</f>
        <v>0</v>
      </c>
      <c r="AS17" s="76" t="str">
        <f>VLOOKUP(F17,'N2K Features'!$D$5:$CL$125,40,FALSE)</f>
        <v>No</v>
      </c>
      <c r="AT17" s="76">
        <f>VLOOKUP(F17,'N2K Features'!$D$5:$CL$125,41,FALSE)</f>
        <v>0</v>
      </c>
      <c r="AU17" s="76">
        <f>VLOOKUP(F17,'N2K Features'!$D$5:$CL$125,42,FALSE)</f>
        <v>0</v>
      </c>
      <c r="AV17" s="76" t="str">
        <f>VLOOKUP(F17,'N2K Features'!$D$5:$CL$125,43,FALSE)</f>
        <v>No</v>
      </c>
      <c r="AW17" s="76">
        <f>VLOOKUP(F17,'N2K Features'!$D$5:$CL$125,44,FALSE)</f>
        <v>0</v>
      </c>
      <c r="AX17" s="76">
        <f>VLOOKUP(F17,'N2K Features'!$D$5:$CL$125,45,FALSE)</f>
        <v>0</v>
      </c>
      <c r="AY17" s="76" t="str">
        <f>VLOOKUP(F17,'N2K Features'!$D$5:$CL$125,46,FALSE)</f>
        <v>No</v>
      </c>
      <c r="AZ17" s="76">
        <f>VLOOKUP(F17,'N2K Features'!$D$5:$CL$125,47,FALSE)</f>
        <v>0</v>
      </c>
      <c r="BA17" s="76">
        <f>VLOOKUP(F17,'N2K Features'!$D$5:$CL$125,48,FALSE)</f>
        <v>0</v>
      </c>
      <c r="BB17" s="76" t="str">
        <f>VLOOKUP(F17,'N2K Features'!$D$5:$CL$125,49,FALSE)</f>
        <v>No</v>
      </c>
      <c r="BC17" s="76">
        <f>VLOOKUP(F17,'N2K Features'!$D$5:$CL$125,50,FALSE)</f>
        <v>0</v>
      </c>
      <c r="BD17" s="130">
        <f>VLOOKUP(F17,'N2K Features'!$D$5:$CL$125,51,FALSE)</f>
        <v>0</v>
      </c>
      <c r="BE17" s="76" t="str">
        <f>VLOOKUP(F17,'N2K Features'!$D$5:$CL$125,52,FALSE)</f>
        <v>No</v>
      </c>
      <c r="BF17" s="76">
        <f>VLOOKUP(F17,'N2K Features'!$D$5:$CL$125,53,FALSE)</f>
        <v>0</v>
      </c>
      <c r="BG17" s="130">
        <f>VLOOKUP(F17,'N2K Features'!$D$5:$CL$125,54,FALSE)</f>
        <v>0</v>
      </c>
      <c r="BH17" s="76" t="str">
        <f>VLOOKUP(F17,'N2K Features'!$D$5:$CL$125,55,FALSE)</f>
        <v>No</v>
      </c>
      <c r="BI17" s="76">
        <f>VLOOKUP(F17,'N2K Features'!$D$5:$CL$125,56,FALSE)</f>
        <v>0</v>
      </c>
      <c r="BJ17" s="76">
        <f>VLOOKUP(F17,'N2K Features'!$D$5:$CL$125,57,FALSE)</f>
        <v>0</v>
      </c>
      <c r="BK17" s="76" t="str">
        <f>VLOOKUP(F17,'N2K Features'!$D$5:$CL$125,58,FALSE)</f>
        <v>No</v>
      </c>
      <c r="BL17" s="76">
        <f>VLOOKUP(F17,'N2K Features'!$D$5:$CL$125,59,FALSE)</f>
        <v>0</v>
      </c>
      <c r="BM17" s="130">
        <f>VLOOKUP(F17,'N2K Features'!$D$5:$CL$125,60,FALSE)</f>
        <v>0</v>
      </c>
      <c r="BN17" s="76" t="str">
        <f>VLOOKUP(F17,'N2K Features'!$D$5:$CL$125,61,FALSE)</f>
        <v>No</v>
      </c>
      <c r="BO17" s="76">
        <f>VLOOKUP(F17,'N2K Features'!$D$5:$CL$125,62,FALSE)</f>
        <v>0</v>
      </c>
      <c r="BP17" s="76">
        <f>VLOOKUP(F17,'N2K Features'!$D$5:$CL$125,63,FALSE)</f>
        <v>0</v>
      </c>
      <c r="BQ17" s="76" t="str">
        <f>VLOOKUP(F17,'N2K Features'!$D$5:$CL$125,64,FALSE)</f>
        <v>No</v>
      </c>
      <c r="BR17" s="76">
        <f>VLOOKUP(F17,'N2K Features'!$D$5:$CL$125,65,FALSE)</f>
        <v>0</v>
      </c>
      <c r="BS17" s="76">
        <f>VLOOKUP(F17,'N2K Features'!$D$5:$CL$125,66,FALSE)</f>
        <v>0</v>
      </c>
      <c r="BT17" s="76" t="str">
        <f>VLOOKUP(F17,'N2K Features'!$D$5:$CL$125,67,FALSE)</f>
        <v>No</v>
      </c>
      <c r="BU17" s="76">
        <f>VLOOKUP(F17,'N2K Features'!$D$5:$CL$125,68,FALSE)</f>
        <v>0</v>
      </c>
      <c r="BV17" s="76">
        <f>VLOOKUP(F17,'N2K Features'!$D$5:$CL$125,69,FALSE)</f>
        <v>0</v>
      </c>
      <c r="BW17" s="76" t="str">
        <f>VLOOKUP(F17,'N2K Features'!$D$5:$CL$125,70,FALSE)</f>
        <v>No</v>
      </c>
      <c r="BX17" s="76">
        <f>VLOOKUP(F17,'N2K Features'!$D$5:$CL$125,71,FALSE)</f>
        <v>0</v>
      </c>
      <c r="BY17" s="130">
        <f>VLOOKUP(F17,'N2K Features'!$D$5:$CL$125,72,FALSE)</f>
        <v>0</v>
      </c>
      <c r="BZ17" s="76" t="str">
        <f>VLOOKUP(F17,'N2K Features'!$D$5:$CL$125,73,FALSE)</f>
        <v>No</v>
      </c>
      <c r="CA17" s="76">
        <f>VLOOKUP(F17,'N2K Features'!$D$5:$CL$125,74,FALSE)</f>
        <v>0</v>
      </c>
      <c r="CB17" s="76">
        <f>VLOOKUP(F17,'N2K Features'!$D$5:$CL$125,75,FALSE)</f>
        <v>0</v>
      </c>
      <c r="CC17" s="76" t="str">
        <f>VLOOKUP(F17,'N2K Features'!$D$5:$CL$125,76,FALSE)</f>
        <v>No</v>
      </c>
      <c r="CD17" s="76">
        <f>VLOOKUP(F17,'N2K Features'!$D$5:$CL$125,77,FALSE)</f>
        <v>0</v>
      </c>
      <c r="CE17" s="76">
        <f>VLOOKUP(F17,'N2K Features'!$D$5:$CL$125,78,FALSE)</f>
        <v>0</v>
      </c>
      <c r="CF17" s="76" t="str">
        <f>VLOOKUP(F17,'N2K Features'!$D$5:$CL$125,79,FALSE)</f>
        <v>No</v>
      </c>
      <c r="CG17" s="76" t="str">
        <f>VLOOKUP(F17,'N2K Features'!$D$5:$CL$125,80,FALSE)</f>
        <v>Negligible</v>
      </c>
      <c r="CH17" s="76">
        <f>VLOOKUP(F17,'N2K Features'!$D$5:$CL$125,81,FALSE)</f>
        <v>0</v>
      </c>
      <c r="CI17" s="76" t="str">
        <f>VLOOKUP(F17,'N2K Features'!$D$5:$CL$125,82,FALSE)</f>
        <v>No</v>
      </c>
      <c r="CJ17" s="76">
        <f>VLOOKUP(F17,'N2K Features'!$D$5:$CL$125,83,FALSE)</f>
        <v>0</v>
      </c>
      <c r="CK17" s="76">
        <f>VLOOKUP(F17,'N2K Features'!$D$5:$CL$125,84,FALSE)</f>
        <v>0</v>
      </c>
      <c r="CL17" s="76" t="str">
        <f>VLOOKUP(F17,'N2K Features'!$D$5:$CL$125,85,FALSE)</f>
        <v>Yes</v>
      </c>
      <c r="CM17" s="76" t="str">
        <f>VLOOKUP(F17,'N2K Features'!$D$5:$CL$125,86,FALSE)</f>
        <v>Low</v>
      </c>
      <c r="CN17" s="79" t="str">
        <f>VLOOKUP(F17,'N2K Features'!$D$5:$CL$125,87,FALSE)</f>
        <v>Attractive butterfly often on accessible sites</v>
      </c>
    </row>
    <row r="18" spans="1:92" ht="14.4" hidden="1" x14ac:dyDescent="0.3">
      <c r="A18" s="129" t="s">
        <v>197</v>
      </c>
      <c r="B18" s="59" t="s">
        <v>198</v>
      </c>
      <c r="C18" s="59" t="s">
        <v>528</v>
      </c>
      <c r="D18" s="59" t="s">
        <v>723</v>
      </c>
      <c r="E18" s="59" t="s">
        <v>725</v>
      </c>
      <c r="F18" s="59" t="s">
        <v>724</v>
      </c>
      <c r="G18" s="59" t="s">
        <v>725</v>
      </c>
      <c r="H18" s="179" t="s">
        <v>726</v>
      </c>
      <c r="I18" s="77" t="str">
        <f>VLOOKUP(F18,'N2K Features'!$D$5:$CL$125,4,FALSE)</f>
        <v>No</v>
      </c>
      <c r="J18" s="77">
        <f>VLOOKUP(F18,'N2K Features'!$D$5:$CL$125,5,FALSE)</f>
        <v>0</v>
      </c>
      <c r="K18" s="77">
        <f>VLOOKUP(F18,'N2K Features'!$D$5:$CL$125,6,FALSE)</f>
        <v>0</v>
      </c>
      <c r="L18" s="77" t="str">
        <f>VLOOKUP(F18,'N2K Features'!$D$5:$CL$125,7,FALSE)</f>
        <v>No</v>
      </c>
      <c r="M18" s="77" t="str">
        <f>VLOOKUP(F18,'N2K Features'!$D$5:$CL$125,8,FALSE)</f>
        <v>Negligible</v>
      </c>
      <c r="N18" s="77" t="str">
        <f>VLOOKUP(F18,'N2K Features'!$D$5:$CL$125,9,FALSE)</f>
        <v>Low</v>
      </c>
      <c r="O18" s="77" t="str">
        <f>VLOOKUP(F18,'N2K Features'!$D$5:$CL$125,10,FALSE)</f>
        <v>No</v>
      </c>
      <c r="P18" s="77" t="str">
        <f>VLOOKUP(F18,'N2K Features'!$D$5:$CL$125,11,FALSE)</f>
        <v>Negligible</v>
      </c>
      <c r="Q18" s="77" t="str">
        <f>VLOOKUP(F18,'N2K Features'!$D$5:$CL$125,12,FALSE)</f>
        <v>Low</v>
      </c>
      <c r="R18" s="77" t="str">
        <f>VLOOKUP(F18,'N2K Features'!$D$5:$CL$125,13,FALSE)</f>
        <v>No</v>
      </c>
      <c r="S18" s="77">
        <f>VLOOKUP(F18,'N2K Features'!$D$5:$CL$125,14,FALSE)</f>
        <v>0</v>
      </c>
      <c r="T18" s="77">
        <f>VLOOKUP(F18,'N2K Features'!$D$5:$CL$125,15,FALSE)</f>
        <v>0</v>
      </c>
      <c r="U18" s="77" t="str">
        <f>VLOOKUP(F18,'N2K Features'!$D$5:$CL$125,16,FALSE)</f>
        <v>No</v>
      </c>
      <c r="V18" s="77">
        <f>VLOOKUP(F18,'N2K Features'!$D$5:$CL$125, 17,FALSE)</f>
        <v>0</v>
      </c>
      <c r="W18" s="77">
        <f>VLOOKUP(F18,'N2K Features'!$D$5:$CL$125,18,FALSE)</f>
        <v>0</v>
      </c>
      <c r="X18" s="77" t="str">
        <f>VLOOKUP(F18,'N2K Features'!$D$5:$CL$125,19,FALSE)</f>
        <v>No</v>
      </c>
      <c r="Y18" s="77">
        <f>VLOOKUP(F18,'N2K Features'!$D$5:$CL$125,20,FALSE)</f>
        <v>0</v>
      </c>
      <c r="Z18" s="77">
        <f>VLOOKUP(F18,'N2K Features'!$D$5:$CL$125,21,FALSE)</f>
        <v>0</v>
      </c>
      <c r="AA18" s="77" t="str">
        <f>VLOOKUP(F18,'N2K Features'!$D$5:$CL$125,22,FALSE)</f>
        <v>No</v>
      </c>
      <c r="AB18" s="77">
        <f>VLOOKUP(F18,'N2K Features'!$D$5:$CL$125,23,FALSE)</f>
        <v>0</v>
      </c>
      <c r="AC18" s="77">
        <f>VLOOKUP(F18,'N2K Features'!$D$5:$CL$125,24,FALSE)</f>
        <v>0</v>
      </c>
      <c r="AD18" s="77" t="str">
        <f>VLOOKUP(F18,'N2K Features'!$D$5:$CL$125,25,FALSE)</f>
        <v>No</v>
      </c>
      <c r="AE18" s="77">
        <f>VLOOKUP(F18,'N2K Features'!$D$5:$CL$125,26,FALSE)</f>
        <v>0</v>
      </c>
      <c r="AF18" s="78">
        <f>VLOOKUP(F18,'N2K Features'!$D$5:$CL$125,27,FALSE)</f>
        <v>0</v>
      </c>
      <c r="AG18" s="76" t="str">
        <f>VLOOKUP(F18,'N2K Features'!$D$5:$CL$125,28,FALSE)</f>
        <v>No</v>
      </c>
      <c r="AH18" s="76">
        <f>VLOOKUP(F18,'N2K Features'!$D$5:$CL$125,29,FALSE)</f>
        <v>0</v>
      </c>
      <c r="AI18" s="76">
        <f>VLOOKUP(F18,'N2K Features'!$D$5:$CL$125,30,FALSE)</f>
        <v>0</v>
      </c>
      <c r="AJ18" s="76" t="str">
        <f>VLOOKUP(F18,'N2K Features'!$D$5:$CL$125,31,FALSE)</f>
        <v>No</v>
      </c>
      <c r="AK18" s="76">
        <f>VLOOKUP(F18,'N2K Features'!$D$5:$CL$125,32,FALSE)</f>
        <v>0</v>
      </c>
      <c r="AL18" s="76">
        <f>VLOOKUP(F18,'N2K Features'!$D$5:$CL$125,33,FALSE)</f>
        <v>0</v>
      </c>
      <c r="AM18" s="76" t="str">
        <f>VLOOKUP(F18,'N2K Features'!$D$5:$CL$125,34,FALSE)</f>
        <v>No</v>
      </c>
      <c r="AN18" s="76">
        <f>VLOOKUP(F18,'N2K Features'!$D$5:$CL$125,35,FALSE)</f>
        <v>0</v>
      </c>
      <c r="AO18" s="76">
        <f>VLOOKUP(F18,'N2K Features'!$D$5:$CL$125,36,FALSE)</f>
        <v>0</v>
      </c>
      <c r="AP18" s="76" t="str">
        <f>VLOOKUP(F18,'N2K Features'!$D$5:$CL$125,37,FALSE)</f>
        <v>No</v>
      </c>
      <c r="AQ18" s="76">
        <f>VLOOKUP(F18,'N2K Features'!$D$5:$CL$125,38,FALSE)</f>
        <v>0</v>
      </c>
      <c r="AR18" s="76">
        <f>VLOOKUP(F18,'N2K Features'!$D$5:$CL$125,39,FALSE)</f>
        <v>0</v>
      </c>
      <c r="AS18" s="76" t="str">
        <f>VLOOKUP(F18,'N2K Features'!$D$5:$CL$125,40,FALSE)</f>
        <v>No</v>
      </c>
      <c r="AT18" s="76">
        <f>VLOOKUP(F18,'N2K Features'!$D$5:$CL$125,41,FALSE)</f>
        <v>0</v>
      </c>
      <c r="AU18" s="76">
        <f>VLOOKUP(F18,'N2K Features'!$D$5:$CL$125,42,FALSE)</f>
        <v>0</v>
      </c>
      <c r="AV18" s="76" t="str">
        <f>VLOOKUP(F18,'N2K Features'!$D$5:$CL$125,43,FALSE)</f>
        <v>No</v>
      </c>
      <c r="AW18" s="76">
        <f>VLOOKUP(F18,'N2K Features'!$D$5:$CL$125,44,FALSE)</f>
        <v>0</v>
      </c>
      <c r="AX18" s="76">
        <f>VLOOKUP(F18,'N2K Features'!$D$5:$CL$125,45,FALSE)</f>
        <v>0</v>
      </c>
      <c r="AY18" s="76" t="str">
        <f>VLOOKUP(F18,'N2K Features'!$D$5:$CL$125,46,FALSE)</f>
        <v>No</v>
      </c>
      <c r="AZ18" s="76">
        <f>VLOOKUP(F18,'N2K Features'!$D$5:$CL$125,47,FALSE)</f>
        <v>0</v>
      </c>
      <c r="BA18" s="76">
        <f>VLOOKUP(F18,'N2K Features'!$D$5:$CL$125,48,FALSE)</f>
        <v>0</v>
      </c>
      <c r="BB18" s="76" t="str">
        <f>VLOOKUP(F18,'N2K Features'!$D$5:$CL$125,49,FALSE)</f>
        <v>No</v>
      </c>
      <c r="BC18" s="76">
        <f>VLOOKUP(F18,'N2K Features'!$D$5:$CL$125,50,FALSE)</f>
        <v>0</v>
      </c>
      <c r="BD18" s="130">
        <f>VLOOKUP(F18,'N2K Features'!$D$5:$CL$125,51,FALSE)</f>
        <v>0</v>
      </c>
      <c r="BE18" s="76" t="str">
        <f>VLOOKUP(F18,'N2K Features'!$D$5:$CL$125,52,FALSE)</f>
        <v>No</v>
      </c>
      <c r="BF18" s="76">
        <f>VLOOKUP(F18,'N2K Features'!$D$5:$CL$125,53,FALSE)</f>
        <v>0</v>
      </c>
      <c r="BG18" s="130">
        <f>VLOOKUP(F18,'N2K Features'!$D$5:$CL$125,54,FALSE)</f>
        <v>0</v>
      </c>
      <c r="BH18" s="76" t="str">
        <f>VLOOKUP(F18,'N2K Features'!$D$5:$CL$125,55,FALSE)</f>
        <v>No</v>
      </c>
      <c r="BI18" s="76">
        <f>VLOOKUP(F18,'N2K Features'!$D$5:$CL$125,56,FALSE)</f>
        <v>0</v>
      </c>
      <c r="BJ18" s="76">
        <f>VLOOKUP(F18,'N2K Features'!$D$5:$CL$125,57,FALSE)</f>
        <v>0</v>
      </c>
      <c r="BK18" s="76" t="str">
        <f>VLOOKUP(F18,'N2K Features'!$D$5:$CL$125,58,FALSE)</f>
        <v>No</v>
      </c>
      <c r="BL18" s="76">
        <f>VLOOKUP(F18,'N2K Features'!$D$5:$CL$125,59,FALSE)</f>
        <v>0</v>
      </c>
      <c r="BM18" s="130">
        <f>VLOOKUP(F18,'N2K Features'!$D$5:$CL$125,60,FALSE)</f>
        <v>0</v>
      </c>
      <c r="BN18" s="76" t="str">
        <f>VLOOKUP(F18,'N2K Features'!$D$5:$CL$125,61,FALSE)</f>
        <v>No</v>
      </c>
      <c r="BO18" s="76">
        <f>VLOOKUP(F18,'N2K Features'!$D$5:$CL$125,62,FALSE)</f>
        <v>0</v>
      </c>
      <c r="BP18" s="76">
        <f>VLOOKUP(F18,'N2K Features'!$D$5:$CL$125,63,FALSE)</f>
        <v>0</v>
      </c>
      <c r="BQ18" s="76" t="str">
        <f>VLOOKUP(F18,'N2K Features'!$D$5:$CL$125,64,FALSE)</f>
        <v>No</v>
      </c>
      <c r="BR18" s="76">
        <f>VLOOKUP(F18,'N2K Features'!$D$5:$CL$125,65,FALSE)</f>
        <v>0</v>
      </c>
      <c r="BS18" s="76">
        <f>VLOOKUP(F18,'N2K Features'!$D$5:$CL$125,66,FALSE)</f>
        <v>0</v>
      </c>
      <c r="BT18" s="76" t="str">
        <f>VLOOKUP(F18,'N2K Features'!$D$5:$CL$125,67,FALSE)</f>
        <v>No</v>
      </c>
      <c r="BU18" s="76">
        <f>VLOOKUP(F18,'N2K Features'!$D$5:$CL$125,68,FALSE)</f>
        <v>0</v>
      </c>
      <c r="BV18" s="76">
        <f>VLOOKUP(F18,'N2K Features'!$D$5:$CL$125,69,FALSE)</f>
        <v>0</v>
      </c>
      <c r="BW18" s="76" t="str">
        <f>VLOOKUP(F18,'N2K Features'!$D$5:$CL$125,70,FALSE)</f>
        <v>No</v>
      </c>
      <c r="BX18" s="76">
        <f>VLOOKUP(F18,'N2K Features'!$D$5:$CL$125,71,FALSE)</f>
        <v>0</v>
      </c>
      <c r="BY18" s="130">
        <f>VLOOKUP(F18,'N2K Features'!$D$5:$CL$125,72,FALSE)</f>
        <v>0</v>
      </c>
      <c r="BZ18" s="76" t="str">
        <f>VLOOKUP(F18,'N2K Features'!$D$5:$CL$125,73,FALSE)</f>
        <v>No</v>
      </c>
      <c r="CA18" s="76">
        <f>VLOOKUP(F18,'N2K Features'!$D$5:$CL$125,74,FALSE)</f>
        <v>0</v>
      </c>
      <c r="CB18" s="76">
        <f>VLOOKUP(F18,'N2K Features'!$D$5:$CL$125,75,FALSE)</f>
        <v>0</v>
      </c>
      <c r="CC18" s="76" t="str">
        <f>VLOOKUP(F18,'N2K Features'!$D$5:$CL$125,76,FALSE)</f>
        <v>No</v>
      </c>
      <c r="CD18" s="76">
        <f>VLOOKUP(F18,'N2K Features'!$D$5:$CL$125,77,FALSE)</f>
        <v>0</v>
      </c>
      <c r="CE18" s="76">
        <f>VLOOKUP(F18,'N2K Features'!$D$5:$CL$125,78,FALSE)</f>
        <v>0</v>
      </c>
      <c r="CF18" s="76" t="str">
        <f>VLOOKUP(F18,'N2K Features'!$D$5:$CL$125,79,FALSE)</f>
        <v>No</v>
      </c>
      <c r="CG18" s="76">
        <f>VLOOKUP(F18,'N2K Features'!$D$5:$CL$125,80,FALSE)</f>
        <v>0</v>
      </c>
      <c r="CH18" s="76">
        <f>VLOOKUP(F18,'N2K Features'!$D$5:$CL$125,81,FALSE)</f>
        <v>0</v>
      </c>
      <c r="CI18" s="76" t="str">
        <f>VLOOKUP(F18,'N2K Features'!$D$5:$CL$125,82,FALSE)</f>
        <v>No</v>
      </c>
      <c r="CJ18" s="76">
        <f>VLOOKUP(F18,'N2K Features'!$D$5:$CL$125,83,FALSE)</f>
        <v>0</v>
      </c>
      <c r="CK18" s="76">
        <f>VLOOKUP(F18,'N2K Features'!$D$5:$CL$125,84,FALSE)</f>
        <v>0</v>
      </c>
      <c r="CL18" s="76" t="str">
        <f>VLOOKUP(F18,'N2K Features'!$D$5:$CL$125,85,FALSE)</f>
        <v>No</v>
      </c>
      <c r="CM18" s="76">
        <f>VLOOKUP(F18,'N2K Features'!$D$5:$CL$125,86,FALSE)</f>
        <v>0</v>
      </c>
      <c r="CN18" s="79" t="str">
        <f>VLOOKUP(F18,'N2K Features'!$D$5:$CL$125,87,FALSE)</f>
        <v xml:space="preserve">Specialist interest only. </v>
      </c>
    </row>
    <row r="19" spans="1:92" ht="14.4" hidden="1" x14ac:dyDescent="0.3">
      <c r="A19" s="129" t="s">
        <v>199</v>
      </c>
      <c r="B19" s="59" t="s">
        <v>200</v>
      </c>
      <c r="C19" s="59" t="s">
        <v>585</v>
      </c>
      <c r="D19" s="59" t="s">
        <v>86</v>
      </c>
      <c r="E19" s="59" t="s">
        <v>586</v>
      </c>
      <c r="F19" s="59" t="s">
        <v>87</v>
      </c>
      <c r="G19" s="59" t="s">
        <v>88</v>
      </c>
      <c r="H19" s="179" t="s">
        <v>89</v>
      </c>
      <c r="I19" s="77" t="str">
        <f>VLOOKUP(F19,'N2K Features'!$D$5:$CL$125,4,FALSE)</f>
        <v>Yes</v>
      </c>
      <c r="J19" s="77" t="str">
        <f>VLOOKUP(F19,'N2K Features'!$D$5:$CL$125,5,FALSE)</f>
        <v>Medium</v>
      </c>
      <c r="K19" s="77" t="str">
        <f>VLOOKUP(F19,'N2K Features'!$D$5:$CL$125,6,FALSE)</f>
        <v>Moderate</v>
      </c>
      <c r="L19" s="77" t="str">
        <f>VLOOKUP(F19,'N2K Features'!$D$5:$CL$125,7,FALSE)</f>
        <v>Yes</v>
      </c>
      <c r="M19" s="77" t="str">
        <f>VLOOKUP(F19,'N2K Features'!$D$5:$CL$125,8,FALSE)</f>
        <v>Large</v>
      </c>
      <c r="N19" s="77" t="str">
        <f>VLOOKUP(F19,'N2K Features'!$D$5:$CL$125,9,FALSE)</f>
        <v>High</v>
      </c>
      <c r="O19" s="77" t="str">
        <f>VLOOKUP(F19,'N2K Features'!$D$5:$CL$125,10,FALSE)</f>
        <v>Yes</v>
      </c>
      <c r="P19" s="77" t="str">
        <f>VLOOKUP(F19,'N2K Features'!$D$5:$CL$125,11,FALSE)</f>
        <v>Medium</v>
      </c>
      <c r="Q19" s="77" t="str">
        <f>VLOOKUP(F19,'N2K Features'!$D$5:$CL$125,12,FALSE)</f>
        <v>Low</v>
      </c>
      <c r="R19" s="77" t="str">
        <f>VLOOKUP(F19,'N2K Features'!$D$5:$CL$125,13,FALSE)</f>
        <v>Yes</v>
      </c>
      <c r="S19" s="77" t="str">
        <f>VLOOKUP(F19,'N2K Features'!$D$5:$CL$125,14,FALSE)</f>
        <v>High</v>
      </c>
      <c r="T19" s="77" t="str">
        <f>VLOOKUP(F19,'N2K Features'!$D$5:$CL$125,15,FALSE)</f>
        <v>High</v>
      </c>
      <c r="U19" s="77" t="str">
        <f>VLOOKUP(F19,'N2K Features'!$D$5:$CL$125,16,FALSE)</f>
        <v>Yes</v>
      </c>
      <c r="V19" s="77" t="str">
        <f>VLOOKUP(F19,'N2K Features'!$D$5:$CL$125, 17,FALSE)</f>
        <v>Small</v>
      </c>
      <c r="W19" s="77" t="str">
        <f>VLOOKUP(F19,'N2K Features'!$D$5:$CL$125,18,FALSE)</f>
        <v>Low</v>
      </c>
      <c r="X19" s="77" t="str">
        <f>VLOOKUP(F19,'N2K Features'!$D$5:$CL$125,19,FALSE)</f>
        <v>No</v>
      </c>
      <c r="Y19" s="77">
        <f>VLOOKUP(F19,'N2K Features'!$D$5:$CL$125,20,FALSE)</f>
        <v>0</v>
      </c>
      <c r="Z19" s="77">
        <f>VLOOKUP(F19,'N2K Features'!$D$5:$CL$125,21,FALSE)</f>
        <v>0</v>
      </c>
      <c r="AA19" s="77" t="str">
        <f>VLOOKUP(F19,'N2K Features'!$D$5:$CL$125,22,FALSE)</f>
        <v>No</v>
      </c>
      <c r="AB19" s="77">
        <f>VLOOKUP(F19,'N2K Features'!$D$5:$CL$125,23,FALSE)</f>
        <v>0</v>
      </c>
      <c r="AC19" s="77">
        <f>VLOOKUP(F19,'N2K Features'!$D$5:$CL$125,24,FALSE)</f>
        <v>0</v>
      </c>
      <c r="AD19" s="77" t="str">
        <f>VLOOKUP(F19,'N2K Features'!$D$5:$CL$125,25,FALSE)</f>
        <v>Yes</v>
      </c>
      <c r="AE19" s="77" t="str">
        <f>VLOOKUP(F19,'N2K Features'!$D$5:$CL$125,26,FALSE)</f>
        <v>Medium</v>
      </c>
      <c r="AF19" s="78" t="str">
        <f>VLOOKUP(F19,'N2K Features'!$D$5:$CL$125,27,FALSE)</f>
        <v>High</v>
      </c>
      <c r="AG19" s="76" t="str">
        <f>VLOOKUP(F19,'N2K Features'!$D$5:$CL$125,28,FALSE)</f>
        <v>No</v>
      </c>
      <c r="AH19" s="76">
        <f>VLOOKUP(F19,'N2K Features'!$D$5:$CL$125,29,FALSE)</f>
        <v>0</v>
      </c>
      <c r="AI19" s="76">
        <f>VLOOKUP(F19,'N2K Features'!$D$5:$CL$125,30,FALSE)</f>
        <v>0</v>
      </c>
      <c r="AJ19" s="76" t="str">
        <f>VLOOKUP(F19,'N2K Features'!$D$5:$CL$125,31,FALSE)</f>
        <v>No</v>
      </c>
      <c r="AK19" s="76">
        <f>VLOOKUP(F19,'N2K Features'!$D$5:$CL$125,32,FALSE)</f>
        <v>0</v>
      </c>
      <c r="AL19" s="76">
        <f>VLOOKUP(F19,'N2K Features'!$D$5:$CL$125,33,FALSE)</f>
        <v>0</v>
      </c>
      <c r="AM19" s="76" t="str">
        <f>VLOOKUP(F19,'N2K Features'!$D$5:$CL$125,34,FALSE)</f>
        <v>Yes</v>
      </c>
      <c r="AN19" s="76" t="str">
        <f>VLOOKUP(F19,'N2K Features'!$D$5:$CL$125,35,FALSE)</f>
        <v>Small</v>
      </c>
      <c r="AO19" s="76" t="str">
        <f>VLOOKUP(F19,'N2K Features'!$D$5:$CL$125,36,FALSE)</f>
        <v>Low</v>
      </c>
      <c r="AP19" s="76" t="str">
        <f>VLOOKUP(F19,'N2K Features'!$D$5:$CL$125,37,FALSE)</f>
        <v>Yes</v>
      </c>
      <c r="AQ19" s="76" t="str">
        <f>VLOOKUP(F19,'N2K Features'!$D$5:$CL$125,38,FALSE)</f>
        <v>Small</v>
      </c>
      <c r="AR19" s="76" t="str">
        <f>VLOOKUP(F19,'N2K Features'!$D$5:$CL$125,39,FALSE)</f>
        <v>Low</v>
      </c>
      <c r="AS19" s="76" t="str">
        <f>VLOOKUP(F19,'N2K Features'!$D$5:$CL$125,40,FALSE)</f>
        <v>No</v>
      </c>
      <c r="AT19" s="76">
        <f>VLOOKUP(F19,'N2K Features'!$D$5:$CL$125,41,FALSE)</f>
        <v>0</v>
      </c>
      <c r="AU19" s="76">
        <f>VLOOKUP(F19,'N2K Features'!$D$5:$CL$125,42,FALSE)</f>
        <v>0</v>
      </c>
      <c r="AV19" s="76" t="str">
        <f>VLOOKUP(F19,'N2K Features'!$D$5:$CL$125,43,FALSE)</f>
        <v>Yes</v>
      </c>
      <c r="AW19" s="76" t="str">
        <f>VLOOKUP(F19,'N2K Features'!$D$5:$CL$125,44,FALSE)</f>
        <v>Small</v>
      </c>
      <c r="AX19" s="76" t="str">
        <f>VLOOKUP(F19,'N2K Features'!$D$5:$CL$125,45,FALSE)</f>
        <v>High</v>
      </c>
      <c r="AY19" s="76" t="str">
        <f>VLOOKUP(F19,'N2K Features'!$D$5:$CL$125,46,FALSE)</f>
        <v>No</v>
      </c>
      <c r="AZ19" s="76">
        <f>VLOOKUP(F19,'N2K Features'!$D$5:$CL$125,47,FALSE)</f>
        <v>0</v>
      </c>
      <c r="BA19" s="76">
        <f>VLOOKUP(F19,'N2K Features'!$D$5:$CL$125,48,FALSE)</f>
        <v>0</v>
      </c>
      <c r="BB19" s="76" t="str">
        <f>VLOOKUP(F19,'N2K Features'!$D$5:$CL$125,49,FALSE)</f>
        <v>No</v>
      </c>
      <c r="BC19" s="76">
        <f>VLOOKUP(F19,'N2K Features'!$D$5:$CL$125,50,FALSE)</f>
        <v>0</v>
      </c>
      <c r="BD19" s="130">
        <f>VLOOKUP(F19,'N2K Features'!$D$5:$CL$125,51,FALSE)</f>
        <v>0</v>
      </c>
      <c r="BE19" s="76" t="str">
        <f>VLOOKUP(F19,'N2K Features'!$D$5:$CL$125,52,FALSE)</f>
        <v>No</v>
      </c>
      <c r="BF19" s="76">
        <f>VLOOKUP(F19,'N2K Features'!$D$5:$CL$125,53,FALSE)</f>
        <v>0</v>
      </c>
      <c r="BG19" s="130">
        <f>VLOOKUP(F19,'N2K Features'!$D$5:$CL$125,54,FALSE)</f>
        <v>0</v>
      </c>
      <c r="BH19" s="76" t="str">
        <f>VLOOKUP(F19,'N2K Features'!$D$5:$CL$125,55,FALSE)</f>
        <v>Yes</v>
      </c>
      <c r="BI19" s="76" t="str">
        <f>VLOOKUP(F19,'N2K Features'!$D$5:$CL$125,56,FALSE)</f>
        <v>Large</v>
      </c>
      <c r="BJ19" s="76" t="str">
        <f>VLOOKUP(F19,'N2K Features'!$D$5:$CL$125,57,FALSE)</f>
        <v>High</v>
      </c>
      <c r="BK19" s="76" t="str">
        <f>VLOOKUP(F19,'N2K Features'!$D$5:$CL$125,58,FALSE)</f>
        <v>Yes</v>
      </c>
      <c r="BL19" s="76" t="str">
        <f>VLOOKUP(F19,'N2K Features'!$D$5:$CL$125,59,FALSE)</f>
        <v>Large</v>
      </c>
      <c r="BM19" s="130" t="str">
        <f>VLOOKUP(F19,'N2K Features'!$D$5:$CL$125,60,FALSE)</f>
        <v>High</v>
      </c>
      <c r="BN19" s="76" t="str">
        <f>VLOOKUP(F19,'N2K Features'!$D$5:$CL$125,61,FALSE)</f>
        <v>Yes</v>
      </c>
      <c r="BO19" s="76" t="str">
        <f>VLOOKUP(F19,'N2K Features'!$D$5:$CL$125,62,FALSE)</f>
        <v>Medium</v>
      </c>
      <c r="BP19" s="76" t="str">
        <f>VLOOKUP(F19,'N2K Features'!$D$5:$CL$125,63,FALSE)</f>
        <v>Moderate</v>
      </c>
      <c r="BQ19" s="76" t="str">
        <f>VLOOKUP(F19,'N2K Features'!$D$5:$CL$125,64,FALSE)</f>
        <v>Yes</v>
      </c>
      <c r="BR19" s="76" t="str">
        <f>VLOOKUP(F19,'N2K Features'!$D$5:$CL$125,65,FALSE)</f>
        <v>Medium</v>
      </c>
      <c r="BS19" s="76" t="str">
        <f>VLOOKUP(F19,'N2K Features'!$D$5:$CL$125,66,FALSE)</f>
        <v>Moderate</v>
      </c>
      <c r="BT19" s="76" t="str">
        <f>VLOOKUP(F19,'N2K Features'!$D$5:$CL$125,67,FALSE)</f>
        <v>Yes</v>
      </c>
      <c r="BU19" s="76" t="str">
        <f>VLOOKUP(F19,'N2K Features'!$D$5:$CL$125,68,FALSE)</f>
        <v>Small</v>
      </c>
      <c r="BV19" s="76" t="str">
        <f>VLOOKUP(F19,'N2K Features'!$D$5:$CL$125,69,FALSE)</f>
        <v>Low</v>
      </c>
      <c r="BW19" s="76" t="str">
        <f>VLOOKUP(F19,'N2K Features'!$D$5:$CL$125,70,FALSE)</f>
        <v>Yes</v>
      </c>
      <c r="BX19" s="76" t="str">
        <f>VLOOKUP(F19,'N2K Features'!$D$5:$CL$125,71,FALSE)</f>
        <v>Large</v>
      </c>
      <c r="BY19" s="130" t="str">
        <f>VLOOKUP(F19,'N2K Features'!$D$5:$CL$125,72,FALSE)</f>
        <v>High</v>
      </c>
      <c r="BZ19" s="76" t="str">
        <f>VLOOKUP(F19,'N2K Features'!$D$5:$CL$125,73,FALSE)</f>
        <v>No</v>
      </c>
      <c r="CA19" s="76">
        <f>VLOOKUP(F19,'N2K Features'!$D$5:$CL$125,74,FALSE)</f>
        <v>0</v>
      </c>
      <c r="CB19" s="76">
        <f>VLOOKUP(F19,'N2K Features'!$D$5:$CL$125,75,FALSE)</f>
        <v>0</v>
      </c>
      <c r="CC19" s="76" t="str">
        <f>VLOOKUP(F19,'N2K Features'!$D$5:$CL$125,76,FALSE)</f>
        <v>No</v>
      </c>
      <c r="CD19" s="76">
        <f>VLOOKUP(F19,'N2K Features'!$D$5:$CL$125,77,FALSE)</f>
        <v>0</v>
      </c>
      <c r="CE19" s="76">
        <f>VLOOKUP(F19,'N2K Features'!$D$5:$CL$125,78,FALSE)</f>
        <v>0</v>
      </c>
      <c r="CF19" s="76" t="str">
        <f>VLOOKUP(F19,'N2K Features'!$D$5:$CL$125,79,FALSE)</f>
        <v>Yes</v>
      </c>
      <c r="CG19" s="76" t="str">
        <f>VLOOKUP(F19,'N2K Features'!$D$5:$CL$125,80,FALSE)</f>
        <v>Medium</v>
      </c>
      <c r="CH19" s="76" t="str">
        <f>VLOOKUP(F19,'N2K Features'!$D$5:$CL$125,81,FALSE)</f>
        <v>High</v>
      </c>
      <c r="CI19" s="76" t="str">
        <f>VLOOKUP(F19,'N2K Features'!$D$5:$CL$125,82,FALSE)</f>
        <v>Yes</v>
      </c>
      <c r="CJ19" s="76" t="str">
        <f>VLOOKUP(F19,'N2K Features'!$D$5:$CL$125,83,FALSE)</f>
        <v>Medium</v>
      </c>
      <c r="CK19" s="76" t="str">
        <f>VLOOKUP(F19,'N2K Features'!$D$5:$CL$125,84,FALSE)</f>
        <v>High</v>
      </c>
      <c r="CL19" s="76" t="str">
        <f>VLOOKUP(F19,'N2K Features'!$D$5:$CL$125,85,FALSE)</f>
        <v>Yes</v>
      </c>
      <c r="CM19" s="76" t="str">
        <f>VLOOKUP(F19,'N2K Features'!$D$5:$CL$125,86,FALSE)</f>
        <v>Medium</v>
      </c>
      <c r="CN19" s="79" t="str">
        <f>VLOOKUP(F19,'N2K Features'!$D$5:$CL$125,87,FALSE)</f>
        <v>Distinctive natural character, often on nature reserves with interpretation; educational use.</v>
      </c>
    </row>
    <row r="20" spans="1:92" ht="14.4" hidden="1" x14ac:dyDescent="0.3">
      <c r="A20" s="129" t="s">
        <v>199</v>
      </c>
      <c r="B20" s="59" t="s">
        <v>200</v>
      </c>
      <c r="C20" s="59" t="s">
        <v>585</v>
      </c>
      <c r="D20" s="59" t="s">
        <v>629</v>
      </c>
      <c r="E20" s="59" t="s">
        <v>596</v>
      </c>
      <c r="F20" s="59" t="s">
        <v>630</v>
      </c>
      <c r="G20" s="59" t="s">
        <v>631</v>
      </c>
      <c r="H20" s="179" t="s">
        <v>632</v>
      </c>
      <c r="I20" s="77" t="str">
        <f>VLOOKUP(F20,'N2K Features'!$D$5:$CL$125,4,FALSE)</f>
        <v>Yes</v>
      </c>
      <c r="J20" s="77" t="str">
        <f>VLOOKUP(F20,'N2K Features'!$D$5:$CL$125,5,FALSE)</f>
        <v>Medium</v>
      </c>
      <c r="K20" s="77" t="str">
        <f>VLOOKUP(F20,'N2K Features'!$D$5:$CL$125,6,FALSE)</f>
        <v>Moderate</v>
      </c>
      <c r="L20" s="77" t="str">
        <f>VLOOKUP(F20,'N2K Features'!$D$5:$CL$125,7,FALSE)</f>
        <v>Yes</v>
      </c>
      <c r="M20" s="77" t="str">
        <f>VLOOKUP(F20,'N2K Features'!$D$5:$CL$125,8,FALSE)</f>
        <v>Small</v>
      </c>
      <c r="N20" s="77" t="str">
        <f>VLOOKUP(F20,'N2K Features'!$D$5:$CL$125,9,FALSE)</f>
        <v>Low</v>
      </c>
      <c r="O20" s="77" t="str">
        <f>VLOOKUP(F20,'N2K Features'!$D$5:$CL$125,10,FALSE)</f>
        <v>Yes</v>
      </c>
      <c r="P20" s="77" t="str">
        <f>VLOOKUP(F20,'N2K Features'!$D$5:$CL$125,11,FALSE)</f>
        <v>Medium</v>
      </c>
      <c r="Q20" s="77" t="str">
        <f>VLOOKUP(F20,'N2K Features'!$D$5:$CL$125,12,FALSE)</f>
        <v>Low</v>
      </c>
      <c r="R20" s="77" t="str">
        <f>VLOOKUP(F20,'N2K Features'!$D$5:$CL$125,13,FALSE)</f>
        <v>Yes</v>
      </c>
      <c r="S20" s="77" t="str">
        <f>VLOOKUP(F20,'N2K Features'!$D$5:$CL$125,14,FALSE)</f>
        <v>Large</v>
      </c>
      <c r="T20" s="77" t="str">
        <f>VLOOKUP(F20,'N2K Features'!$D$5:$CL$125,15,FALSE)</f>
        <v>High</v>
      </c>
      <c r="U20" s="77" t="str">
        <f>VLOOKUP(F20,'N2K Features'!$D$5:$CL$125,16,FALSE)</f>
        <v>No</v>
      </c>
      <c r="V20" s="77">
        <f>VLOOKUP(F20,'N2K Features'!$D$5:$CL$125, 17,FALSE)</f>
        <v>0</v>
      </c>
      <c r="W20" s="77">
        <f>VLOOKUP(F20,'N2K Features'!$D$5:$CL$125,18,FALSE)</f>
        <v>0</v>
      </c>
      <c r="X20" s="77" t="str">
        <f>VLOOKUP(F20,'N2K Features'!$D$5:$CL$125,19,FALSE)</f>
        <v>Yes</v>
      </c>
      <c r="Y20" s="77" t="str">
        <f>VLOOKUP(F20,'N2K Features'!$D$5:$CL$125,20,FALSE)</f>
        <v>Medium</v>
      </c>
      <c r="Z20" s="77" t="str">
        <f>VLOOKUP(F20,'N2K Features'!$D$5:$CL$125,21,FALSE)</f>
        <v>Moderate</v>
      </c>
      <c r="AA20" s="77" t="str">
        <f>VLOOKUP(F20,'N2K Features'!$D$5:$CL$125,22,FALSE)</f>
        <v>Yes</v>
      </c>
      <c r="AB20" s="77" t="str">
        <f>VLOOKUP(F20,'N2K Features'!$D$5:$CL$125,23,FALSE)</f>
        <v>Medium</v>
      </c>
      <c r="AC20" s="77" t="str">
        <f>VLOOKUP(F20,'N2K Features'!$D$5:$CL$125,24,FALSE)</f>
        <v>High</v>
      </c>
      <c r="AD20" s="77" t="str">
        <f>VLOOKUP(F20,'N2K Features'!$D$5:$CL$125,25,FALSE)</f>
        <v>No</v>
      </c>
      <c r="AE20" s="77">
        <f>VLOOKUP(F20,'N2K Features'!$D$5:$CL$125,26,FALSE)</f>
        <v>0</v>
      </c>
      <c r="AF20" s="78">
        <f>VLOOKUP(F20,'N2K Features'!$D$5:$CL$125,27,FALSE)</f>
        <v>0</v>
      </c>
      <c r="AG20" s="76" t="str">
        <f>VLOOKUP(F20,'N2K Features'!$D$5:$CL$125,28,FALSE)</f>
        <v>No</v>
      </c>
      <c r="AH20" s="76">
        <f>VLOOKUP(F20,'N2K Features'!$D$5:$CL$125,29,FALSE)</f>
        <v>0</v>
      </c>
      <c r="AI20" s="76">
        <f>VLOOKUP(F20,'N2K Features'!$D$5:$CL$125,30,FALSE)</f>
        <v>0</v>
      </c>
      <c r="AJ20" s="76" t="str">
        <f>VLOOKUP(F20,'N2K Features'!$D$5:$CL$125,31,FALSE)</f>
        <v>No</v>
      </c>
      <c r="AK20" s="76">
        <f>VLOOKUP(F20,'N2K Features'!$D$5:$CL$125,32,FALSE)</f>
        <v>0</v>
      </c>
      <c r="AL20" s="76">
        <f>VLOOKUP(F20,'N2K Features'!$D$5:$CL$125,33,FALSE)</f>
        <v>0</v>
      </c>
      <c r="AM20" s="76" t="str">
        <f>VLOOKUP(F20,'N2K Features'!$D$5:$CL$125,34,FALSE)</f>
        <v>No</v>
      </c>
      <c r="AN20" s="76">
        <f>VLOOKUP(F20,'N2K Features'!$D$5:$CL$125,35,FALSE)</f>
        <v>0</v>
      </c>
      <c r="AO20" s="76">
        <f>VLOOKUP(F20,'N2K Features'!$D$5:$CL$125,36,FALSE)</f>
        <v>0</v>
      </c>
      <c r="AP20" s="76" t="str">
        <f>VLOOKUP(F20,'N2K Features'!$D$5:$CL$125,37,FALSE)</f>
        <v>No</v>
      </c>
      <c r="AQ20" s="76">
        <f>VLOOKUP(F20,'N2K Features'!$D$5:$CL$125,38,FALSE)</f>
        <v>0</v>
      </c>
      <c r="AR20" s="76">
        <f>VLOOKUP(F20,'N2K Features'!$D$5:$CL$125,39,FALSE)</f>
        <v>0</v>
      </c>
      <c r="AS20" s="76" t="str">
        <f>VLOOKUP(F20,'N2K Features'!$D$5:$CL$125,40,FALSE)</f>
        <v>No</v>
      </c>
      <c r="AT20" s="76">
        <f>VLOOKUP(F20,'N2K Features'!$D$5:$CL$125,41,FALSE)</f>
        <v>0</v>
      </c>
      <c r="AU20" s="76">
        <f>VLOOKUP(F20,'N2K Features'!$D$5:$CL$125,42,FALSE)</f>
        <v>0</v>
      </c>
      <c r="AV20" s="76" t="str">
        <f>VLOOKUP(F20,'N2K Features'!$D$5:$CL$125,43,FALSE)</f>
        <v>Yes</v>
      </c>
      <c r="AW20" s="76" t="str">
        <f>VLOOKUP(F20,'N2K Features'!$D$5:$CL$125,44,FALSE)</f>
        <v>Medium</v>
      </c>
      <c r="AX20" s="76" t="str">
        <f>VLOOKUP(F20,'N2K Features'!$D$5:$CL$125,45,FALSE)</f>
        <v>Low</v>
      </c>
      <c r="AY20" s="76" t="str">
        <f>VLOOKUP(F20,'N2K Features'!$D$5:$CL$125,46,FALSE)</f>
        <v>Yes</v>
      </c>
      <c r="AZ20" s="76" t="str">
        <f>VLOOKUP(F20,'N2K Features'!$D$5:$CL$125,47,FALSE)</f>
        <v>Medium</v>
      </c>
      <c r="BA20" s="76" t="str">
        <f>VLOOKUP(F20,'N2K Features'!$D$5:$CL$125,48,FALSE)</f>
        <v>Low</v>
      </c>
      <c r="BB20" s="76" t="str">
        <f>VLOOKUP(F20,'N2K Features'!$D$5:$CL$125,49,FALSE)</f>
        <v>Yes</v>
      </c>
      <c r="BC20" s="76" t="str">
        <f>VLOOKUP(F20,'N2K Features'!$D$5:$CL$125,50,FALSE)</f>
        <v>Medium</v>
      </c>
      <c r="BD20" s="130" t="str">
        <f>VLOOKUP(F20,'N2K Features'!$D$5:$CL$125,51,FALSE)</f>
        <v>Low</v>
      </c>
      <c r="BE20" s="76" t="str">
        <f>VLOOKUP(F20,'N2K Features'!$D$5:$CL$125,52,FALSE)</f>
        <v>No</v>
      </c>
      <c r="BF20" s="76">
        <f>VLOOKUP(F20,'N2K Features'!$D$5:$CL$125,53,FALSE)</f>
        <v>0</v>
      </c>
      <c r="BG20" s="130">
        <f>VLOOKUP(F20,'N2K Features'!$D$5:$CL$125,54,FALSE)</f>
        <v>0</v>
      </c>
      <c r="BH20" s="76" t="str">
        <f>VLOOKUP(F20,'N2K Features'!$D$5:$CL$125,55,FALSE)</f>
        <v>Yes</v>
      </c>
      <c r="BI20" s="76" t="str">
        <f>VLOOKUP(F20,'N2K Features'!$D$5:$CL$125,56,FALSE)</f>
        <v>Large</v>
      </c>
      <c r="BJ20" s="76" t="str">
        <f>VLOOKUP(F20,'N2K Features'!$D$5:$CL$125,57,FALSE)</f>
        <v>Moderate</v>
      </c>
      <c r="BK20" s="76" t="str">
        <f>VLOOKUP(F20,'N2K Features'!$D$5:$CL$125,58,FALSE)</f>
        <v>Yes</v>
      </c>
      <c r="BL20" s="76" t="str">
        <f>VLOOKUP(F20,'N2K Features'!$D$5:$CL$125,59,FALSE)</f>
        <v>Medium</v>
      </c>
      <c r="BM20" s="130" t="str">
        <f>VLOOKUP(F20,'N2K Features'!$D$5:$CL$125,60,FALSE)</f>
        <v>Moderate</v>
      </c>
      <c r="BN20" s="76" t="str">
        <f>VLOOKUP(F20,'N2K Features'!$D$5:$CL$125,61,FALSE)</f>
        <v>Yes</v>
      </c>
      <c r="BO20" s="76" t="str">
        <f>VLOOKUP(F20,'N2K Features'!$D$5:$CL$125,62,FALSE)</f>
        <v>Large</v>
      </c>
      <c r="BP20" s="76" t="str">
        <f>VLOOKUP(F20,'N2K Features'!$D$5:$CL$125,63,FALSE)</f>
        <v>High</v>
      </c>
      <c r="BQ20" s="76" t="str">
        <f>VLOOKUP(F20,'N2K Features'!$D$5:$CL$125,64,FALSE)</f>
        <v>Yes</v>
      </c>
      <c r="BR20" s="76" t="str">
        <f>VLOOKUP(F20,'N2K Features'!$D$5:$CL$125,65,FALSE)</f>
        <v>Medium</v>
      </c>
      <c r="BS20" s="76" t="str">
        <f>VLOOKUP(F20,'N2K Features'!$D$5:$CL$125,66,FALSE)</f>
        <v>High</v>
      </c>
      <c r="BT20" s="76" t="str">
        <f>VLOOKUP(F20,'N2K Features'!$D$5:$CL$125,67,FALSE)</f>
        <v>Yes</v>
      </c>
      <c r="BU20" s="76" t="str">
        <f>VLOOKUP(F20,'N2K Features'!$D$5:$CL$125,68,FALSE)</f>
        <v>Small</v>
      </c>
      <c r="BV20" s="76" t="str">
        <f>VLOOKUP(F20,'N2K Features'!$D$5:$CL$125,69,FALSE)</f>
        <v>Moderate</v>
      </c>
      <c r="BW20" s="76" t="str">
        <f>VLOOKUP(F20,'N2K Features'!$D$5:$CL$125,70,FALSE)</f>
        <v>Yes</v>
      </c>
      <c r="BX20" s="76" t="str">
        <f>VLOOKUP(F20,'N2K Features'!$D$5:$CL$125,71,FALSE)</f>
        <v>Medium</v>
      </c>
      <c r="BY20" s="130" t="str">
        <f>VLOOKUP(F20,'N2K Features'!$D$5:$CL$125,72,FALSE)</f>
        <v>High</v>
      </c>
      <c r="BZ20" s="76" t="str">
        <f>VLOOKUP(F20,'N2K Features'!$D$5:$CL$125,73,FALSE)</f>
        <v>No</v>
      </c>
      <c r="CA20" s="76">
        <f>VLOOKUP(F20,'N2K Features'!$D$5:$CL$125,74,FALSE)</f>
        <v>0</v>
      </c>
      <c r="CB20" s="76">
        <f>VLOOKUP(F20,'N2K Features'!$D$5:$CL$125,75,FALSE)</f>
        <v>0</v>
      </c>
      <c r="CC20" s="76" t="str">
        <f>VLOOKUP(F20,'N2K Features'!$D$5:$CL$125,76,FALSE)</f>
        <v>No</v>
      </c>
      <c r="CD20" s="76">
        <f>VLOOKUP(F20,'N2K Features'!$D$5:$CL$125,77,FALSE)</f>
        <v>0</v>
      </c>
      <c r="CE20" s="76">
        <f>VLOOKUP(F20,'N2K Features'!$D$5:$CL$125,78,FALSE)</f>
        <v>0</v>
      </c>
      <c r="CF20" s="76" t="str">
        <f>VLOOKUP(F20,'N2K Features'!$D$5:$CL$125,79,FALSE)</f>
        <v>Yes</v>
      </c>
      <c r="CG20" s="76" t="str">
        <f>VLOOKUP(F20,'N2K Features'!$D$5:$CL$125,80,FALSE)</f>
        <v>Medium</v>
      </c>
      <c r="CH20" s="76" t="str">
        <f>VLOOKUP(F20,'N2K Features'!$D$5:$CL$125,81,FALSE)</f>
        <v>Low</v>
      </c>
      <c r="CI20" s="76" t="str">
        <f>VLOOKUP(F20,'N2K Features'!$D$5:$CL$125,82,FALSE)</f>
        <v>Yes</v>
      </c>
      <c r="CJ20" s="76" t="str">
        <f>VLOOKUP(F20,'N2K Features'!$D$5:$CL$125,83,FALSE)</f>
        <v>Medium</v>
      </c>
      <c r="CK20" s="76" t="str">
        <f>VLOOKUP(F20,'N2K Features'!$D$5:$CL$125,84,FALSE)</f>
        <v>High</v>
      </c>
      <c r="CL20" s="76" t="str">
        <f>VLOOKUP(F20,'N2K Features'!$D$5:$CL$125,85,FALSE)</f>
        <v>Yes</v>
      </c>
      <c r="CM20" s="76" t="str">
        <f>VLOOKUP(F20,'N2K Features'!$D$5:$CL$125,86,FALSE)</f>
        <v>High</v>
      </c>
      <c r="CN20" s="79" t="str">
        <f>VLOOKUP(F20,'N2K Features'!$D$5:$CL$125,87,FALSE)</f>
        <v>Part of iconic, semi-natural major river systems in Wales, used extensively for walking, cycling, canoing, fishing etc.  Parts easily accessible from towns.</v>
      </c>
    </row>
    <row r="21" spans="1:92" ht="14.4" hidden="1" x14ac:dyDescent="0.3">
      <c r="A21" s="129" t="s">
        <v>199</v>
      </c>
      <c r="B21" s="59" t="s">
        <v>200</v>
      </c>
      <c r="C21" s="59" t="s">
        <v>528</v>
      </c>
      <c r="D21" s="59" t="s">
        <v>19</v>
      </c>
      <c r="E21" s="59" t="s">
        <v>602</v>
      </c>
      <c r="F21" s="59" t="s">
        <v>20</v>
      </c>
      <c r="G21" s="59" t="s">
        <v>21</v>
      </c>
      <c r="H21" s="179" t="s">
        <v>22</v>
      </c>
      <c r="I21" s="77" t="str">
        <f>VLOOKUP(F21,'N2K Features'!$D$5:$CL$125,4,FALSE)</f>
        <v>No</v>
      </c>
      <c r="J21" s="77">
        <f>VLOOKUP(F21,'N2K Features'!$D$5:$CL$125,5,FALSE)</f>
        <v>0</v>
      </c>
      <c r="K21" s="77">
        <f>VLOOKUP(F21,'N2K Features'!$D$5:$CL$125,6,FALSE)</f>
        <v>0</v>
      </c>
      <c r="L21" s="77" t="str">
        <f>VLOOKUP(F21,'N2K Features'!$D$5:$CL$125,7,FALSE)</f>
        <v>No</v>
      </c>
      <c r="M21" s="77" t="str">
        <f>VLOOKUP(F21,'N2K Features'!$D$5:$CL$125,8,FALSE)</f>
        <v>Negligible</v>
      </c>
      <c r="N21" s="77" t="str">
        <f>VLOOKUP(F21,'N2K Features'!$D$5:$CL$125,9,FALSE)</f>
        <v>Low</v>
      </c>
      <c r="O21" s="77" t="str">
        <f>VLOOKUP(F21,'N2K Features'!$D$5:$CL$125,10,FALSE)</f>
        <v>No</v>
      </c>
      <c r="P21" s="77" t="str">
        <f>VLOOKUP(F21,'N2K Features'!$D$5:$CL$125,11,FALSE)</f>
        <v>Negligible</v>
      </c>
      <c r="Q21" s="77" t="str">
        <f>VLOOKUP(F21,'N2K Features'!$D$5:$CL$125,12,FALSE)</f>
        <v>Low</v>
      </c>
      <c r="R21" s="77" t="str">
        <f>VLOOKUP(F21,'N2K Features'!$D$5:$CL$125,13,FALSE)</f>
        <v>No</v>
      </c>
      <c r="S21" s="77">
        <f>VLOOKUP(F21,'N2K Features'!$D$5:$CL$125,14,FALSE)</f>
        <v>0</v>
      </c>
      <c r="T21" s="77">
        <f>VLOOKUP(F21,'N2K Features'!$D$5:$CL$125,15,FALSE)</f>
        <v>0</v>
      </c>
      <c r="U21" s="77" t="str">
        <f>VLOOKUP(F21,'N2K Features'!$D$5:$CL$125,16,FALSE)</f>
        <v>No</v>
      </c>
      <c r="V21" s="77">
        <f>VLOOKUP(F21,'N2K Features'!$D$5:$CL$125, 17,FALSE)</f>
        <v>0</v>
      </c>
      <c r="W21" s="77">
        <f>VLOOKUP(F21,'N2K Features'!$D$5:$CL$125,18,FALSE)</f>
        <v>0</v>
      </c>
      <c r="X21" s="77" t="str">
        <f>VLOOKUP(F21,'N2K Features'!$D$5:$CL$125,19,FALSE)</f>
        <v>Yes</v>
      </c>
      <c r="Y21" s="77" t="str">
        <f>VLOOKUP(F21,'N2K Features'!$D$5:$CL$125,20,FALSE)</f>
        <v>Medium</v>
      </c>
      <c r="Z21" s="77" t="str">
        <f>VLOOKUP(F21,'N2K Features'!$D$5:$CL$125,21,FALSE)</f>
        <v>Low</v>
      </c>
      <c r="AA21" s="77" t="str">
        <f>VLOOKUP(F21,'N2K Features'!$D$5:$CL$125,22,FALSE)</f>
        <v>Yes</v>
      </c>
      <c r="AB21" s="77" t="str">
        <f>VLOOKUP(F21,'N2K Features'!$D$5:$CL$125,23,FALSE)</f>
        <v>Medium</v>
      </c>
      <c r="AC21" s="77" t="str">
        <f>VLOOKUP(F21,'N2K Features'!$D$5:$CL$125,24,FALSE)</f>
        <v>Low</v>
      </c>
      <c r="AD21" s="77" t="str">
        <f>VLOOKUP(F21,'N2K Features'!$D$5:$CL$125,25,FALSE)</f>
        <v>No</v>
      </c>
      <c r="AE21" s="77">
        <f>VLOOKUP(F21,'N2K Features'!$D$5:$CL$125,26,FALSE)</f>
        <v>0</v>
      </c>
      <c r="AF21" s="78">
        <f>VLOOKUP(F21,'N2K Features'!$D$5:$CL$125,27,FALSE)</f>
        <v>0</v>
      </c>
      <c r="AG21" s="76" t="str">
        <f>VLOOKUP(F21,'N2K Features'!$D$5:$CL$125,28,FALSE)</f>
        <v>No</v>
      </c>
      <c r="AH21" s="76">
        <f>VLOOKUP(F21,'N2K Features'!$D$5:$CL$125,29,FALSE)</f>
        <v>0</v>
      </c>
      <c r="AI21" s="76">
        <f>VLOOKUP(F21,'N2K Features'!$D$5:$CL$125,30,FALSE)</f>
        <v>0</v>
      </c>
      <c r="AJ21" s="76" t="str">
        <f>VLOOKUP(F21,'N2K Features'!$D$5:$CL$125,31,FALSE)</f>
        <v>No</v>
      </c>
      <c r="AK21" s="76">
        <f>VLOOKUP(F21,'N2K Features'!$D$5:$CL$125,32,FALSE)</f>
        <v>0</v>
      </c>
      <c r="AL21" s="76">
        <f>VLOOKUP(F21,'N2K Features'!$D$5:$CL$125,33,FALSE)</f>
        <v>0</v>
      </c>
      <c r="AM21" s="76" t="str">
        <f>VLOOKUP(F21,'N2K Features'!$D$5:$CL$125,34,FALSE)</f>
        <v>No</v>
      </c>
      <c r="AN21" s="76">
        <f>VLOOKUP(F21,'N2K Features'!$D$5:$CL$125,35,FALSE)</f>
        <v>0</v>
      </c>
      <c r="AO21" s="76">
        <f>VLOOKUP(F21,'N2K Features'!$D$5:$CL$125,36,FALSE)</f>
        <v>0</v>
      </c>
      <c r="AP21" s="76" t="str">
        <f>VLOOKUP(F21,'N2K Features'!$D$5:$CL$125,37,FALSE)</f>
        <v>No</v>
      </c>
      <c r="AQ21" s="76">
        <f>VLOOKUP(F21,'N2K Features'!$D$5:$CL$125,38,FALSE)</f>
        <v>0</v>
      </c>
      <c r="AR21" s="76">
        <f>VLOOKUP(F21,'N2K Features'!$D$5:$CL$125,39,FALSE)</f>
        <v>0</v>
      </c>
      <c r="AS21" s="76" t="str">
        <f>VLOOKUP(F21,'N2K Features'!$D$5:$CL$125,40,FALSE)</f>
        <v>No</v>
      </c>
      <c r="AT21" s="76">
        <f>VLOOKUP(F21,'N2K Features'!$D$5:$CL$125,41,FALSE)</f>
        <v>0</v>
      </c>
      <c r="AU21" s="76">
        <f>VLOOKUP(F21,'N2K Features'!$D$5:$CL$125,42,FALSE)</f>
        <v>0</v>
      </c>
      <c r="AV21" s="76" t="str">
        <f>VLOOKUP(F21,'N2K Features'!$D$5:$CL$125,43,FALSE)</f>
        <v>No</v>
      </c>
      <c r="AW21" s="76">
        <f>VLOOKUP(F21,'N2K Features'!$D$5:$CL$125,44,FALSE)</f>
        <v>0</v>
      </c>
      <c r="AX21" s="76">
        <f>VLOOKUP(F21,'N2K Features'!$D$5:$CL$125,45,FALSE)</f>
        <v>0</v>
      </c>
      <c r="AY21" s="76" t="str">
        <f>VLOOKUP(F21,'N2K Features'!$D$5:$CL$125,46,FALSE)</f>
        <v>No</v>
      </c>
      <c r="AZ21" s="76">
        <f>VLOOKUP(F21,'N2K Features'!$D$5:$CL$125,47,FALSE)</f>
        <v>0</v>
      </c>
      <c r="BA21" s="76">
        <f>VLOOKUP(F21,'N2K Features'!$D$5:$CL$125,48,FALSE)</f>
        <v>0</v>
      </c>
      <c r="BB21" s="76" t="str">
        <f>VLOOKUP(F21,'N2K Features'!$D$5:$CL$125,49,FALSE)</f>
        <v>No</v>
      </c>
      <c r="BC21" s="76">
        <f>VLOOKUP(F21,'N2K Features'!$D$5:$CL$125,50,FALSE)</f>
        <v>0</v>
      </c>
      <c r="BD21" s="130">
        <f>VLOOKUP(F21,'N2K Features'!$D$5:$CL$125,51,FALSE)</f>
        <v>0</v>
      </c>
      <c r="BE21" s="76" t="str">
        <f>VLOOKUP(F21,'N2K Features'!$D$5:$CL$125,52,FALSE)</f>
        <v>Yes</v>
      </c>
      <c r="BF21" s="76" t="str">
        <f>VLOOKUP(F21,'N2K Features'!$D$5:$CL$125,53,FALSE)</f>
        <v>Medium</v>
      </c>
      <c r="BG21" s="130" t="str">
        <f>VLOOKUP(F21,'N2K Features'!$D$5:$CL$125,54,FALSE)</f>
        <v>Low</v>
      </c>
      <c r="BH21" s="76" t="str">
        <f>VLOOKUP(F21,'N2K Features'!$D$5:$CL$125,55,FALSE)</f>
        <v>No</v>
      </c>
      <c r="BI21" s="76">
        <f>VLOOKUP(F21,'N2K Features'!$D$5:$CL$125,56,FALSE)</f>
        <v>0</v>
      </c>
      <c r="BJ21" s="76">
        <f>VLOOKUP(F21,'N2K Features'!$D$5:$CL$125,57,FALSE)</f>
        <v>0</v>
      </c>
      <c r="BK21" s="76" t="str">
        <f>VLOOKUP(F21,'N2K Features'!$D$5:$CL$125,58,FALSE)</f>
        <v>No</v>
      </c>
      <c r="BL21" s="76">
        <f>VLOOKUP(F21,'N2K Features'!$D$5:$CL$125,59,FALSE)</f>
        <v>0</v>
      </c>
      <c r="BM21" s="130">
        <f>VLOOKUP(F21,'N2K Features'!$D$5:$CL$125,60,FALSE)</f>
        <v>0</v>
      </c>
      <c r="BN21" s="76" t="str">
        <f>VLOOKUP(F21,'N2K Features'!$D$5:$CL$125,61,FALSE)</f>
        <v>No</v>
      </c>
      <c r="BO21" s="76">
        <f>VLOOKUP(F21,'N2K Features'!$D$5:$CL$125,62,FALSE)</f>
        <v>0</v>
      </c>
      <c r="BP21" s="76">
        <f>VLOOKUP(F21,'N2K Features'!$D$5:$CL$125,63,FALSE)</f>
        <v>0</v>
      </c>
      <c r="BQ21" s="76" t="str">
        <f>VLOOKUP(F21,'N2K Features'!$D$5:$CL$125,64,FALSE)</f>
        <v>No</v>
      </c>
      <c r="BR21" s="76">
        <f>VLOOKUP(F21,'N2K Features'!$D$5:$CL$125,65,FALSE)</f>
        <v>0</v>
      </c>
      <c r="BS21" s="76">
        <f>VLOOKUP(F21,'N2K Features'!$D$5:$CL$125,66,FALSE)</f>
        <v>0</v>
      </c>
      <c r="BT21" s="76" t="str">
        <f>VLOOKUP(F21,'N2K Features'!$D$5:$CL$125,67,FALSE)</f>
        <v>No</v>
      </c>
      <c r="BU21" s="76">
        <f>VLOOKUP(F21,'N2K Features'!$D$5:$CL$125,68,FALSE)</f>
        <v>0</v>
      </c>
      <c r="BV21" s="76">
        <f>VLOOKUP(F21,'N2K Features'!$D$5:$CL$125,69,FALSE)</f>
        <v>0</v>
      </c>
      <c r="BW21" s="76" t="str">
        <f>VLOOKUP(F21,'N2K Features'!$D$5:$CL$125,70,FALSE)</f>
        <v>No</v>
      </c>
      <c r="BX21" s="76">
        <f>VLOOKUP(F21,'N2K Features'!$D$5:$CL$125,71,FALSE)</f>
        <v>0</v>
      </c>
      <c r="BY21" s="130">
        <f>VLOOKUP(F21,'N2K Features'!$D$5:$CL$125,72,FALSE)</f>
        <v>0</v>
      </c>
      <c r="BZ21" s="76" t="str">
        <f>VLOOKUP(F21,'N2K Features'!$D$5:$CL$125,73,FALSE)</f>
        <v>No</v>
      </c>
      <c r="CA21" s="76">
        <f>VLOOKUP(F21,'N2K Features'!$D$5:$CL$125,74,FALSE)</f>
        <v>0</v>
      </c>
      <c r="CB21" s="76">
        <f>VLOOKUP(F21,'N2K Features'!$D$5:$CL$125,75,FALSE)</f>
        <v>0</v>
      </c>
      <c r="CC21" s="76" t="str">
        <f>VLOOKUP(F21,'N2K Features'!$D$5:$CL$125,76,FALSE)</f>
        <v>No</v>
      </c>
      <c r="CD21" s="76">
        <f>VLOOKUP(F21,'N2K Features'!$D$5:$CL$125,77,FALSE)</f>
        <v>0</v>
      </c>
      <c r="CE21" s="76">
        <f>VLOOKUP(F21,'N2K Features'!$D$5:$CL$125,78,FALSE)</f>
        <v>0</v>
      </c>
      <c r="CF21" s="76" t="str">
        <f>VLOOKUP(F21,'N2K Features'!$D$5:$CL$125,79,FALSE)</f>
        <v>No</v>
      </c>
      <c r="CG21" s="76">
        <f>VLOOKUP(F21,'N2K Features'!$D$5:$CL$125,80,FALSE)</f>
        <v>0</v>
      </c>
      <c r="CH21" s="76">
        <f>VLOOKUP(F21,'N2K Features'!$D$5:$CL$125,81,FALSE)</f>
        <v>0</v>
      </c>
      <c r="CI21" s="76" t="str">
        <f>VLOOKUP(F21,'N2K Features'!$D$5:$CL$125,82,FALSE)</f>
        <v>No</v>
      </c>
      <c r="CJ21" s="76">
        <f>VLOOKUP(F21,'N2K Features'!$D$5:$CL$125,83,FALSE)</f>
        <v>0</v>
      </c>
      <c r="CK21" s="76">
        <f>VLOOKUP(F21,'N2K Features'!$D$5:$CL$125,84,FALSE)</f>
        <v>0</v>
      </c>
      <c r="CL21" s="76" t="str">
        <f>VLOOKUP(F21,'N2K Features'!$D$5:$CL$125,85,FALSE)</f>
        <v>Yes</v>
      </c>
      <c r="CM21" s="76" t="str">
        <f>VLOOKUP(F21,'N2K Features'!$D$5:$CL$125,86,FALSE)</f>
        <v>High</v>
      </c>
      <c r="CN21" s="79" t="str">
        <f>VLOOKUP(F21,'N2K Features'!$D$5:$CL$125,87,FALSE)</f>
        <v xml:space="preserve">Key attraction to anglers. </v>
      </c>
    </row>
    <row r="22" spans="1:92" ht="14.4" hidden="1" x14ac:dyDescent="0.3">
      <c r="A22" s="129" t="s">
        <v>199</v>
      </c>
      <c r="B22" s="59" t="s">
        <v>200</v>
      </c>
      <c r="C22" s="59" t="s">
        <v>528</v>
      </c>
      <c r="D22" s="59" t="s">
        <v>680</v>
      </c>
      <c r="E22" s="59" t="s">
        <v>603</v>
      </c>
      <c r="F22" s="59" t="s">
        <v>681</v>
      </c>
      <c r="G22" s="59" t="s">
        <v>682</v>
      </c>
      <c r="H22" s="179" t="s">
        <v>683</v>
      </c>
      <c r="I22" s="77" t="str">
        <f>VLOOKUP(F22,'N2K Features'!$D$5:$CL$125,4,FALSE)</f>
        <v>No</v>
      </c>
      <c r="J22" s="77">
        <f>VLOOKUP(F22,'N2K Features'!$D$5:$CL$125,5,FALSE)</f>
        <v>0</v>
      </c>
      <c r="K22" s="77">
        <f>VLOOKUP(F22,'N2K Features'!$D$5:$CL$125,6,FALSE)</f>
        <v>0</v>
      </c>
      <c r="L22" s="77" t="str">
        <f>VLOOKUP(F22,'N2K Features'!$D$5:$CL$125,7,FALSE)</f>
        <v>No</v>
      </c>
      <c r="M22" s="77" t="str">
        <f>VLOOKUP(F22,'N2K Features'!$D$5:$CL$125,8,FALSE)</f>
        <v>Negligible</v>
      </c>
      <c r="N22" s="77" t="str">
        <f>VLOOKUP(F22,'N2K Features'!$D$5:$CL$125,9,FALSE)</f>
        <v>Low</v>
      </c>
      <c r="O22" s="77" t="str">
        <f>VLOOKUP(F22,'N2K Features'!$D$5:$CL$125,10,FALSE)</f>
        <v>No</v>
      </c>
      <c r="P22" s="77" t="str">
        <f>VLOOKUP(F22,'N2K Features'!$D$5:$CL$125,11,FALSE)</f>
        <v>Negligible</v>
      </c>
      <c r="Q22" s="77" t="str">
        <f>VLOOKUP(F22,'N2K Features'!$D$5:$CL$125,12,FALSE)</f>
        <v>Low</v>
      </c>
      <c r="R22" s="77" t="str">
        <f>VLOOKUP(F22,'N2K Features'!$D$5:$CL$125,13,FALSE)</f>
        <v>No</v>
      </c>
      <c r="S22" s="77">
        <f>VLOOKUP(F22,'N2K Features'!$D$5:$CL$125,14,FALSE)</f>
        <v>0</v>
      </c>
      <c r="T22" s="77">
        <f>VLOOKUP(F22,'N2K Features'!$D$5:$CL$125,15,FALSE)</f>
        <v>0</v>
      </c>
      <c r="U22" s="77" t="str">
        <f>VLOOKUP(F22,'N2K Features'!$D$5:$CL$125,16,FALSE)</f>
        <v>No</v>
      </c>
      <c r="V22" s="77">
        <f>VLOOKUP(F22,'N2K Features'!$D$5:$CL$125, 17,FALSE)</f>
        <v>0</v>
      </c>
      <c r="W22" s="77">
        <f>VLOOKUP(F22,'N2K Features'!$D$5:$CL$125,18,FALSE)</f>
        <v>0</v>
      </c>
      <c r="X22" s="77" t="str">
        <f>VLOOKUP(F22,'N2K Features'!$D$5:$CL$125,19,FALSE)</f>
        <v>No</v>
      </c>
      <c r="Y22" s="77">
        <f>VLOOKUP(F22,'N2K Features'!$D$5:$CL$125,20,FALSE)</f>
        <v>0</v>
      </c>
      <c r="Z22" s="77">
        <f>VLOOKUP(F22,'N2K Features'!$D$5:$CL$125,21,FALSE)</f>
        <v>0</v>
      </c>
      <c r="AA22" s="77" t="str">
        <f>VLOOKUP(F22,'N2K Features'!$D$5:$CL$125,22,FALSE)</f>
        <v>No</v>
      </c>
      <c r="AB22" s="77">
        <f>VLOOKUP(F22,'N2K Features'!$D$5:$CL$125,23,FALSE)</f>
        <v>0</v>
      </c>
      <c r="AC22" s="77">
        <f>VLOOKUP(F22,'N2K Features'!$D$5:$CL$125,24,FALSE)</f>
        <v>0</v>
      </c>
      <c r="AD22" s="77" t="str">
        <f>VLOOKUP(F22,'N2K Features'!$D$5:$CL$125,25,FALSE)</f>
        <v>No</v>
      </c>
      <c r="AE22" s="77">
        <f>VLOOKUP(F22,'N2K Features'!$D$5:$CL$125,26,FALSE)</f>
        <v>0</v>
      </c>
      <c r="AF22" s="78">
        <f>VLOOKUP(F22,'N2K Features'!$D$5:$CL$125,27,FALSE)</f>
        <v>0</v>
      </c>
      <c r="AG22" s="76" t="str">
        <f>VLOOKUP(F22,'N2K Features'!$D$5:$CL$125,28,FALSE)</f>
        <v>No</v>
      </c>
      <c r="AH22" s="76">
        <f>VLOOKUP(F22,'N2K Features'!$D$5:$CL$125,29,FALSE)</f>
        <v>0</v>
      </c>
      <c r="AI22" s="76">
        <f>VLOOKUP(F22,'N2K Features'!$D$5:$CL$125,30,FALSE)</f>
        <v>0</v>
      </c>
      <c r="AJ22" s="76" t="str">
        <f>VLOOKUP(F22,'N2K Features'!$D$5:$CL$125,31,FALSE)</f>
        <v>No</v>
      </c>
      <c r="AK22" s="76">
        <f>VLOOKUP(F22,'N2K Features'!$D$5:$CL$125,32,FALSE)</f>
        <v>0</v>
      </c>
      <c r="AL22" s="76">
        <f>VLOOKUP(F22,'N2K Features'!$D$5:$CL$125,33,FALSE)</f>
        <v>0</v>
      </c>
      <c r="AM22" s="76" t="str">
        <f>VLOOKUP(F22,'N2K Features'!$D$5:$CL$125,34,FALSE)</f>
        <v>No</v>
      </c>
      <c r="AN22" s="76">
        <f>VLOOKUP(F22,'N2K Features'!$D$5:$CL$125,35,FALSE)</f>
        <v>0</v>
      </c>
      <c r="AO22" s="76">
        <f>VLOOKUP(F22,'N2K Features'!$D$5:$CL$125,36,FALSE)</f>
        <v>0</v>
      </c>
      <c r="AP22" s="76" t="str">
        <f>VLOOKUP(F22,'N2K Features'!$D$5:$CL$125,37,FALSE)</f>
        <v>No</v>
      </c>
      <c r="AQ22" s="76">
        <f>VLOOKUP(F22,'N2K Features'!$D$5:$CL$125,38,FALSE)</f>
        <v>0</v>
      </c>
      <c r="AR22" s="76">
        <f>VLOOKUP(F22,'N2K Features'!$D$5:$CL$125,39,FALSE)</f>
        <v>0</v>
      </c>
      <c r="AS22" s="76" t="str">
        <f>VLOOKUP(F22,'N2K Features'!$D$5:$CL$125,40,FALSE)</f>
        <v>No</v>
      </c>
      <c r="AT22" s="76">
        <f>VLOOKUP(F22,'N2K Features'!$D$5:$CL$125,41,FALSE)</f>
        <v>0</v>
      </c>
      <c r="AU22" s="76">
        <f>VLOOKUP(F22,'N2K Features'!$D$5:$CL$125,42,FALSE)</f>
        <v>0</v>
      </c>
      <c r="AV22" s="76" t="str">
        <f>VLOOKUP(F22,'N2K Features'!$D$5:$CL$125,43,FALSE)</f>
        <v>No</v>
      </c>
      <c r="AW22" s="76">
        <f>VLOOKUP(F22,'N2K Features'!$D$5:$CL$125,44,FALSE)</f>
        <v>0</v>
      </c>
      <c r="AX22" s="76">
        <f>VLOOKUP(F22,'N2K Features'!$D$5:$CL$125,45,FALSE)</f>
        <v>0</v>
      </c>
      <c r="AY22" s="76" t="str">
        <f>VLOOKUP(F22,'N2K Features'!$D$5:$CL$125,46,FALSE)</f>
        <v>No</v>
      </c>
      <c r="AZ22" s="76">
        <f>VLOOKUP(F22,'N2K Features'!$D$5:$CL$125,47,FALSE)</f>
        <v>0</v>
      </c>
      <c r="BA22" s="76">
        <f>VLOOKUP(F22,'N2K Features'!$D$5:$CL$125,48,FALSE)</f>
        <v>0</v>
      </c>
      <c r="BB22" s="76" t="str">
        <f>VLOOKUP(F22,'N2K Features'!$D$5:$CL$125,49,FALSE)</f>
        <v>No</v>
      </c>
      <c r="BC22" s="76">
        <f>VLOOKUP(F22,'N2K Features'!$D$5:$CL$125,50,FALSE)</f>
        <v>0</v>
      </c>
      <c r="BD22" s="130">
        <f>VLOOKUP(F22,'N2K Features'!$D$5:$CL$125,51,FALSE)</f>
        <v>0</v>
      </c>
      <c r="BE22" s="76" t="str">
        <f>VLOOKUP(F22,'N2K Features'!$D$5:$CL$125,52,FALSE)</f>
        <v>No</v>
      </c>
      <c r="BF22" s="76">
        <f>VLOOKUP(F22,'N2K Features'!$D$5:$CL$125,53,FALSE)</f>
        <v>0</v>
      </c>
      <c r="BG22" s="130">
        <f>VLOOKUP(F22,'N2K Features'!$D$5:$CL$125,54,FALSE)</f>
        <v>0</v>
      </c>
      <c r="BH22" s="76" t="str">
        <f>VLOOKUP(F22,'N2K Features'!$D$5:$CL$125,55,FALSE)</f>
        <v>No</v>
      </c>
      <c r="BI22" s="76">
        <f>VLOOKUP(F22,'N2K Features'!$D$5:$CL$125,56,FALSE)</f>
        <v>0</v>
      </c>
      <c r="BJ22" s="76">
        <f>VLOOKUP(F22,'N2K Features'!$D$5:$CL$125,57,FALSE)</f>
        <v>0</v>
      </c>
      <c r="BK22" s="76" t="str">
        <f>VLOOKUP(F22,'N2K Features'!$D$5:$CL$125,58,FALSE)</f>
        <v>No</v>
      </c>
      <c r="BL22" s="76">
        <f>VLOOKUP(F22,'N2K Features'!$D$5:$CL$125,59,FALSE)</f>
        <v>0</v>
      </c>
      <c r="BM22" s="130">
        <f>VLOOKUP(F22,'N2K Features'!$D$5:$CL$125,60,FALSE)</f>
        <v>0</v>
      </c>
      <c r="BN22" s="76" t="str">
        <f>VLOOKUP(F22,'N2K Features'!$D$5:$CL$125,61,FALSE)</f>
        <v>No</v>
      </c>
      <c r="BO22" s="76">
        <f>VLOOKUP(F22,'N2K Features'!$D$5:$CL$125,62,FALSE)</f>
        <v>0</v>
      </c>
      <c r="BP22" s="76">
        <f>VLOOKUP(F22,'N2K Features'!$D$5:$CL$125,63,FALSE)</f>
        <v>0</v>
      </c>
      <c r="BQ22" s="76" t="str">
        <f>VLOOKUP(F22,'N2K Features'!$D$5:$CL$125,64,FALSE)</f>
        <v>No</v>
      </c>
      <c r="BR22" s="76">
        <f>VLOOKUP(F22,'N2K Features'!$D$5:$CL$125,65,FALSE)</f>
        <v>0</v>
      </c>
      <c r="BS22" s="76">
        <f>VLOOKUP(F22,'N2K Features'!$D$5:$CL$125,66,FALSE)</f>
        <v>0</v>
      </c>
      <c r="BT22" s="76" t="str">
        <f>VLOOKUP(F22,'N2K Features'!$D$5:$CL$125,67,FALSE)</f>
        <v>No</v>
      </c>
      <c r="BU22" s="76">
        <f>VLOOKUP(F22,'N2K Features'!$D$5:$CL$125,68,FALSE)</f>
        <v>0</v>
      </c>
      <c r="BV22" s="76">
        <f>VLOOKUP(F22,'N2K Features'!$D$5:$CL$125,69,FALSE)</f>
        <v>0</v>
      </c>
      <c r="BW22" s="76" t="str">
        <f>VLOOKUP(F22,'N2K Features'!$D$5:$CL$125,70,FALSE)</f>
        <v>No</v>
      </c>
      <c r="BX22" s="76">
        <f>VLOOKUP(F22,'N2K Features'!$D$5:$CL$125,71,FALSE)</f>
        <v>0</v>
      </c>
      <c r="BY22" s="130">
        <f>VLOOKUP(F22,'N2K Features'!$D$5:$CL$125,72,FALSE)</f>
        <v>0</v>
      </c>
      <c r="BZ22" s="76" t="str">
        <f>VLOOKUP(F22,'N2K Features'!$D$5:$CL$125,73,FALSE)</f>
        <v>No</v>
      </c>
      <c r="CA22" s="76">
        <f>VLOOKUP(F22,'N2K Features'!$D$5:$CL$125,74,FALSE)</f>
        <v>0</v>
      </c>
      <c r="CB22" s="76">
        <f>VLOOKUP(F22,'N2K Features'!$D$5:$CL$125,75,FALSE)</f>
        <v>0</v>
      </c>
      <c r="CC22" s="76" t="str">
        <f>VLOOKUP(F22,'N2K Features'!$D$5:$CL$125,76,FALSE)</f>
        <v>No</v>
      </c>
      <c r="CD22" s="76">
        <f>VLOOKUP(F22,'N2K Features'!$D$5:$CL$125,77,FALSE)</f>
        <v>0</v>
      </c>
      <c r="CE22" s="76">
        <f>VLOOKUP(F22,'N2K Features'!$D$5:$CL$125,78,FALSE)</f>
        <v>0</v>
      </c>
      <c r="CF22" s="76" t="str">
        <f>VLOOKUP(F22,'N2K Features'!$D$5:$CL$125,79,FALSE)</f>
        <v>No</v>
      </c>
      <c r="CG22" s="76">
        <f>VLOOKUP(F22,'N2K Features'!$D$5:$CL$125,80,FALSE)</f>
        <v>0</v>
      </c>
      <c r="CH22" s="76">
        <f>VLOOKUP(F22,'N2K Features'!$D$5:$CL$125,81,FALSE)</f>
        <v>0</v>
      </c>
      <c r="CI22" s="76" t="str">
        <f>VLOOKUP(F22,'N2K Features'!$D$5:$CL$125,82,FALSE)</f>
        <v>No</v>
      </c>
      <c r="CJ22" s="76" t="str">
        <f>VLOOKUP(F22,'N2K Features'!$D$5:$CL$125,83,FALSE)</f>
        <v>Negligible</v>
      </c>
      <c r="CK22" s="76">
        <f>VLOOKUP(F22,'N2K Features'!$D$5:$CL$125,84,FALSE)</f>
        <v>0</v>
      </c>
      <c r="CL22" s="76" t="str">
        <f>VLOOKUP(F22,'N2K Features'!$D$5:$CL$125,85,FALSE)</f>
        <v>Yes</v>
      </c>
      <c r="CM22" s="76" t="str">
        <f>VLOOKUP(F22,'N2K Features'!$D$5:$CL$125,86,FALSE)</f>
        <v>Low</v>
      </c>
      <c r="CN22" s="79" t="str">
        <f>VLOOKUP(F22,'N2K Features'!$D$5:$CL$125,87,FALSE)</f>
        <v xml:space="preserve">Minor interest to anglers. </v>
      </c>
    </row>
    <row r="23" spans="1:92" ht="14.4" hidden="1" x14ac:dyDescent="0.3">
      <c r="A23" s="129" t="s">
        <v>199</v>
      </c>
      <c r="B23" s="59" t="s">
        <v>200</v>
      </c>
      <c r="C23" s="59" t="s">
        <v>528</v>
      </c>
      <c r="D23" s="59" t="s">
        <v>27</v>
      </c>
      <c r="E23" s="59" t="s">
        <v>603</v>
      </c>
      <c r="F23" s="59" t="s">
        <v>28</v>
      </c>
      <c r="G23" s="59" t="s">
        <v>29</v>
      </c>
      <c r="H23" s="179" t="s">
        <v>30</v>
      </c>
      <c r="I23" s="77" t="str">
        <f>VLOOKUP(F23,'N2K Features'!$D$5:$CL$125,4,FALSE)</f>
        <v>No</v>
      </c>
      <c r="J23" s="77">
        <f>VLOOKUP(F23,'N2K Features'!$D$5:$CL$125,5,FALSE)</f>
        <v>0</v>
      </c>
      <c r="K23" s="77">
        <f>VLOOKUP(F23,'N2K Features'!$D$5:$CL$125,6,FALSE)</f>
        <v>0</v>
      </c>
      <c r="L23" s="77" t="str">
        <f>VLOOKUP(F23,'N2K Features'!$D$5:$CL$125,7,FALSE)</f>
        <v>No</v>
      </c>
      <c r="M23" s="77" t="str">
        <f>VLOOKUP(F23,'N2K Features'!$D$5:$CL$125,8,FALSE)</f>
        <v>Negligible</v>
      </c>
      <c r="N23" s="77" t="str">
        <f>VLOOKUP(F23,'N2K Features'!$D$5:$CL$125,9,FALSE)</f>
        <v>Low</v>
      </c>
      <c r="O23" s="77" t="str">
        <f>VLOOKUP(F23,'N2K Features'!$D$5:$CL$125,10,FALSE)</f>
        <v>No</v>
      </c>
      <c r="P23" s="77" t="str">
        <f>VLOOKUP(F23,'N2K Features'!$D$5:$CL$125,11,FALSE)</f>
        <v>Negligible</v>
      </c>
      <c r="Q23" s="77" t="str">
        <f>VLOOKUP(F23,'N2K Features'!$D$5:$CL$125,12,FALSE)</f>
        <v>Low</v>
      </c>
      <c r="R23" s="77" t="str">
        <f>VLOOKUP(F23,'N2K Features'!$D$5:$CL$125,13,FALSE)</f>
        <v>No</v>
      </c>
      <c r="S23" s="77">
        <f>VLOOKUP(F23,'N2K Features'!$D$5:$CL$125,14,FALSE)</f>
        <v>0</v>
      </c>
      <c r="T23" s="77">
        <f>VLOOKUP(F23,'N2K Features'!$D$5:$CL$125,15,FALSE)</f>
        <v>0</v>
      </c>
      <c r="U23" s="77" t="str">
        <f>VLOOKUP(F23,'N2K Features'!$D$5:$CL$125,16,FALSE)</f>
        <v>No</v>
      </c>
      <c r="V23" s="77">
        <f>VLOOKUP(F23,'N2K Features'!$D$5:$CL$125, 17,FALSE)</f>
        <v>0</v>
      </c>
      <c r="W23" s="77">
        <f>VLOOKUP(F23,'N2K Features'!$D$5:$CL$125,18,FALSE)</f>
        <v>0</v>
      </c>
      <c r="X23" s="77" t="str">
        <f>VLOOKUP(F23,'N2K Features'!$D$5:$CL$125,19,FALSE)</f>
        <v>No</v>
      </c>
      <c r="Y23" s="77">
        <f>VLOOKUP(F23,'N2K Features'!$D$5:$CL$125,20,FALSE)</f>
        <v>0</v>
      </c>
      <c r="Z23" s="77">
        <f>VLOOKUP(F23,'N2K Features'!$D$5:$CL$125,21,FALSE)</f>
        <v>0</v>
      </c>
      <c r="AA23" s="77" t="str">
        <f>VLOOKUP(F23,'N2K Features'!$D$5:$CL$125,22,FALSE)</f>
        <v>No</v>
      </c>
      <c r="AB23" s="77">
        <f>VLOOKUP(F23,'N2K Features'!$D$5:$CL$125,23,FALSE)</f>
        <v>0</v>
      </c>
      <c r="AC23" s="77">
        <f>VLOOKUP(F23,'N2K Features'!$D$5:$CL$125,24,FALSE)</f>
        <v>0</v>
      </c>
      <c r="AD23" s="77" t="str">
        <f>VLOOKUP(F23,'N2K Features'!$D$5:$CL$125,25,FALSE)</f>
        <v>No</v>
      </c>
      <c r="AE23" s="77">
        <f>VLOOKUP(F23,'N2K Features'!$D$5:$CL$125,26,FALSE)</f>
        <v>0</v>
      </c>
      <c r="AF23" s="78">
        <f>VLOOKUP(F23,'N2K Features'!$D$5:$CL$125,27,FALSE)</f>
        <v>0</v>
      </c>
      <c r="AG23" s="76" t="str">
        <f>VLOOKUP(F23,'N2K Features'!$D$5:$CL$125,28,FALSE)</f>
        <v>No</v>
      </c>
      <c r="AH23" s="76">
        <f>VLOOKUP(F23,'N2K Features'!$D$5:$CL$125,29,FALSE)</f>
        <v>0</v>
      </c>
      <c r="AI23" s="76">
        <f>VLOOKUP(F23,'N2K Features'!$D$5:$CL$125,30,FALSE)</f>
        <v>0</v>
      </c>
      <c r="AJ23" s="76" t="str">
        <f>VLOOKUP(F23,'N2K Features'!$D$5:$CL$125,31,FALSE)</f>
        <v>No</v>
      </c>
      <c r="AK23" s="76">
        <f>VLOOKUP(F23,'N2K Features'!$D$5:$CL$125,32,FALSE)</f>
        <v>0</v>
      </c>
      <c r="AL23" s="76">
        <f>VLOOKUP(F23,'N2K Features'!$D$5:$CL$125,33,FALSE)</f>
        <v>0</v>
      </c>
      <c r="AM23" s="76" t="str">
        <f>VLOOKUP(F23,'N2K Features'!$D$5:$CL$125,34,FALSE)</f>
        <v>No</v>
      </c>
      <c r="AN23" s="76">
        <f>VLOOKUP(F23,'N2K Features'!$D$5:$CL$125,35,FALSE)</f>
        <v>0</v>
      </c>
      <c r="AO23" s="76">
        <f>VLOOKUP(F23,'N2K Features'!$D$5:$CL$125,36,FALSE)</f>
        <v>0</v>
      </c>
      <c r="AP23" s="76" t="str">
        <f>VLOOKUP(F23,'N2K Features'!$D$5:$CL$125,37,FALSE)</f>
        <v>No</v>
      </c>
      <c r="AQ23" s="76">
        <f>VLOOKUP(F23,'N2K Features'!$D$5:$CL$125,38,FALSE)</f>
        <v>0</v>
      </c>
      <c r="AR23" s="76">
        <f>VLOOKUP(F23,'N2K Features'!$D$5:$CL$125,39,FALSE)</f>
        <v>0</v>
      </c>
      <c r="AS23" s="76" t="str">
        <f>VLOOKUP(F23,'N2K Features'!$D$5:$CL$125,40,FALSE)</f>
        <v>No</v>
      </c>
      <c r="AT23" s="76">
        <f>VLOOKUP(F23,'N2K Features'!$D$5:$CL$125,41,FALSE)</f>
        <v>0</v>
      </c>
      <c r="AU23" s="76">
        <f>VLOOKUP(F23,'N2K Features'!$D$5:$CL$125,42,FALSE)</f>
        <v>0</v>
      </c>
      <c r="AV23" s="76" t="str">
        <f>VLOOKUP(F23,'N2K Features'!$D$5:$CL$125,43,FALSE)</f>
        <v>No</v>
      </c>
      <c r="AW23" s="76">
        <f>VLOOKUP(F23,'N2K Features'!$D$5:$CL$125,44,FALSE)</f>
        <v>0</v>
      </c>
      <c r="AX23" s="76">
        <f>VLOOKUP(F23,'N2K Features'!$D$5:$CL$125,45,FALSE)</f>
        <v>0</v>
      </c>
      <c r="AY23" s="76" t="str">
        <f>VLOOKUP(F23,'N2K Features'!$D$5:$CL$125,46,FALSE)</f>
        <v>No</v>
      </c>
      <c r="AZ23" s="76">
        <f>VLOOKUP(F23,'N2K Features'!$D$5:$CL$125,47,FALSE)</f>
        <v>0</v>
      </c>
      <c r="BA23" s="76">
        <f>VLOOKUP(F23,'N2K Features'!$D$5:$CL$125,48,FALSE)</f>
        <v>0</v>
      </c>
      <c r="BB23" s="76" t="str">
        <f>VLOOKUP(F23,'N2K Features'!$D$5:$CL$125,49,FALSE)</f>
        <v>No</v>
      </c>
      <c r="BC23" s="76">
        <f>VLOOKUP(F23,'N2K Features'!$D$5:$CL$125,50,FALSE)</f>
        <v>0</v>
      </c>
      <c r="BD23" s="130">
        <f>VLOOKUP(F23,'N2K Features'!$D$5:$CL$125,51,FALSE)</f>
        <v>0</v>
      </c>
      <c r="BE23" s="76" t="str">
        <f>VLOOKUP(F23,'N2K Features'!$D$5:$CL$125,52,FALSE)</f>
        <v>No</v>
      </c>
      <c r="BF23" s="76">
        <f>VLOOKUP(F23,'N2K Features'!$D$5:$CL$125,53,FALSE)</f>
        <v>0</v>
      </c>
      <c r="BG23" s="130">
        <f>VLOOKUP(F23,'N2K Features'!$D$5:$CL$125,54,FALSE)</f>
        <v>0</v>
      </c>
      <c r="BH23" s="76" t="str">
        <f>VLOOKUP(F23,'N2K Features'!$D$5:$CL$125,55,FALSE)</f>
        <v>No</v>
      </c>
      <c r="BI23" s="76">
        <f>VLOOKUP(F23,'N2K Features'!$D$5:$CL$125,56,FALSE)</f>
        <v>0</v>
      </c>
      <c r="BJ23" s="76">
        <f>VLOOKUP(F23,'N2K Features'!$D$5:$CL$125,57,FALSE)</f>
        <v>0</v>
      </c>
      <c r="BK23" s="76" t="str">
        <f>VLOOKUP(F23,'N2K Features'!$D$5:$CL$125,58,FALSE)</f>
        <v>No</v>
      </c>
      <c r="BL23" s="76">
        <f>VLOOKUP(F23,'N2K Features'!$D$5:$CL$125,59,FALSE)</f>
        <v>0</v>
      </c>
      <c r="BM23" s="130">
        <f>VLOOKUP(F23,'N2K Features'!$D$5:$CL$125,60,FALSE)</f>
        <v>0</v>
      </c>
      <c r="BN23" s="76" t="str">
        <f>VLOOKUP(F23,'N2K Features'!$D$5:$CL$125,61,FALSE)</f>
        <v>No</v>
      </c>
      <c r="BO23" s="76">
        <f>VLOOKUP(F23,'N2K Features'!$D$5:$CL$125,62,FALSE)</f>
        <v>0</v>
      </c>
      <c r="BP23" s="76">
        <f>VLOOKUP(F23,'N2K Features'!$D$5:$CL$125,63,FALSE)</f>
        <v>0</v>
      </c>
      <c r="BQ23" s="76" t="str">
        <f>VLOOKUP(F23,'N2K Features'!$D$5:$CL$125,64,FALSE)</f>
        <v>No</v>
      </c>
      <c r="BR23" s="76">
        <f>VLOOKUP(F23,'N2K Features'!$D$5:$CL$125,65,FALSE)</f>
        <v>0</v>
      </c>
      <c r="BS23" s="76">
        <f>VLOOKUP(F23,'N2K Features'!$D$5:$CL$125,66,FALSE)</f>
        <v>0</v>
      </c>
      <c r="BT23" s="76" t="str">
        <f>VLOOKUP(F23,'N2K Features'!$D$5:$CL$125,67,FALSE)</f>
        <v>No</v>
      </c>
      <c r="BU23" s="76">
        <f>VLOOKUP(F23,'N2K Features'!$D$5:$CL$125,68,FALSE)</f>
        <v>0</v>
      </c>
      <c r="BV23" s="76">
        <f>VLOOKUP(F23,'N2K Features'!$D$5:$CL$125,69,FALSE)</f>
        <v>0</v>
      </c>
      <c r="BW23" s="76" t="str">
        <f>VLOOKUP(F23,'N2K Features'!$D$5:$CL$125,70,FALSE)</f>
        <v>No</v>
      </c>
      <c r="BX23" s="76">
        <f>VLOOKUP(F23,'N2K Features'!$D$5:$CL$125,71,FALSE)</f>
        <v>0</v>
      </c>
      <c r="BY23" s="130">
        <f>VLOOKUP(F23,'N2K Features'!$D$5:$CL$125,72,FALSE)</f>
        <v>0</v>
      </c>
      <c r="BZ23" s="76" t="str">
        <f>VLOOKUP(F23,'N2K Features'!$D$5:$CL$125,73,FALSE)</f>
        <v>No</v>
      </c>
      <c r="CA23" s="76">
        <f>VLOOKUP(F23,'N2K Features'!$D$5:$CL$125,74,FALSE)</f>
        <v>0</v>
      </c>
      <c r="CB23" s="76">
        <f>VLOOKUP(F23,'N2K Features'!$D$5:$CL$125,75,FALSE)</f>
        <v>0</v>
      </c>
      <c r="CC23" s="76" t="str">
        <f>VLOOKUP(F23,'N2K Features'!$D$5:$CL$125,76,FALSE)</f>
        <v>No</v>
      </c>
      <c r="CD23" s="76">
        <f>VLOOKUP(F23,'N2K Features'!$D$5:$CL$125,77,FALSE)</f>
        <v>0</v>
      </c>
      <c r="CE23" s="76">
        <f>VLOOKUP(F23,'N2K Features'!$D$5:$CL$125,78,FALSE)</f>
        <v>0</v>
      </c>
      <c r="CF23" s="76" t="str">
        <f>VLOOKUP(F23,'N2K Features'!$D$5:$CL$125,79,FALSE)</f>
        <v>No</v>
      </c>
      <c r="CG23" s="76">
        <f>VLOOKUP(F23,'N2K Features'!$D$5:$CL$125,80,FALSE)</f>
        <v>0</v>
      </c>
      <c r="CH23" s="76">
        <f>VLOOKUP(F23,'N2K Features'!$D$5:$CL$125,81,FALSE)</f>
        <v>0</v>
      </c>
      <c r="CI23" s="76" t="str">
        <f>VLOOKUP(F23,'N2K Features'!$D$5:$CL$125,82,FALSE)</f>
        <v>No</v>
      </c>
      <c r="CJ23" s="76" t="str">
        <f>VLOOKUP(F23,'N2K Features'!$D$5:$CL$125,83,FALSE)</f>
        <v>Negligible</v>
      </c>
      <c r="CK23" s="76">
        <f>VLOOKUP(F23,'N2K Features'!$D$5:$CL$125,84,FALSE)</f>
        <v>0</v>
      </c>
      <c r="CL23" s="76" t="str">
        <f>VLOOKUP(F23,'N2K Features'!$D$5:$CL$125,85,FALSE)</f>
        <v>No</v>
      </c>
      <c r="CM23" s="76">
        <f>VLOOKUP(F23,'N2K Features'!$D$5:$CL$125,86,FALSE)</f>
        <v>0</v>
      </c>
      <c r="CN23" s="79">
        <f>VLOOKUP(F23,'N2K Features'!$D$5:$CL$125,87,FALSE)</f>
        <v>0</v>
      </c>
    </row>
    <row r="24" spans="1:92" ht="14.4" hidden="1" x14ac:dyDescent="0.3">
      <c r="A24" s="129" t="s">
        <v>199</v>
      </c>
      <c r="B24" s="59" t="s">
        <v>200</v>
      </c>
      <c r="C24" s="59" t="s">
        <v>528</v>
      </c>
      <c r="D24" s="59" t="s">
        <v>23</v>
      </c>
      <c r="E24" s="59" t="s">
        <v>603</v>
      </c>
      <c r="F24" s="59" t="s">
        <v>24</v>
      </c>
      <c r="G24" s="59" t="s">
        <v>25</v>
      </c>
      <c r="H24" s="179" t="s">
        <v>26</v>
      </c>
      <c r="I24" s="77" t="str">
        <f>VLOOKUP(F24,'N2K Features'!$D$5:$CL$125,4,FALSE)</f>
        <v>No</v>
      </c>
      <c r="J24" s="77">
        <f>VLOOKUP(F24,'N2K Features'!$D$5:$CL$125,5,FALSE)</f>
        <v>0</v>
      </c>
      <c r="K24" s="77">
        <f>VLOOKUP(F24,'N2K Features'!$D$5:$CL$125,6,FALSE)</f>
        <v>0</v>
      </c>
      <c r="L24" s="77" t="str">
        <f>VLOOKUP(F24,'N2K Features'!$D$5:$CL$125,7,FALSE)</f>
        <v>No</v>
      </c>
      <c r="M24" s="77" t="str">
        <f>VLOOKUP(F24,'N2K Features'!$D$5:$CL$125,8,FALSE)</f>
        <v>Negligible</v>
      </c>
      <c r="N24" s="77" t="str">
        <f>VLOOKUP(F24,'N2K Features'!$D$5:$CL$125,9,FALSE)</f>
        <v>Low</v>
      </c>
      <c r="O24" s="77" t="str">
        <f>VLOOKUP(F24,'N2K Features'!$D$5:$CL$125,10,FALSE)</f>
        <v>No</v>
      </c>
      <c r="P24" s="77" t="str">
        <f>VLOOKUP(F24,'N2K Features'!$D$5:$CL$125,11,FALSE)</f>
        <v>Negligible</v>
      </c>
      <c r="Q24" s="77" t="str">
        <f>VLOOKUP(F24,'N2K Features'!$D$5:$CL$125,12,FALSE)</f>
        <v>Low</v>
      </c>
      <c r="R24" s="77" t="str">
        <f>VLOOKUP(F24,'N2K Features'!$D$5:$CL$125,13,FALSE)</f>
        <v>No</v>
      </c>
      <c r="S24" s="77">
        <f>VLOOKUP(F24,'N2K Features'!$D$5:$CL$125,14,FALSE)</f>
        <v>0</v>
      </c>
      <c r="T24" s="77">
        <f>VLOOKUP(F24,'N2K Features'!$D$5:$CL$125,15,FALSE)</f>
        <v>0</v>
      </c>
      <c r="U24" s="77" t="str">
        <f>VLOOKUP(F24,'N2K Features'!$D$5:$CL$125,16,FALSE)</f>
        <v>No</v>
      </c>
      <c r="V24" s="77">
        <f>VLOOKUP(F24,'N2K Features'!$D$5:$CL$125, 17,FALSE)</f>
        <v>0</v>
      </c>
      <c r="W24" s="77">
        <f>VLOOKUP(F24,'N2K Features'!$D$5:$CL$125,18,FALSE)</f>
        <v>0</v>
      </c>
      <c r="X24" s="77" t="str">
        <f>VLOOKUP(F24,'N2K Features'!$D$5:$CL$125,19,FALSE)</f>
        <v>No</v>
      </c>
      <c r="Y24" s="77">
        <f>VLOOKUP(F24,'N2K Features'!$D$5:$CL$125,20,FALSE)</f>
        <v>0</v>
      </c>
      <c r="Z24" s="77">
        <f>VLOOKUP(F24,'N2K Features'!$D$5:$CL$125,21,FALSE)</f>
        <v>0</v>
      </c>
      <c r="AA24" s="77" t="str">
        <f>VLOOKUP(F24,'N2K Features'!$D$5:$CL$125,22,FALSE)</f>
        <v>No</v>
      </c>
      <c r="AB24" s="77">
        <f>VLOOKUP(F24,'N2K Features'!$D$5:$CL$125,23,FALSE)</f>
        <v>0</v>
      </c>
      <c r="AC24" s="77">
        <f>VLOOKUP(F24,'N2K Features'!$D$5:$CL$125,24,FALSE)</f>
        <v>0</v>
      </c>
      <c r="AD24" s="77" t="str">
        <f>VLOOKUP(F24,'N2K Features'!$D$5:$CL$125,25,FALSE)</f>
        <v>No</v>
      </c>
      <c r="AE24" s="77">
        <f>VLOOKUP(F24,'N2K Features'!$D$5:$CL$125,26,FALSE)</f>
        <v>0</v>
      </c>
      <c r="AF24" s="78">
        <f>VLOOKUP(F24,'N2K Features'!$D$5:$CL$125,27,FALSE)</f>
        <v>0</v>
      </c>
      <c r="AG24" s="76" t="str">
        <f>VLOOKUP(F24,'N2K Features'!$D$5:$CL$125,28,FALSE)</f>
        <v>No</v>
      </c>
      <c r="AH24" s="76">
        <f>VLOOKUP(F24,'N2K Features'!$D$5:$CL$125,29,FALSE)</f>
        <v>0</v>
      </c>
      <c r="AI24" s="76">
        <f>VLOOKUP(F24,'N2K Features'!$D$5:$CL$125,30,FALSE)</f>
        <v>0</v>
      </c>
      <c r="AJ24" s="76" t="str">
        <f>VLOOKUP(F24,'N2K Features'!$D$5:$CL$125,31,FALSE)</f>
        <v>No</v>
      </c>
      <c r="AK24" s="76">
        <f>VLOOKUP(F24,'N2K Features'!$D$5:$CL$125,32,FALSE)</f>
        <v>0</v>
      </c>
      <c r="AL24" s="76">
        <f>VLOOKUP(F24,'N2K Features'!$D$5:$CL$125,33,FALSE)</f>
        <v>0</v>
      </c>
      <c r="AM24" s="76" t="str">
        <f>VLOOKUP(F24,'N2K Features'!$D$5:$CL$125,34,FALSE)</f>
        <v>No</v>
      </c>
      <c r="AN24" s="76">
        <f>VLOOKUP(F24,'N2K Features'!$D$5:$CL$125,35,FALSE)</f>
        <v>0</v>
      </c>
      <c r="AO24" s="76">
        <f>VLOOKUP(F24,'N2K Features'!$D$5:$CL$125,36,FALSE)</f>
        <v>0</v>
      </c>
      <c r="AP24" s="76" t="str">
        <f>VLOOKUP(F24,'N2K Features'!$D$5:$CL$125,37,FALSE)</f>
        <v>No</v>
      </c>
      <c r="AQ24" s="76">
        <f>VLOOKUP(F24,'N2K Features'!$D$5:$CL$125,38,FALSE)</f>
        <v>0</v>
      </c>
      <c r="AR24" s="76">
        <f>VLOOKUP(F24,'N2K Features'!$D$5:$CL$125,39,FALSE)</f>
        <v>0</v>
      </c>
      <c r="AS24" s="76" t="str">
        <f>VLOOKUP(F24,'N2K Features'!$D$5:$CL$125,40,FALSE)</f>
        <v>No</v>
      </c>
      <c r="AT24" s="76">
        <f>VLOOKUP(F24,'N2K Features'!$D$5:$CL$125,41,FALSE)</f>
        <v>0</v>
      </c>
      <c r="AU24" s="76">
        <f>VLOOKUP(F24,'N2K Features'!$D$5:$CL$125,42,FALSE)</f>
        <v>0</v>
      </c>
      <c r="AV24" s="76" t="str">
        <f>VLOOKUP(F24,'N2K Features'!$D$5:$CL$125,43,FALSE)</f>
        <v>No</v>
      </c>
      <c r="AW24" s="76">
        <f>VLOOKUP(F24,'N2K Features'!$D$5:$CL$125,44,FALSE)</f>
        <v>0</v>
      </c>
      <c r="AX24" s="76">
        <f>VLOOKUP(F24,'N2K Features'!$D$5:$CL$125,45,FALSE)</f>
        <v>0</v>
      </c>
      <c r="AY24" s="76" t="str">
        <f>VLOOKUP(F24,'N2K Features'!$D$5:$CL$125,46,FALSE)</f>
        <v>No</v>
      </c>
      <c r="AZ24" s="76">
        <f>VLOOKUP(F24,'N2K Features'!$D$5:$CL$125,47,FALSE)</f>
        <v>0</v>
      </c>
      <c r="BA24" s="76">
        <f>VLOOKUP(F24,'N2K Features'!$D$5:$CL$125,48,FALSE)</f>
        <v>0</v>
      </c>
      <c r="BB24" s="76" t="str">
        <f>VLOOKUP(F24,'N2K Features'!$D$5:$CL$125,49,FALSE)</f>
        <v>No</v>
      </c>
      <c r="BC24" s="76">
        <f>VLOOKUP(F24,'N2K Features'!$D$5:$CL$125,50,FALSE)</f>
        <v>0</v>
      </c>
      <c r="BD24" s="130">
        <f>VLOOKUP(F24,'N2K Features'!$D$5:$CL$125,51,FALSE)</f>
        <v>0</v>
      </c>
      <c r="BE24" s="76" t="str">
        <f>VLOOKUP(F24,'N2K Features'!$D$5:$CL$125,52,FALSE)</f>
        <v>No</v>
      </c>
      <c r="BF24" s="76">
        <f>VLOOKUP(F24,'N2K Features'!$D$5:$CL$125,53,FALSE)</f>
        <v>0</v>
      </c>
      <c r="BG24" s="130">
        <f>VLOOKUP(F24,'N2K Features'!$D$5:$CL$125,54,FALSE)</f>
        <v>0</v>
      </c>
      <c r="BH24" s="76" t="str">
        <f>VLOOKUP(F24,'N2K Features'!$D$5:$CL$125,55,FALSE)</f>
        <v>No</v>
      </c>
      <c r="BI24" s="76">
        <f>VLOOKUP(F24,'N2K Features'!$D$5:$CL$125,56,FALSE)</f>
        <v>0</v>
      </c>
      <c r="BJ24" s="76">
        <f>VLOOKUP(F24,'N2K Features'!$D$5:$CL$125,57,FALSE)</f>
        <v>0</v>
      </c>
      <c r="BK24" s="76" t="str">
        <f>VLOOKUP(F24,'N2K Features'!$D$5:$CL$125,58,FALSE)</f>
        <v>No</v>
      </c>
      <c r="BL24" s="76">
        <f>VLOOKUP(F24,'N2K Features'!$D$5:$CL$125,59,FALSE)</f>
        <v>0</v>
      </c>
      <c r="BM24" s="130">
        <f>VLOOKUP(F24,'N2K Features'!$D$5:$CL$125,60,FALSE)</f>
        <v>0</v>
      </c>
      <c r="BN24" s="76" t="str">
        <f>VLOOKUP(F24,'N2K Features'!$D$5:$CL$125,61,FALSE)</f>
        <v>No</v>
      </c>
      <c r="BO24" s="76">
        <f>VLOOKUP(F24,'N2K Features'!$D$5:$CL$125,62,FALSE)</f>
        <v>0</v>
      </c>
      <c r="BP24" s="76">
        <f>VLOOKUP(F24,'N2K Features'!$D$5:$CL$125,63,FALSE)</f>
        <v>0</v>
      </c>
      <c r="BQ24" s="76" t="str">
        <f>VLOOKUP(F24,'N2K Features'!$D$5:$CL$125,64,FALSE)</f>
        <v>No</v>
      </c>
      <c r="BR24" s="76">
        <f>VLOOKUP(F24,'N2K Features'!$D$5:$CL$125,65,FALSE)</f>
        <v>0</v>
      </c>
      <c r="BS24" s="76">
        <f>VLOOKUP(F24,'N2K Features'!$D$5:$CL$125,66,FALSE)</f>
        <v>0</v>
      </c>
      <c r="BT24" s="76" t="str">
        <f>VLOOKUP(F24,'N2K Features'!$D$5:$CL$125,67,FALSE)</f>
        <v>No</v>
      </c>
      <c r="BU24" s="76">
        <f>VLOOKUP(F24,'N2K Features'!$D$5:$CL$125,68,FALSE)</f>
        <v>0</v>
      </c>
      <c r="BV24" s="76">
        <f>VLOOKUP(F24,'N2K Features'!$D$5:$CL$125,69,FALSE)</f>
        <v>0</v>
      </c>
      <c r="BW24" s="76" t="str">
        <f>VLOOKUP(F24,'N2K Features'!$D$5:$CL$125,70,FALSE)</f>
        <v>No</v>
      </c>
      <c r="BX24" s="76">
        <f>VLOOKUP(F24,'N2K Features'!$D$5:$CL$125,71,FALSE)</f>
        <v>0</v>
      </c>
      <c r="BY24" s="130">
        <f>VLOOKUP(F24,'N2K Features'!$D$5:$CL$125,72,FALSE)</f>
        <v>0</v>
      </c>
      <c r="BZ24" s="76" t="str">
        <f>VLOOKUP(F24,'N2K Features'!$D$5:$CL$125,73,FALSE)</f>
        <v>No</v>
      </c>
      <c r="CA24" s="76">
        <f>VLOOKUP(F24,'N2K Features'!$D$5:$CL$125,74,FALSE)</f>
        <v>0</v>
      </c>
      <c r="CB24" s="76">
        <f>VLOOKUP(F24,'N2K Features'!$D$5:$CL$125,75,FALSE)</f>
        <v>0</v>
      </c>
      <c r="CC24" s="76" t="str">
        <f>VLOOKUP(F24,'N2K Features'!$D$5:$CL$125,76,FALSE)</f>
        <v>No</v>
      </c>
      <c r="CD24" s="76">
        <f>VLOOKUP(F24,'N2K Features'!$D$5:$CL$125,77,FALSE)</f>
        <v>0</v>
      </c>
      <c r="CE24" s="76">
        <f>VLOOKUP(F24,'N2K Features'!$D$5:$CL$125,78,FALSE)</f>
        <v>0</v>
      </c>
      <c r="CF24" s="76" t="str">
        <f>VLOOKUP(F24,'N2K Features'!$D$5:$CL$125,79,FALSE)</f>
        <v>No</v>
      </c>
      <c r="CG24" s="76">
        <f>VLOOKUP(F24,'N2K Features'!$D$5:$CL$125,80,FALSE)</f>
        <v>0</v>
      </c>
      <c r="CH24" s="76">
        <f>VLOOKUP(F24,'N2K Features'!$D$5:$CL$125,81,FALSE)</f>
        <v>0</v>
      </c>
      <c r="CI24" s="76" t="str">
        <f>VLOOKUP(F24,'N2K Features'!$D$5:$CL$125,82,FALSE)</f>
        <v>No</v>
      </c>
      <c r="CJ24" s="76" t="str">
        <f>VLOOKUP(F24,'N2K Features'!$D$5:$CL$125,83,FALSE)</f>
        <v>Negligible</v>
      </c>
      <c r="CK24" s="76">
        <f>VLOOKUP(F24,'N2K Features'!$D$5:$CL$125,84,FALSE)</f>
        <v>0</v>
      </c>
      <c r="CL24" s="76" t="str">
        <f>VLOOKUP(F24,'N2K Features'!$D$5:$CL$125,85,FALSE)</f>
        <v>No</v>
      </c>
      <c r="CM24" s="76">
        <f>VLOOKUP(F24,'N2K Features'!$D$5:$CL$125,86,FALSE)</f>
        <v>0</v>
      </c>
      <c r="CN24" s="79">
        <f>VLOOKUP(F24,'N2K Features'!$D$5:$CL$125,87,FALSE)</f>
        <v>0</v>
      </c>
    </row>
    <row r="25" spans="1:92" ht="14.4" hidden="1" x14ac:dyDescent="0.3">
      <c r="A25" s="129" t="s">
        <v>199</v>
      </c>
      <c r="B25" s="59" t="s">
        <v>200</v>
      </c>
      <c r="C25" s="59" t="s">
        <v>528</v>
      </c>
      <c r="D25" s="59" t="s">
        <v>692</v>
      </c>
      <c r="E25" s="59" t="s">
        <v>603</v>
      </c>
      <c r="F25" s="59" t="s">
        <v>693</v>
      </c>
      <c r="G25" s="59" t="s">
        <v>694</v>
      </c>
      <c r="H25" s="179" t="s">
        <v>695</v>
      </c>
      <c r="I25" s="77" t="str">
        <f>VLOOKUP(F25,'N2K Features'!$D$5:$CL$125,4,FALSE)</f>
        <v>No</v>
      </c>
      <c r="J25" s="77">
        <f>VLOOKUP(F25,'N2K Features'!$D$5:$CL$125,5,FALSE)</f>
        <v>0</v>
      </c>
      <c r="K25" s="77">
        <f>VLOOKUP(F25,'N2K Features'!$D$5:$CL$125,6,FALSE)</f>
        <v>0</v>
      </c>
      <c r="L25" s="77" t="str">
        <f>VLOOKUP(F25,'N2K Features'!$D$5:$CL$125,7,FALSE)</f>
        <v>No</v>
      </c>
      <c r="M25" s="77" t="str">
        <f>VLOOKUP(F25,'N2K Features'!$D$5:$CL$125,8,FALSE)</f>
        <v>Negligible</v>
      </c>
      <c r="N25" s="77" t="str">
        <f>VLOOKUP(F25,'N2K Features'!$D$5:$CL$125,9,FALSE)</f>
        <v>Low</v>
      </c>
      <c r="O25" s="77" t="str">
        <f>VLOOKUP(F25,'N2K Features'!$D$5:$CL$125,10,FALSE)</f>
        <v>No</v>
      </c>
      <c r="P25" s="77" t="str">
        <f>VLOOKUP(F25,'N2K Features'!$D$5:$CL$125,11,FALSE)</f>
        <v>Negligible</v>
      </c>
      <c r="Q25" s="77" t="str">
        <f>VLOOKUP(F25,'N2K Features'!$D$5:$CL$125,12,FALSE)</f>
        <v>Low</v>
      </c>
      <c r="R25" s="77" t="str">
        <f>VLOOKUP(F25,'N2K Features'!$D$5:$CL$125,13,FALSE)</f>
        <v>No</v>
      </c>
      <c r="S25" s="77">
        <f>VLOOKUP(F25,'N2K Features'!$D$5:$CL$125,14,FALSE)</f>
        <v>0</v>
      </c>
      <c r="T25" s="77">
        <f>VLOOKUP(F25,'N2K Features'!$D$5:$CL$125,15,FALSE)</f>
        <v>0</v>
      </c>
      <c r="U25" s="77" t="str">
        <f>VLOOKUP(F25,'N2K Features'!$D$5:$CL$125,16,FALSE)</f>
        <v>No</v>
      </c>
      <c r="V25" s="77">
        <f>VLOOKUP(F25,'N2K Features'!$D$5:$CL$125, 17,FALSE)</f>
        <v>0</v>
      </c>
      <c r="W25" s="77">
        <f>VLOOKUP(F25,'N2K Features'!$D$5:$CL$125,18,FALSE)</f>
        <v>0</v>
      </c>
      <c r="X25" s="77" t="str">
        <f>VLOOKUP(F25,'N2K Features'!$D$5:$CL$125,19,FALSE)</f>
        <v>No</v>
      </c>
      <c r="Y25" s="77">
        <f>VLOOKUP(F25,'N2K Features'!$D$5:$CL$125,20,FALSE)</f>
        <v>0</v>
      </c>
      <c r="Z25" s="77">
        <f>VLOOKUP(F25,'N2K Features'!$D$5:$CL$125,21,FALSE)</f>
        <v>0</v>
      </c>
      <c r="AA25" s="77" t="str">
        <f>VLOOKUP(F25,'N2K Features'!$D$5:$CL$125,22,FALSE)</f>
        <v>No</v>
      </c>
      <c r="AB25" s="77">
        <f>VLOOKUP(F25,'N2K Features'!$D$5:$CL$125,23,FALSE)</f>
        <v>0</v>
      </c>
      <c r="AC25" s="77">
        <f>VLOOKUP(F25,'N2K Features'!$D$5:$CL$125,24,FALSE)</f>
        <v>0</v>
      </c>
      <c r="AD25" s="77" t="str">
        <f>VLOOKUP(F25,'N2K Features'!$D$5:$CL$125,25,FALSE)</f>
        <v>No</v>
      </c>
      <c r="AE25" s="77">
        <f>VLOOKUP(F25,'N2K Features'!$D$5:$CL$125,26,FALSE)</f>
        <v>0</v>
      </c>
      <c r="AF25" s="78">
        <f>VLOOKUP(F25,'N2K Features'!$D$5:$CL$125,27,FALSE)</f>
        <v>0</v>
      </c>
      <c r="AG25" s="76" t="str">
        <f>VLOOKUP(F25,'N2K Features'!$D$5:$CL$125,28,FALSE)</f>
        <v>No</v>
      </c>
      <c r="AH25" s="76">
        <f>VLOOKUP(F25,'N2K Features'!$D$5:$CL$125,29,FALSE)</f>
        <v>0</v>
      </c>
      <c r="AI25" s="76">
        <f>VLOOKUP(F25,'N2K Features'!$D$5:$CL$125,30,FALSE)</f>
        <v>0</v>
      </c>
      <c r="AJ25" s="76" t="str">
        <f>VLOOKUP(F25,'N2K Features'!$D$5:$CL$125,31,FALSE)</f>
        <v>No</v>
      </c>
      <c r="AK25" s="76">
        <f>VLOOKUP(F25,'N2K Features'!$D$5:$CL$125,32,FALSE)</f>
        <v>0</v>
      </c>
      <c r="AL25" s="76">
        <f>VLOOKUP(F25,'N2K Features'!$D$5:$CL$125,33,FALSE)</f>
        <v>0</v>
      </c>
      <c r="AM25" s="76" t="str">
        <f>VLOOKUP(F25,'N2K Features'!$D$5:$CL$125,34,FALSE)</f>
        <v>No</v>
      </c>
      <c r="AN25" s="76">
        <f>VLOOKUP(F25,'N2K Features'!$D$5:$CL$125,35,FALSE)</f>
        <v>0</v>
      </c>
      <c r="AO25" s="76">
        <f>VLOOKUP(F25,'N2K Features'!$D$5:$CL$125,36,FALSE)</f>
        <v>0</v>
      </c>
      <c r="AP25" s="76" t="str">
        <f>VLOOKUP(F25,'N2K Features'!$D$5:$CL$125,37,FALSE)</f>
        <v>No</v>
      </c>
      <c r="AQ25" s="76">
        <f>VLOOKUP(F25,'N2K Features'!$D$5:$CL$125,38,FALSE)</f>
        <v>0</v>
      </c>
      <c r="AR25" s="76">
        <f>VLOOKUP(F25,'N2K Features'!$D$5:$CL$125,39,FALSE)</f>
        <v>0</v>
      </c>
      <c r="AS25" s="76" t="str">
        <f>VLOOKUP(F25,'N2K Features'!$D$5:$CL$125,40,FALSE)</f>
        <v>No</v>
      </c>
      <c r="AT25" s="76">
        <f>VLOOKUP(F25,'N2K Features'!$D$5:$CL$125,41,FALSE)</f>
        <v>0</v>
      </c>
      <c r="AU25" s="76">
        <f>VLOOKUP(F25,'N2K Features'!$D$5:$CL$125,42,FALSE)</f>
        <v>0</v>
      </c>
      <c r="AV25" s="76" t="str">
        <f>VLOOKUP(F25,'N2K Features'!$D$5:$CL$125,43,FALSE)</f>
        <v>No</v>
      </c>
      <c r="AW25" s="76">
        <f>VLOOKUP(F25,'N2K Features'!$D$5:$CL$125,44,FALSE)</f>
        <v>0</v>
      </c>
      <c r="AX25" s="76">
        <f>VLOOKUP(F25,'N2K Features'!$D$5:$CL$125,45,FALSE)</f>
        <v>0</v>
      </c>
      <c r="AY25" s="76" t="str">
        <f>VLOOKUP(F25,'N2K Features'!$D$5:$CL$125,46,FALSE)</f>
        <v>No</v>
      </c>
      <c r="AZ25" s="76">
        <f>VLOOKUP(F25,'N2K Features'!$D$5:$CL$125,47,FALSE)</f>
        <v>0</v>
      </c>
      <c r="BA25" s="76">
        <f>VLOOKUP(F25,'N2K Features'!$D$5:$CL$125,48,FALSE)</f>
        <v>0</v>
      </c>
      <c r="BB25" s="76" t="str">
        <f>VLOOKUP(F25,'N2K Features'!$D$5:$CL$125,49,FALSE)</f>
        <v>No</v>
      </c>
      <c r="BC25" s="76">
        <f>VLOOKUP(F25,'N2K Features'!$D$5:$CL$125,50,FALSE)</f>
        <v>0</v>
      </c>
      <c r="BD25" s="130">
        <f>VLOOKUP(F25,'N2K Features'!$D$5:$CL$125,51,FALSE)</f>
        <v>0</v>
      </c>
      <c r="BE25" s="76" t="str">
        <f>VLOOKUP(F25,'N2K Features'!$D$5:$CL$125,52,FALSE)</f>
        <v>No</v>
      </c>
      <c r="BF25" s="76">
        <f>VLOOKUP(F25,'N2K Features'!$D$5:$CL$125,53,FALSE)</f>
        <v>0</v>
      </c>
      <c r="BG25" s="130">
        <f>VLOOKUP(F25,'N2K Features'!$D$5:$CL$125,54,FALSE)</f>
        <v>0</v>
      </c>
      <c r="BH25" s="76" t="str">
        <f>VLOOKUP(F25,'N2K Features'!$D$5:$CL$125,55,FALSE)</f>
        <v>No</v>
      </c>
      <c r="BI25" s="76">
        <f>VLOOKUP(F25,'N2K Features'!$D$5:$CL$125,56,FALSE)</f>
        <v>0</v>
      </c>
      <c r="BJ25" s="76">
        <f>VLOOKUP(F25,'N2K Features'!$D$5:$CL$125,57,FALSE)</f>
        <v>0</v>
      </c>
      <c r="BK25" s="76" t="str">
        <f>VLOOKUP(F25,'N2K Features'!$D$5:$CL$125,58,FALSE)</f>
        <v>No</v>
      </c>
      <c r="BL25" s="76">
        <f>VLOOKUP(F25,'N2K Features'!$D$5:$CL$125,59,FALSE)</f>
        <v>0</v>
      </c>
      <c r="BM25" s="130">
        <f>VLOOKUP(F25,'N2K Features'!$D$5:$CL$125,60,FALSE)</f>
        <v>0</v>
      </c>
      <c r="BN25" s="76" t="str">
        <f>VLOOKUP(F25,'N2K Features'!$D$5:$CL$125,61,FALSE)</f>
        <v>No</v>
      </c>
      <c r="BO25" s="76">
        <f>VLOOKUP(F25,'N2K Features'!$D$5:$CL$125,62,FALSE)</f>
        <v>0</v>
      </c>
      <c r="BP25" s="76">
        <f>VLOOKUP(F25,'N2K Features'!$D$5:$CL$125,63,FALSE)</f>
        <v>0</v>
      </c>
      <c r="BQ25" s="76" t="str">
        <f>VLOOKUP(F25,'N2K Features'!$D$5:$CL$125,64,FALSE)</f>
        <v>No</v>
      </c>
      <c r="BR25" s="76">
        <f>VLOOKUP(F25,'N2K Features'!$D$5:$CL$125,65,FALSE)</f>
        <v>0</v>
      </c>
      <c r="BS25" s="76">
        <f>VLOOKUP(F25,'N2K Features'!$D$5:$CL$125,66,FALSE)</f>
        <v>0</v>
      </c>
      <c r="BT25" s="76" t="str">
        <f>VLOOKUP(F25,'N2K Features'!$D$5:$CL$125,67,FALSE)</f>
        <v>No</v>
      </c>
      <c r="BU25" s="76">
        <f>VLOOKUP(F25,'N2K Features'!$D$5:$CL$125,68,FALSE)</f>
        <v>0</v>
      </c>
      <c r="BV25" s="76">
        <f>VLOOKUP(F25,'N2K Features'!$D$5:$CL$125,69,FALSE)</f>
        <v>0</v>
      </c>
      <c r="BW25" s="76" t="str">
        <f>VLOOKUP(F25,'N2K Features'!$D$5:$CL$125,70,FALSE)</f>
        <v>No</v>
      </c>
      <c r="BX25" s="76">
        <f>VLOOKUP(F25,'N2K Features'!$D$5:$CL$125,71,FALSE)</f>
        <v>0</v>
      </c>
      <c r="BY25" s="130">
        <f>VLOOKUP(F25,'N2K Features'!$D$5:$CL$125,72,FALSE)</f>
        <v>0</v>
      </c>
      <c r="BZ25" s="76" t="str">
        <f>VLOOKUP(F25,'N2K Features'!$D$5:$CL$125,73,FALSE)</f>
        <v>No</v>
      </c>
      <c r="CA25" s="76">
        <f>VLOOKUP(F25,'N2K Features'!$D$5:$CL$125,74,FALSE)</f>
        <v>0</v>
      </c>
      <c r="CB25" s="76">
        <f>VLOOKUP(F25,'N2K Features'!$D$5:$CL$125,75,FALSE)</f>
        <v>0</v>
      </c>
      <c r="CC25" s="76" t="str">
        <f>VLOOKUP(F25,'N2K Features'!$D$5:$CL$125,76,FALSE)</f>
        <v>No</v>
      </c>
      <c r="CD25" s="76">
        <f>VLOOKUP(F25,'N2K Features'!$D$5:$CL$125,77,FALSE)</f>
        <v>0</v>
      </c>
      <c r="CE25" s="76">
        <f>VLOOKUP(F25,'N2K Features'!$D$5:$CL$125,78,FALSE)</f>
        <v>0</v>
      </c>
      <c r="CF25" s="76" t="str">
        <f>VLOOKUP(F25,'N2K Features'!$D$5:$CL$125,79,FALSE)</f>
        <v>No</v>
      </c>
      <c r="CG25" s="76">
        <f>VLOOKUP(F25,'N2K Features'!$D$5:$CL$125,80,FALSE)</f>
        <v>0</v>
      </c>
      <c r="CH25" s="76">
        <f>VLOOKUP(F25,'N2K Features'!$D$5:$CL$125,81,FALSE)</f>
        <v>0</v>
      </c>
      <c r="CI25" s="76" t="str">
        <f>VLOOKUP(F25,'N2K Features'!$D$5:$CL$125,82,FALSE)</f>
        <v>No</v>
      </c>
      <c r="CJ25" s="76" t="str">
        <f>VLOOKUP(F25,'N2K Features'!$D$5:$CL$125,83,FALSE)</f>
        <v>Negligible</v>
      </c>
      <c r="CK25" s="76">
        <f>VLOOKUP(F25,'N2K Features'!$D$5:$CL$125,84,FALSE)</f>
        <v>0</v>
      </c>
      <c r="CL25" s="76" t="str">
        <f>VLOOKUP(F25,'N2K Features'!$D$5:$CL$125,85,FALSE)</f>
        <v>No</v>
      </c>
      <c r="CM25" s="76">
        <f>VLOOKUP(F25,'N2K Features'!$D$5:$CL$125,86,FALSE)</f>
        <v>0</v>
      </c>
      <c r="CN25" s="79">
        <f>VLOOKUP(F25,'N2K Features'!$D$5:$CL$125,87,FALSE)</f>
        <v>0</v>
      </c>
    </row>
    <row r="26" spans="1:92" ht="14.4" hidden="1" x14ac:dyDescent="0.3">
      <c r="A26" s="129" t="s">
        <v>199</v>
      </c>
      <c r="B26" s="59" t="s">
        <v>200</v>
      </c>
      <c r="C26" s="59" t="s">
        <v>528</v>
      </c>
      <c r="D26" s="59" t="s">
        <v>688</v>
      </c>
      <c r="E26" s="59" t="s">
        <v>603</v>
      </c>
      <c r="F26" s="59" t="s">
        <v>689</v>
      </c>
      <c r="G26" s="59" t="s">
        <v>690</v>
      </c>
      <c r="H26" s="179" t="s">
        <v>691</v>
      </c>
      <c r="I26" s="77" t="str">
        <f>VLOOKUP(F26,'N2K Features'!$D$5:$CL$125,4,FALSE)</f>
        <v>No</v>
      </c>
      <c r="J26" s="77">
        <f>VLOOKUP(F26,'N2K Features'!$D$5:$CL$125,5,FALSE)</f>
        <v>0</v>
      </c>
      <c r="K26" s="77">
        <f>VLOOKUP(F26,'N2K Features'!$D$5:$CL$125,6,FALSE)</f>
        <v>0</v>
      </c>
      <c r="L26" s="77" t="str">
        <f>VLOOKUP(F26,'N2K Features'!$D$5:$CL$125,7,FALSE)</f>
        <v>No</v>
      </c>
      <c r="M26" s="77" t="str">
        <f>VLOOKUP(F26,'N2K Features'!$D$5:$CL$125,8,FALSE)</f>
        <v>Negligible</v>
      </c>
      <c r="N26" s="77" t="str">
        <f>VLOOKUP(F26,'N2K Features'!$D$5:$CL$125,9,FALSE)</f>
        <v>Low</v>
      </c>
      <c r="O26" s="77" t="str">
        <f>VLOOKUP(F26,'N2K Features'!$D$5:$CL$125,10,FALSE)</f>
        <v>No</v>
      </c>
      <c r="P26" s="77" t="str">
        <f>VLOOKUP(F26,'N2K Features'!$D$5:$CL$125,11,FALSE)</f>
        <v>Negligible</v>
      </c>
      <c r="Q26" s="77" t="str">
        <f>VLOOKUP(F26,'N2K Features'!$D$5:$CL$125,12,FALSE)</f>
        <v>Low</v>
      </c>
      <c r="R26" s="77" t="str">
        <f>VLOOKUP(F26,'N2K Features'!$D$5:$CL$125,13,FALSE)</f>
        <v>No</v>
      </c>
      <c r="S26" s="77">
        <f>VLOOKUP(F26,'N2K Features'!$D$5:$CL$125,14,FALSE)</f>
        <v>0</v>
      </c>
      <c r="T26" s="77">
        <f>VLOOKUP(F26,'N2K Features'!$D$5:$CL$125,15,FALSE)</f>
        <v>0</v>
      </c>
      <c r="U26" s="77" t="str">
        <f>VLOOKUP(F26,'N2K Features'!$D$5:$CL$125,16,FALSE)</f>
        <v>No</v>
      </c>
      <c r="V26" s="77">
        <f>VLOOKUP(F26,'N2K Features'!$D$5:$CL$125, 17,FALSE)</f>
        <v>0</v>
      </c>
      <c r="W26" s="77">
        <f>VLOOKUP(F26,'N2K Features'!$D$5:$CL$125,18,FALSE)</f>
        <v>0</v>
      </c>
      <c r="X26" s="77" t="str">
        <f>VLOOKUP(F26,'N2K Features'!$D$5:$CL$125,19,FALSE)</f>
        <v>No</v>
      </c>
      <c r="Y26" s="77">
        <f>VLOOKUP(F26,'N2K Features'!$D$5:$CL$125,20,FALSE)</f>
        <v>0</v>
      </c>
      <c r="Z26" s="77">
        <f>VLOOKUP(F26,'N2K Features'!$D$5:$CL$125,21,FALSE)</f>
        <v>0</v>
      </c>
      <c r="AA26" s="77" t="str">
        <f>VLOOKUP(F26,'N2K Features'!$D$5:$CL$125,22,FALSE)</f>
        <v>No</v>
      </c>
      <c r="AB26" s="77">
        <f>VLOOKUP(F26,'N2K Features'!$D$5:$CL$125,23,FALSE)</f>
        <v>0</v>
      </c>
      <c r="AC26" s="77">
        <f>VLOOKUP(F26,'N2K Features'!$D$5:$CL$125,24,FALSE)</f>
        <v>0</v>
      </c>
      <c r="AD26" s="77" t="str">
        <f>VLOOKUP(F26,'N2K Features'!$D$5:$CL$125,25,FALSE)</f>
        <v>No</v>
      </c>
      <c r="AE26" s="77">
        <f>VLOOKUP(F26,'N2K Features'!$D$5:$CL$125,26,FALSE)</f>
        <v>0</v>
      </c>
      <c r="AF26" s="78">
        <f>VLOOKUP(F26,'N2K Features'!$D$5:$CL$125,27,FALSE)</f>
        <v>0</v>
      </c>
      <c r="AG26" s="76" t="str">
        <f>VLOOKUP(F26,'N2K Features'!$D$5:$CL$125,28,FALSE)</f>
        <v>No</v>
      </c>
      <c r="AH26" s="76">
        <f>VLOOKUP(F26,'N2K Features'!$D$5:$CL$125,29,FALSE)</f>
        <v>0</v>
      </c>
      <c r="AI26" s="76">
        <f>VLOOKUP(F26,'N2K Features'!$D$5:$CL$125,30,FALSE)</f>
        <v>0</v>
      </c>
      <c r="AJ26" s="76" t="str">
        <f>VLOOKUP(F26,'N2K Features'!$D$5:$CL$125,31,FALSE)</f>
        <v>No</v>
      </c>
      <c r="AK26" s="76">
        <f>VLOOKUP(F26,'N2K Features'!$D$5:$CL$125,32,FALSE)</f>
        <v>0</v>
      </c>
      <c r="AL26" s="76">
        <f>VLOOKUP(F26,'N2K Features'!$D$5:$CL$125,33,FALSE)</f>
        <v>0</v>
      </c>
      <c r="AM26" s="76" t="str">
        <f>VLOOKUP(F26,'N2K Features'!$D$5:$CL$125,34,FALSE)</f>
        <v>No</v>
      </c>
      <c r="AN26" s="76">
        <f>VLOOKUP(F26,'N2K Features'!$D$5:$CL$125,35,FALSE)</f>
        <v>0</v>
      </c>
      <c r="AO26" s="76">
        <f>VLOOKUP(F26,'N2K Features'!$D$5:$CL$125,36,FALSE)</f>
        <v>0</v>
      </c>
      <c r="AP26" s="76" t="str">
        <f>VLOOKUP(F26,'N2K Features'!$D$5:$CL$125,37,FALSE)</f>
        <v>No</v>
      </c>
      <c r="AQ26" s="76">
        <f>VLOOKUP(F26,'N2K Features'!$D$5:$CL$125,38,FALSE)</f>
        <v>0</v>
      </c>
      <c r="AR26" s="76">
        <f>VLOOKUP(F26,'N2K Features'!$D$5:$CL$125,39,FALSE)</f>
        <v>0</v>
      </c>
      <c r="AS26" s="76" t="str">
        <f>VLOOKUP(F26,'N2K Features'!$D$5:$CL$125,40,FALSE)</f>
        <v>No</v>
      </c>
      <c r="AT26" s="76">
        <f>VLOOKUP(F26,'N2K Features'!$D$5:$CL$125,41,FALSE)</f>
        <v>0</v>
      </c>
      <c r="AU26" s="76">
        <f>VLOOKUP(F26,'N2K Features'!$D$5:$CL$125,42,FALSE)</f>
        <v>0</v>
      </c>
      <c r="AV26" s="76" t="str">
        <f>VLOOKUP(F26,'N2K Features'!$D$5:$CL$125,43,FALSE)</f>
        <v>No</v>
      </c>
      <c r="AW26" s="76">
        <f>VLOOKUP(F26,'N2K Features'!$D$5:$CL$125,44,FALSE)</f>
        <v>0</v>
      </c>
      <c r="AX26" s="76">
        <f>VLOOKUP(F26,'N2K Features'!$D$5:$CL$125,45,FALSE)</f>
        <v>0</v>
      </c>
      <c r="AY26" s="76" t="str">
        <f>VLOOKUP(F26,'N2K Features'!$D$5:$CL$125,46,FALSE)</f>
        <v>No</v>
      </c>
      <c r="AZ26" s="76">
        <f>VLOOKUP(F26,'N2K Features'!$D$5:$CL$125,47,FALSE)</f>
        <v>0</v>
      </c>
      <c r="BA26" s="76">
        <f>VLOOKUP(F26,'N2K Features'!$D$5:$CL$125,48,FALSE)</f>
        <v>0</v>
      </c>
      <c r="BB26" s="76" t="str">
        <f>VLOOKUP(F26,'N2K Features'!$D$5:$CL$125,49,FALSE)</f>
        <v>No</v>
      </c>
      <c r="BC26" s="76">
        <f>VLOOKUP(F26,'N2K Features'!$D$5:$CL$125,50,FALSE)</f>
        <v>0</v>
      </c>
      <c r="BD26" s="130">
        <f>VLOOKUP(F26,'N2K Features'!$D$5:$CL$125,51,FALSE)</f>
        <v>0</v>
      </c>
      <c r="BE26" s="76" t="str">
        <f>VLOOKUP(F26,'N2K Features'!$D$5:$CL$125,52,FALSE)</f>
        <v>No</v>
      </c>
      <c r="BF26" s="76">
        <f>VLOOKUP(F26,'N2K Features'!$D$5:$CL$125,53,FALSE)</f>
        <v>0</v>
      </c>
      <c r="BG26" s="130">
        <f>VLOOKUP(F26,'N2K Features'!$D$5:$CL$125,54,FALSE)</f>
        <v>0</v>
      </c>
      <c r="BH26" s="76" t="str">
        <f>VLOOKUP(F26,'N2K Features'!$D$5:$CL$125,55,FALSE)</f>
        <v>No</v>
      </c>
      <c r="BI26" s="76">
        <f>VLOOKUP(F26,'N2K Features'!$D$5:$CL$125,56,FALSE)</f>
        <v>0</v>
      </c>
      <c r="BJ26" s="76">
        <f>VLOOKUP(F26,'N2K Features'!$D$5:$CL$125,57,FALSE)</f>
        <v>0</v>
      </c>
      <c r="BK26" s="76" t="str">
        <f>VLOOKUP(F26,'N2K Features'!$D$5:$CL$125,58,FALSE)</f>
        <v>No</v>
      </c>
      <c r="BL26" s="76">
        <f>VLOOKUP(F26,'N2K Features'!$D$5:$CL$125,59,FALSE)</f>
        <v>0</v>
      </c>
      <c r="BM26" s="130">
        <f>VLOOKUP(F26,'N2K Features'!$D$5:$CL$125,60,FALSE)</f>
        <v>0</v>
      </c>
      <c r="BN26" s="76" t="str">
        <f>VLOOKUP(F26,'N2K Features'!$D$5:$CL$125,61,FALSE)</f>
        <v>No</v>
      </c>
      <c r="BO26" s="76">
        <f>VLOOKUP(F26,'N2K Features'!$D$5:$CL$125,62,FALSE)</f>
        <v>0</v>
      </c>
      <c r="BP26" s="76">
        <f>VLOOKUP(F26,'N2K Features'!$D$5:$CL$125,63,FALSE)</f>
        <v>0</v>
      </c>
      <c r="BQ26" s="76" t="str">
        <f>VLOOKUP(F26,'N2K Features'!$D$5:$CL$125,64,FALSE)</f>
        <v>No</v>
      </c>
      <c r="BR26" s="76">
        <f>VLOOKUP(F26,'N2K Features'!$D$5:$CL$125,65,FALSE)</f>
        <v>0</v>
      </c>
      <c r="BS26" s="76">
        <f>VLOOKUP(F26,'N2K Features'!$D$5:$CL$125,66,FALSE)</f>
        <v>0</v>
      </c>
      <c r="BT26" s="76" t="str">
        <f>VLOOKUP(F26,'N2K Features'!$D$5:$CL$125,67,FALSE)</f>
        <v>No</v>
      </c>
      <c r="BU26" s="76">
        <f>VLOOKUP(F26,'N2K Features'!$D$5:$CL$125,68,FALSE)</f>
        <v>0</v>
      </c>
      <c r="BV26" s="76">
        <f>VLOOKUP(F26,'N2K Features'!$D$5:$CL$125,69,FALSE)</f>
        <v>0</v>
      </c>
      <c r="BW26" s="76" t="str">
        <f>VLOOKUP(F26,'N2K Features'!$D$5:$CL$125,70,FALSE)</f>
        <v>No</v>
      </c>
      <c r="BX26" s="76">
        <f>VLOOKUP(F26,'N2K Features'!$D$5:$CL$125,71,FALSE)</f>
        <v>0</v>
      </c>
      <c r="BY26" s="130">
        <f>VLOOKUP(F26,'N2K Features'!$D$5:$CL$125,72,FALSE)</f>
        <v>0</v>
      </c>
      <c r="BZ26" s="76" t="str">
        <f>VLOOKUP(F26,'N2K Features'!$D$5:$CL$125,73,FALSE)</f>
        <v>No</v>
      </c>
      <c r="CA26" s="76">
        <f>VLOOKUP(F26,'N2K Features'!$D$5:$CL$125,74,FALSE)</f>
        <v>0</v>
      </c>
      <c r="CB26" s="76">
        <f>VLOOKUP(F26,'N2K Features'!$D$5:$CL$125,75,FALSE)</f>
        <v>0</v>
      </c>
      <c r="CC26" s="76" t="str">
        <f>VLOOKUP(F26,'N2K Features'!$D$5:$CL$125,76,FALSE)</f>
        <v>No</v>
      </c>
      <c r="CD26" s="76">
        <f>VLOOKUP(F26,'N2K Features'!$D$5:$CL$125,77,FALSE)</f>
        <v>0</v>
      </c>
      <c r="CE26" s="76">
        <f>VLOOKUP(F26,'N2K Features'!$D$5:$CL$125,78,FALSE)</f>
        <v>0</v>
      </c>
      <c r="CF26" s="76" t="str">
        <f>VLOOKUP(F26,'N2K Features'!$D$5:$CL$125,79,FALSE)</f>
        <v>No</v>
      </c>
      <c r="CG26" s="76">
        <f>VLOOKUP(F26,'N2K Features'!$D$5:$CL$125,80,FALSE)</f>
        <v>0</v>
      </c>
      <c r="CH26" s="76">
        <f>VLOOKUP(F26,'N2K Features'!$D$5:$CL$125,81,FALSE)</f>
        <v>0</v>
      </c>
      <c r="CI26" s="76" t="str">
        <f>VLOOKUP(F26,'N2K Features'!$D$5:$CL$125,82,FALSE)</f>
        <v>No</v>
      </c>
      <c r="CJ26" s="76" t="str">
        <f>VLOOKUP(F26,'N2K Features'!$D$5:$CL$125,83,FALSE)</f>
        <v>Negligible</v>
      </c>
      <c r="CK26" s="76">
        <f>VLOOKUP(F26,'N2K Features'!$D$5:$CL$125,84,FALSE)</f>
        <v>0</v>
      </c>
      <c r="CL26" s="76" t="str">
        <f>VLOOKUP(F26,'N2K Features'!$D$5:$CL$125,85,FALSE)</f>
        <v>No</v>
      </c>
      <c r="CM26" s="76">
        <f>VLOOKUP(F26,'N2K Features'!$D$5:$CL$125,86,FALSE)</f>
        <v>0</v>
      </c>
      <c r="CN26" s="79">
        <f>VLOOKUP(F26,'N2K Features'!$D$5:$CL$125,87,FALSE)</f>
        <v>0</v>
      </c>
    </row>
    <row r="27" spans="1:92" ht="14.4" hidden="1" x14ac:dyDescent="0.3">
      <c r="A27" s="129" t="s">
        <v>199</v>
      </c>
      <c r="B27" s="59" t="s">
        <v>200</v>
      </c>
      <c r="C27" s="59" t="s">
        <v>528</v>
      </c>
      <c r="D27" s="59" t="s">
        <v>684</v>
      </c>
      <c r="E27" s="59" t="s">
        <v>603</v>
      </c>
      <c r="F27" s="59" t="s">
        <v>685</v>
      </c>
      <c r="G27" s="59" t="s">
        <v>686</v>
      </c>
      <c r="H27" s="179" t="s">
        <v>687</v>
      </c>
      <c r="I27" s="77" t="str">
        <f>VLOOKUP(F27,'N2K Features'!$D$5:$CL$125,4,FALSE)</f>
        <v>No</v>
      </c>
      <c r="J27" s="77">
        <f>VLOOKUP(F27,'N2K Features'!$D$5:$CL$125,5,FALSE)</f>
        <v>0</v>
      </c>
      <c r="K27" s="77">
        <f>VLOOKUP(F27,'N2K Features'!$D$5:$CL$125,6,FALSE)</f>
        <v>0</v>
      </c>
      <c r="L27" s="77" t="str">
        <f>VLOOKUP(F27,'N2K Features'!$D$5:$CL$125,7,FALSE)</f>
        <v>No</v>
      </c>
      <c r="M27" s="77" t="str">
        <f>VLOOKUP(F27,'N2K Features'!$D$5:$CL$125,8,FALSE)</f>
        <v>Negligible</v>
      </c>
      <c r="N27" s="77" t="str">
        <f>VLOOKUP(F27,'N2K Features'!$D$5:$CL$125,9,FALSE)</f>
        <v>Low</v>
      </c>
      <c r="O27" s="77" t="str">
        <f>VLOOKUP(F27,'N2K Features'!$D$5:$CL$125,10,FALSE)</f>
        <v>No</v>
      </c>
      <c r="P27" s="77" t="str">
        <f>VLOOKUP(F27,'N2K Features'!$D$5:$CL$125,11,FALSE)</f>
        <v>Negligible</v>
      </c>
      <c r="Q27" s="77" t="str">
        <f>VLOOKUP(F27,'N2K Features'!$D$5:$CL$125,12,FALSE)</f>
        <v>Low</v>
      </c>
      <c r="R27" s="77" t="str">
        <f>VLOOKUP(F27,'N2K Features'!$D$5:$CL$125,13,FALSE)</f>
        <v>No</v>
      </c>
      <c r="S27" s="77">
        <f>VLOOKUP(F27,'N2K Features'!$D$5:$CL$125,14,FALSE)</f>
        <v>0</v>
      </c>
      <c r="T27" s="77">
        <f>VLOOKUP(F27,'N2K Features'!$D$5:$CL$125,15,FALSE)</f>
        <v>0</v>
      </c>
      <c r="U27" s="77" t="str">
        <f>VLOOKUP(F27,'N2K Features'!$D$5:$CL$125,16,FALSE)</f>
        <v>No</v>
      </c>
      <c r="V27" s="77">
        <f>VLOOKUP(F27,'N2K Features'!$D$5:$CL$125, 17,FALSE)</f>
        <v>0</v>
      </c>
      <c r="W27" s="77">
        <f>VLOOKUP(F27,'N2K Features'!$D$5:$CL$125,18,FALSE)</f>
        <v>0</v>
      </c>
      <c r="X27" s="77" t="str">
        <f>VLOOKUP(F27,'N2K Features'!$D$5:$CL$125,19,FALSE)</f>
        <v>No</v>
      </c>
      <c r="Y27" s="77">
        <f>VLOOKUP(F27,'N2K Features'!$D$5:$CL$125,20,FALSE)</f>
        <v>0</v>
      </c>
      <c r="Z27" s="77">
        <f>VLOOKUP(F27,'N2K Features'!$D$5:$CL$125,21,FALSE)</f>
        <v>0</v>
      </c>
      <c r="AA27" s="77" t="str">
        <f>VLOOKUP(F27,'N2K Features'!$D$5:$CL$125,22,FALSE)</f>
        <v>No</v>
      </c>
      <c r="AB27" s="77">
        <f>VLOOKUP(F27,'N2K Features'!$D$5:$CL$125,23,FALSE)</f>
        <v>0</v>
      </c>
      <c r="AC27" s="77">
        <f>VLOOKUP(F27,'N2K Features'!$D$5:$CL$125,24,FALSE)</f>
        <v>0</v>
      </c>
      <c r="AD27" s="77" t="str">
        <f>VLOOKUP(F27,'N2K Features'!$D$5:$CL$125,25,FALSE)</f>
        <v>No</v>
      </c>
      <c r="AE27" s="77">
        <f>VLOOKUP(F27,'N2K Features'!$D$5:$CL$125,26,FALSE)</f>
        <v>0</v>
      </c>
      <c r="AF27" s="78">
        <f>VLOOKUP(F27,'N2K Features'!$D$5:$CL$125,27,FALSE)</f>
        <v>0</v>
      </c>
      <c r="AG27" s="76" t="str">
        <f>VLOOKUP(F27,'N2K Features'!$D$5:$CL$125,28,FALSE)</f>
        <v>No</v>
      </c>
      <c r="AH27" s="76">
        <f>VLOOKUP(F27,'N2K Features'!$D$5:$CL$125,29,FALSE)</f>
        <v>0</v>
      </c>
      <c r="AI27" s="76">
        <f>VLOOKUP(F27,'N2K Features'!$D$5:$CL$125,30,FALSE)</f>
        <v>0</v>
      </c>
      <c r="AJ27" s="76" t="str">
        <f>VLOOKUP(F27,'N2K Features'!$D$5:$CL$125,31,FALSE)</f>
        <v>No</v>
      </c>
      <c r="AK27" s="76">
        <f>VLOOKUP(F27,'N2K Features'!$D$5:$CL$125,32,FALSE)</f>
        <v>0</v>
      </c>
      <c r="AL27" s="76">
        <f>VLOOKUP(F27,'N2K Features'!$D$5:$CL$125,33,FALSE)</f>
        <v>0</v>
      </c>
      <c r="AM27" s="76" t="str">
        <f>VLOOKUP(F27,'N2K Features'!$D$5:$CL$125,34,FALSE)</f>
        <v>No</v>
      </c>
      <c r="AN27" s="76">
        <f>VLOOKUP(F27,'N2K Features'!$D$5:$CL$125,35,FALSE)</f>
        <v>0</v>
      </c>
      <c r="AO27" s="76">
        <f>VLOOKUP(F27,'N2K Features'!$D$5:$CL$125,36,FALSE)</f>
        <v>0</v>
      </c>
      <c r="AP27" s="76" t="str">
        <f>VLOOKUP(F27,'N2K Features'!$D$5:$CL$125,37,FALSE)</f>
        <v>No</v>
      </c>
      <c r="AQ27" s="76">
        <f>VLOOKUP(F27,'N2K Features'!$D$5:$CL$125,38,FALSE)</f>
        <v>0</v>
      </c>
      <c r="AR27" s="76">
        <f>VLOOKUP(F27,'N2K Features'!$D$5:$CL$125,39,FALSE)</f>
        <v>0</v>
      </c>
      <c r="AS27" s="76" t="str">
        <f>VLOOKUP(F27,'N2K Features'!$D$5:$CL$125,40,FALSE)</f>
        <v>No</v>
      </c>
      <c r="AT27" s="76">
        <f>VLOOKUP(F27,'N2K Features'!$D$5:$CL$125,41,FALSE)</f>
        <v>0</v>
      </c>
      <c r="AU27" s="76">
        <f>VLOOKUP(F27,'N2K Features'!$D$5:$CL$125,42,FALSE)</f>
        <v>0</v>
      </c>
      <c r="AV27" s="76" t="str">
        <f>VLOOKUP(F27,'N2K Features'!$D$5:$CL$125,43,FALSE)</f>
        <v>No</v>
      </c>
      <c r="AW27" s="76">
        <f>VLOOKUP(F27,'N2K Features'!$D$5:$CL$125,44,FALSE)</f>
        <v>0</v>
      </c>
      <c r="AX27" s="76">
        <f>VLOOKUP(F27,'N2K Features'!$D$5:$CL$125,45,FALSE)</f>
        <v>0</v>
      </c>
      <c r="AY27" s="76" t="str">
        <f>VLOOKUP(F27,'N2K Features'!$D$5:$CL$125,46,FALSE)</f>
        <v>No</v>
      </c>
      <c r="AZ27" s="76">
        <f>VLOOKUP(F27,'N2K Features'!$D$5:$CL$125,47,FALSE)</f>
        <v>0</v>
      </c>
      <c r="BA27" s="76">
        <f>VLOOKUP(F27,'N2K Features'!$D$5:$CL$125,48,FALSE)</f>
        <v>0</v>
      </c>
      <c r="BB27" s="76" t="str">
        <f>VLOOKUP(F27,'N2K Features'!$D$5:$CL$125,49,FALSE)</f>
        <v>No</v>
      </c>
      <c r="BC27" s="76">
        <f>VLOOKUP(F27,'N2K Features'!$D$5:$CL$125,50,FALSE)</f>
        <v>0</v>
      </c>
      <c r="BD27" s="130">
        <f>VLOOKUP(F27,'N2K Features'!$D$5:$CL$125,51,FALSE)</f>
        <v>0</v>
      </c>
      <c r="BE27" s="76" t="str">
        <f>VLOOKUP(F27,'N2K Features'!$D$5:$CL$125,52,FALSE)</f>
        <v>No</v>
      </c>
      <c r="BF27" s="76">
        <f>VLOOKUP(F27,'N2K Features'!$D$5:$CL$125,53,FALSE)</f>
        <v>0</v>
      </c>
      <c r="BG27" s="130">
        <f>VLOOKUP(F27,'N2K Features'!$D$5:$CL$125,54,FALSE)</f>
        <v>0</v>
      </c>
      <c r="BH27" s="76" t="str">
        <f>VLOOKUP(F27,'N2K Features'!$D$5:$CL$125,55,FALSE)</f>
        <v>No</v>
      </c>
      <c r="BI27" s="76">
        <f>VLOOKUP(F27,'N2K Features'!$D$5:$CL$125,56,FALSE)</f>
        <v>0</v>
      </c>
      <c r="BJ27" s="76">
        <f>VLOOKUP(F27,'N2K Features'!$D$5:$CL$125,57,FALSE)</f>
        <v>0</v>
      </c>
      <c r="BK27" s="76" t="str">
        <f>VLOOKUP(F27,'N2K Features'!$D$5:$CL$125,58,FALSE)</f>
        <v>No</v>
      </c>
      <c r="BL27" s="76">
        <f>VLOOKUP(F27,'N2K Features'!$D$5:$CL$125,59,FALSE)</f>
        <v>0</v>
      </c>
      <c r="BM27" s="130">
        <f>VLOOKUP(F27,'N2K Features'!$D$5:$CL$125,60,FALSE)</f>
        <v>0</v>
      </c>
      <c r="BN27" s="76" t="str">
        <f>VLOOKUP(F27,'N2K Features'!$D$5:$CL$125,61,FALSE)</f>
        <v>No</v>
      </c>
      <c r="BO27" s="76">
        <f>VLOOKUP(F27,'N2K Features'!$D$5:$CL$125,62,FALSE)</f>
        <v>0</v>
      </c>
      <c r="BP27" s="76">
        <f>VLOOKUP(F27,'N2K Features'!$D$5:$CL$125,63,FALSE)</f>
        <v>0</v>
      </c>
      <c r="BQ27" s="76" t="str">
        <f>VLOOKUP(F27,'N2K Features'!$D$5:$CL$125,64,FALSE)</f>
        <v>No</v>
      </c>
      <c r="BR27" s="76">
        <f>VLOOKUP(F27,'N2K Features'!$D$5:$CL$125,65,FALSE)</f>
        <v>0</v>
      </c>
      <c r="BS27" s="76">
        <f>VLOOKUP(F27,'N2K Features'!$D$5:$CL$125,66,FALSE)</f>
        <v>0</v>
      </c>
      <c r="BT27" s="76" t="str">
        <f>VLOOKUP(F27,'N2K Features'!$D$5:$CL$125,67,FALSE)</f>
        <v>No</v>
      </c>
      <c r="BU27" s="76">
        <f>VLOOKUP(F27,'N2K Features'!$D$5:$CL$125,68,FALSE)</f>
        <v>0</v>
      </c>
      <c r="BV27" s="76">
        <f>VLOOKUP(F27,'N2K Features'!$D$5:$CL$125,69,FALSE)</f>
        <v>0</v>
      </c>
      <c r="BW27" s="76" t="str">
        <f>VLOOKUP(F27,'N2K Features'!$D$5:$CL$125,70,FALSE)</f>
        <v>No</v>
      </c>
      <c r="BX27" s="76">
        <f>VLOOKUP(F27,'N2K Features'!$D$5:$CL$125,71,FALSE)</f>
        <v>0</v>
      </c>
      <c r="BY27" s="130">
        <f>VLOOKUP(F27,'N2K Features'!$D$5:$CL$125,72,FALSE)</f>
        <v>0</v>
      </c>
      <c r="BZ27" s="76" t="str">
        <f>VLOOKUP(F27,'N2K Features'!$D$5:$CL$125,73,FALSE)</f>
        <v>No</v>
      </c>
      <c r="CA27" s="76">
        <f>VLOOKUP(F27,'N2K Features'!$D$5:$CL$125,74,FALSE)</f>
        <v>0</v>
      </c>
      <c r="CB27" s="76">
        <f>VLOOKUP(F27,'N2K Features'!$D$5:$CL$125,75,FALSE)</f>
        <v>0</v>
      </c>
      <c r="CC27" s="76" t="str">
        <f>VLOOKUP(F27,'N2K Features'!$D$5:$CL$125,76,FALSE)</f>
        <v>No</v>
      </c>
      <c r="CD27" s="76">
        <f>VLOOKUP(F27,'N2K Features'!$D$5:$CL$125,77,FALSE)</f>
        <v>0</v>
      </c>
      <c r="CE27" s="76">
        <f>VLOOKUP(F27,'N2K Features'!$D$5:$CL$125,78,FALSE)</f>
        <v>0</v>
      </c>
      <c r="CF27" s="76" t="str">
        <f>VLOOKUP(F27,'N2K Features'!$D$5:$CL$125,79,FALSE)</f>
        <v>No</v>
      </c>
      <c r="CG27" s="76">
        <f>VLOOKUP(F27,'N2K Features'!$D$5:$CL$125,80,FALSE)</f>
        <v>0</v>
      </c>
      <c r="CH27" s="76">
        <f>VLOOKUP(F27,'N2K Features'!$D$5:$CL$125,81,FALSE)</f>
        <v>0</v>
      </c>
      <c r="CI27" s="76" t="str">
        <f>VLOOKUP(F27,'N2K Features'!$D$5:$CL$125,82,FALSE)</f>
        <v>No</v>
      </c>
      <c r="CJ27" s="76" t="str">
        <f>VLOOKUP(F27,'N2K Features'!$D$5:$CL$125,83,FALSE)</f>
        <v>Negligible</v>
      </c>
      <c r="CK27" s="76">
        <f>VLOOKUP(F27,'N2K Features'!$D$5:$CL$125,84,FALSE)</f>
        <v>0</v>
      </c>
      <c r="CL27" s="76" t="str">
        <f>VLOOKUP(F27,'N2K Features'!$D$5:$CL$125,85,FALSE)</f>
        <v>Yes</v>
      </c>
      <c r="CM27" s="76" t="str">
        <f>VLOOKUP(F27,'N2K Features'!$D$5:$CL$125,86,FALSE)</f>
        <v>Low</v>
      </c>
      <c r="CN27" s="79" t="str">
        <f>VLOOKUP(F27,'N2K Features'!$D$5:$CL$125,87,FALSE)</f>
        <v xml:space="preserve">Minor interest to anglers. </v>
      </c>
    </row>
    <row r="28" spans="1:92" ht="14.4" hidden="1" x14ac:dyDescent="0.3">
      <c r="A28" s="129" t="s">
        <v>199</v>
      </c>
      <c r="B28" s="59" t="s">
        <v>200</v>
      </c>
      <c r="C28" s="59" t="s">
        <v>528</v>
      </c>
      <c r="D28" s="59" t="s">
        <v>55</v>
      </c>
      <c r="E28" s="59" t="s">
        <v>57</v>
      </c>
      <c r="F28" s="59" t="s">
        <v>56</v>
      </c>
      <c r="G28" s="59" t="s">
        <v>57</v>
      </c>
      <c r="H28" s="179" t="s">
        <v>58</v>
      </c>
      <c r="I28" s="77" t="str">
        <f>VLOOKUP(F28,'N2K Features'!$D$5:$CL$125,4,FALSE)</f>
        <v>No</v>
      </c>
      <c r="J28" s="77">
        <f>VLOOKUP(F28,'N2K Features'!$D$5:$CL$125,5,FALSE)</f>
        <v>0</v>
      </c>
      <c r="K28" s="77">
        <f>VLOOKUP(F28,'N2K Features'!$D$5:$CL$125,6,FALSE)</f>
        <v>0</v>
      </c>
      <c r="L28" s="77" t="str">
        <f>VLOOKUP(F28,'N2K Features'!$D$5:$CL$125,7,FALSE)</f>
        <v>No</v>
      </c>
      <c r="M28" s="77" t="str">
        <f>VLOOKUP(F28,'N2K Features'!$D$5:$CL$125,8,FALSE)</f>
        <v>Negligible</v>
      </c>
      <c r="N28" s="77" t="str">
        <f>VLOOKUP(F28,'N2K Features'!$D$5:$CL$125,9,FALSE)</f>
        <v>Low</v>
      </c>
      <c r="O28" s="77" t="str">
        <f>VLOOKUP(F28,'N2K Features'!$D$5:$CL$125,10,FALSE)</f>
        <v>No</v>
      </c>
      <c r="P28" s="77" t="str">
        <f>VLOOKUP(F28,'N2K Features'!$D$5:$CL$125,11,FALSE)</f>
        <v>Negligible</v>
      </c>
      <c r="Q28" s="77" t="str">
        <f>VLOOKUP(F28,'N2K Features'!$D$5:$CL$125,12,FALSE)</f>
        <v>Low</v>
      </c>
      <c r="R28" s="77" t="str">
        <f>VLOOKUP(F28,'N2K Features'!$D$5:$CL$125,13,FALSE)</f>
        <v>No</v>
      </c>
      <c r="S28" s="77">
        <f>VLOOKUP(F28,'N2K Features'!$D$5:$CL$125,14,FALSE)</f>
        <v>0</v>
      </c>
      <c r="T28" s="77">
        <f>VLOOKUP(F28,'N2K Features'!$D$5:$CL$125,15,FALSE)</f>
        <v>0</v>
      </c>
      <c r="U28" s="77" t="str">
        <f>VLOOKUP(F28,'N2K Features'!$D$5:$CL$125,16,FALSE)</f>
        <v>No</v>
      </c>
      <c r="V28" s="77">
        <f>VLOOKUP(F28,'N2K Features'!$D$5:$CL$125, 17,FALSE)</f>
        <v>0</v>
      </c>
      <c r="W28" s="77">
        <f>VLOOKUP(F28,'N2K Features'!$D$5:$CL$125,18,FALSE)</f>
        <v>0</v>
      </c>
      <c r="X28" s="77" t="str">
        <f>VLOOKUP(F28,'N2K Features'!$D$5:$CL$125,19,FALSE)</f>
        <v>No</v>
      </c>
      <c r="Y28" s="77">
        <f>VLOOKUP(F28,'N2K Features'!$D$5:$CL$125,20,FALSE)</f>
        <v>0</v>
      </c>
      <c r="Z28" s="77">
        <f>VLOOKUP(F28,'N2K Features'!$D$5:$CL$125,21,FALSE)</f>
        <v>0</v>
      </c>
      <c r="AA28" s="77" t="str">
        <f>VLOOKUP(F28,'N2K Features'!$D$5:$CL$125,22,FALSE)</f>
        <v>No</v>
      </c>
      <c r="AB28" s="77">
        <f>VLOOKUP(F28,'N2K Features'!$D$5:$CL$125,23,FALSE)</f>
        <v>0</v>
      </c>
      <c r="AC28" s="77">
        <f>VLOOKUP(F28,'N2K Features'!$D$5:$CL$125,24,FALSE)</f>
        <v>0</v>
      </c>
      <c r="AD28" s="77" t="str">
        <f>VLOOKUP(F28,'N2K Features'!$D$5:$CL$125,25,FALSE)</f>
        <v>No</v>
      </c>
      <c r="AE28" s="77">
        <f>VLOOKUP(F28,'N2K Features'!$D$5:$CL$125,26,FALSE)</f>
        <v>0</v>
      </c>
      <c r="AF28" s="78">
        <f>VLOOKUP(F28,'N2K Features'!$D$5:$CL$125,27,FALSE)</f>
        <v>0</v>
      </c>
      <c r="AG28" s="76" t="str">
        <f>VLOOKUP(F28,'N2K Features'!$D$5:$CL$125,28,FALSE)</f>
        <v>No</v>
      </c>
      <c r="AH28" s="76">
        <f>VLOOKUP(F28,'N2K Features'!$D$5:$CL$125,29,FALSE)</f>
        <v>0</v>
      </c>
      <c r="AI28" s="76">
        <f>VLOOKUP(F28,'N2K Features'!$D$5:$CL$125,30,FALSE)</f>
        <v>0</v>
      </c>
      <c r="AJ28" s="76" t="str">
        <f>VLOOKUP(F28,'N2K Features'!$D$5:$CL$125,31,FALSE)</f>
        <v>No</v>
      </c>
      <c r="AK28" s="76">
        <f>VLOOKUP(F28,'N2K Features'!$D$5:$CL$125,32,FALSE)</f>
        <v>0</v>
      </c>
      <c r="AL28" s="76">
        <f>VLOOKUP(F28,'N2K Features'!$D$5:$CL$125,33,FALSE)</f>
        <v>0</v>
      </c>
      <c r="AM28" s="76" t="str">
        <f>VLOOKUP(F28,'N2K Features'!$D$5:$CL$125,34,FALSE)</f>
        <v>No</v>
      </c>
      <c r="AN28" s="76">
        <f>VLOOKUP(F28,'N2K Features'!$D$5:$CL$125,35,FALSE)</f>
        <v>0</v>
      </c>
      <c r="AO28" s="76">
        <f>VLOOKUP(F28,'N2K Features'!$D$5:$CL$125,36,FALSE)</f>
        <v>0</v>
      </c>
      <c r="AP28" s="76" t="str">
        <f>VLOOKUP(F28,'N2K Features'!$D$5:$CL$125,37,FALSE)</f>
        <v>No</v>
      </c>
      <c r="AQ28" s="76">
        <f>VLOOKUP(F28,'N2K Features'!$D$5:$CL$125,38,FALSE)</f>
        <v>0</v>
      </c>
      <c r="AR28" s="76">
        <f>VLOOKUP(F28,'N2K Features'!$D$5:$CL$125,39,FALSE)</f>
        <v>0</v>
      </c>
      <c r="AS28" s="76" t="str">
        <f>VLOOKUP(F28,'N2K Features'!$D$5:$CL$125,40,FALSE)</f>
        <v>No</v>
      </c>
      <c r="AT28" s="76">
        <f>VLOOKUP(F28,'N2K Features'!$D$5:$CL$125,41,FALSE)</f>
        <v>0</v>
      </c>
      <c r="AU28" s="76">
        <f>VLOOKUP(F28,'N2K Features'!$D$5:$CL$125,42,FALSE)</f>
        <v>0</v>
      </c>
      <c r="AV28" s="76" t="str">
        <f>VLOOKUP(F28,'N2K Features'!$D$5:$CL$125,43,FALSE)</f>
        <v>No</v>
      </c>
      <c r="AW28" s="76">
        <f>VLOOKUP(F28,'N2K Features'!$D$5:$CL$125,44,FALSE)</f>
        <v>0</v>
      </c>
      <c r="AX28" s="76">
        <f>VLOOKUP(F28,'N2K Features'!$D$5:$CL$125,45,FALSE)</f>
        <v>0</v>
      </c>
      <c r="AY28" s="76" t="str">
        <f>VLOOKUP(F28,'N2K Features'!$D$5:$CL$125,46,FALSE)</f>
        <v>No</v>
      </c>
      <c r="AZ28" s="76">
        <f>VLOOKUP(F28,'N2K Features'!$D$5:$CL$125,47,FALSE)</f>
        <v>0</v>
      </c>
      <c r="BA28" s="76">
        <f>VLOOKUP(F28,'N2K Features'!$D$5:$CL$125,48,FALSE)</f>
        <v>0</v>
      </c>
      <c r="BB28" s="76" t="str">
        <f>VLOOKUP(F28,'N2K Features'!$D$5:$CL$125,49,FALSE)</f>
        <v>No</v>
      </c>
      <c r="BC28" s="76">
        <f>VLOOKUP(F28,'N2K Features'!$D$5:$CL$125,50,FALSE)</f>
        <v>0</v>
      </c>
      <c r="BD28" s="130">
        <f>VLOOKUP(F28,'N2K Features'!$D$5:$CL$125,51,FALSE)</f>
        <v>0</v>
      </c>
      <c r="BE28" s="76" t="str">
        <f>VLOOKUP(F28,'N2K Features'!$D$5:$CL$125,52,FALSE)</f>
        <v>No</v>
      </c>
      <c r="BF28" s="76">
        <f>VLOOKUP(F28,'N2K Features'!$D$5:$CL$125,53,FALSE)</f>
        <v>0</v>
      </c>
      <c r="BG28" s="130">
        <f>VLOOKUP(F28,'N2K Features'!$D$5:$CL$125,54,FALSE)</f>
        <v>0</v>
      </c>
      <c r="BH28" s="76" t="str">
        <f>VLOOKUP(F28,'N2K Features'!$D$5:$CL$125,55,FALSE)</f>
        <v>No</v>
      </c>
      <c r="BI28" s="76">
        <f>VLOOKUP(F28,'N2K Features'!$D$5:$CL$125,56,FALSE)</f>
        <v>0</v>
      </c>
      <c r="BJ28" s="76">
        <f>VLOOKUP(F28,'N2K Features'!$D$5:$CL$125,57,FALSE)</f>
        <v>0</v>
      </c>
      <c r="BK28" s="76" t="str">
        <f>VLOOKUP(F28,'N2K Features'!$D$5:$CL$125,58,FALSE)</f>
        <v>No</v>
      </c>
      <c r="BL28" s="76">
        <f>VLOOKUP(F28,'N2K Features'!$D$5:$CL$125,59,FALSE)</f>
        <v>0</v>
      </c>
      <c r="BM28" s="130">
        <f>VLOOKUP(F28,'N2K Features'!$D$5:$CL$125,60,FALSE)</f>
        <v>0</v>
      </c>
      <c r="BN28" s="76" t="str">
        <f>VLOOKUP(F28,'N2K Features'!$D$5:$CL$125,61,FALSE)</f>
        <v>No</v>
      </c>
      <c r="BO28" s="76">
        <f>VLOOKUP(F28,'N2K Features'!$D$5:$CL$125,62,FALSE)</f>
        <v>0</v>
      </c>
      <c r="BP28" s="76">
        <f>VLOOKUP(F28,'N2K Features'!$D$5:$CL$125,63,FALSE)</f>
        <v>0</v>
      </c>
      <c r="BQ28" s="76" t="str">
        <f>VLOOKUP(F28,'N2K Features'!$D$5:$CL$125,64,FALSE)</f>
        <v>No</v>
      </c>
      <c r="BR28" s="76">
        <f>VLOOKUP(F28,'N2K Features'!$D$5:$CL$125,65,FALSE)</f>
        <v>0</v>
      </c>
      <c r="BS28" s="76">
        <f>VLOOKUP(F28,'N2K Features'!$D$5:$CL$125,66,FALSE)</f>
        <v>0</v>
      </c>
      <c r="BT28" s="76" t="str">
        <f>VLOOKUP(F28,'N2K Features'!$D$5:$CL$125,67,FALSE)</f>
        <v>No</v>
      </c>
      <c r="BU28" s="76">
        <f>VLOOKUP(F28,'N2K Features'!$D$5:$CL$125,68,FALSE)</f>
        <v>0</v>
      </c>
      <c r="BV28" s="76">
        <f>VLOOKUP(F28,'N2K Features'!$D$5:$CL$125,69,FALSE)</f>
        <v>0</v>
      </c>
      <c r="BW28" s="76" t="str">
        <f>VLOOKUP(F28,'N2K Features'!$D$5:$CL$125,70,FALSE)</f>
        <v>No</v>
      </c>
      <c r="BX28" s="76">
        <f>VLOOKUP(F28,'N2K Features'!$D$5:$CL$125,71,FALSE)</f>
        <v>0</v>
      </c>
      <c r="BY28" s="130">
        <f>VLOOKUP(F28,'N2K Features'!$D$5:$CL$125,72,FALSE)</f>
        <v>0</v>
      </c>
      <c r="BZ28" s="76" t="str">
        <f>VLOOKUP(F28,'N2K Features'!$D$5:$CL$125,73,FALSE)</f>
        <v>No</v>
      </c>
      <c r="CA28" s="76">
        <f>VLOOKUP(F28,'N2K Features'!$D$5:$CL$125,74,FALSE)</f>
        <v>0</v>
      </c>
      <c r="CB28" s="76">
        <f>VLOOKUP(F28,'N2K Features'!$D$5:$CL$125,75,FALSE)</f>
        <v>0</v>
      </c>
      <c r="CC28" s="76" t="str">
        <f>VLOOKUP(F28,'N2K Features'!$D$5:$CL$125,76,FALSE)</f>
        <v>No</v>
      </c>
      <c r="CD28" s="76">
        <f>VLOOKUP(F28,'N2K Features'!$D$5:$CL$125,77,FALSE)</f>
        <v>0</v>
      </c>
      <c r="CE28" s="76">
        <f>VLOOKUP(F28,'N2K Features'!$D$5:$CL$125,78,FALSE)</f>
        <v>0</v>
      </c>
      <c r="CF28" s="76" t="str">
        <f>VLOOKUP(F28,'N2K Features'!$D$5:$CL$125,79,FALSE)</f>
        <v>No</v>
      </c>
      <c r="CG28" s="76">
        <f>VLOOKUP(F28,'N2K Features'!$D$5:$CL$125,80,FALSE)</f>
        <v>0</v>
      </c>
      <c r="CH28" s="76">
        <f>VLOOKUP(F28,'N2K Features'!$D$5:$CL$125,81,FALSE)</f>
        <v>0</v>
      </c>
      <c r="CI28" s="76" t="str">
        <f>VLOOKUP(F28,'N2K Features'!$D$5:$CL$125,82,FALSE)</f>
        <v>No</v>
      </c>
      <c r="CJ28" s="76">
        <f>VLOOKUP(F28,'N2K Features'!$D$5:$CL$125,83,FALSE)</f>
        <v>0</v>
      </c>
      <c r="CK28" s="76">
        <f>VLOOKUP(F28,'N2K Features'!$D$5:$CL$125,84,FALSE)</f>
        <v>0</v>
      </c>
      <c r="CL28" s="76" t="str">
        <f>VLOOKUP(F28,'N2K Features'!$D$5:$CL$125,85,FALSE)</f>
        <v>Yes</v>
      </c>
      <c r="CM28" s="76" t="str">
        <f>VLOOKUP(F28,'N2K Features'!$D$5:$CL$125,86,FALSE)</f>
        <v>Low</v>
      </c>
      <c r="CN28" s="79" t="str">
        <f>VLOOKUP(F28,'N2K Features'!$D$5:$CL$125,87,FALSE)</f>
        <v xml:space="preserve">Iconic mammal species, but not easily viewed. </v>
      </c>
    </row>
    <row r="29" spans="1:92" ht="14.4" hidden="1" x14ac:dyDescent="0.3">
      <c r="A29" s="129" t="s">
        <v>199</v>
      </c>
      <c r="B29" s="59" t="s">
        <v>200</v>
      </c>
      <c r="C29" s="59" t="s">
        <v>528</v>
      </c>
      <c r="D29" s="59" t="s">
        <v>719</v>
      </c>
      <c r="E29" s="59" t="s">
        <v>721</v>
      </c>
      <c r="F29" s="59" t="s">
        <v>720</v>
      </c>
      <c r="G29" s="59" t="s">
        <v>721</v>
      </c>
      <c r="H29" s="179" t="s">
        <v>722</v>
      </c>
      <c r="I29" s="77" t="str">
        <f>VLOOKUP(F29,'N2K Features'!$D$5:$CL$125,4,FALSE)</f>
        <v>No</v>
      </c>
      <c r="J29" s="77">
        <f>VLOOKUP(F29,'N2K Features'!$D$5:$CL$125,5,FALSE)</f>
        <v>0</v>
      </c>
      <c r="K29" s="77">
        <f>VLOOKUP(F29,'N2K Features'!$D$5:$CL$125,6,FALSE)</f>
        <v>0</v>
      </c>
      <c r="L29" s="77" t="str">
        <f>VLOOKUP(F29,'N2K Features'!$D$5:$CL$125,7,FALSE)</f>
        <v>No</v>
      </c>
      <c r="M29" s="77" t="str">
        <f>VLOOKUP(F29,'N2K Features'!$D$5:$CL$125,8,FALSE)</f>
        <v>Negligible</v>
      </c>
      <c r="N29" s="77" t="str">
        <f>VLOOKUP(F29,'N2K Features'!$D$5:$CL$125,9,FALSE)</f>
        <v>Low</v>
      </c>
      <c r="O29" s="77" t="str">
        <f>VLOOKUP(F29,'N2K Features'!$D$5:$CL$125,10,FALSE)</f>
        <v>No</v>
      </c>
      <c r="P29" s="77" t="str">
        <f>VLOOKUP(F29,'N2K Features'!$D$5:$CL$125,11,FALSE)</f>
        <v>Negligible</v>
      </c>
      <c r="Q29" s="77" t="str">
        <f>VLOOKUP(F29,'N2K Features'!$D$5:$CL$125,12,FALSE)</f>
        <v>Low</v>
      </c>
      <c r="R29" s="77" t="str">
        <f>VLOOKUP(F29,'N2K Features'!$D$5:$CL$125,13,FALSE)</f>
        <v>No</v>
      </c>
      <c r="S29" s="77">
        <f>VLOOKUP(F29,'N2K Features'!$D$5:$CL$125,14,FALSE)</f>
        <v>0</v>
      </c>
      <c r="T29" s="77">
        <f>VLOOKUP(F29,'N2K Features'!$D$5:$CL$125,15,FALSE)</f>
        <v>0</v>
      </c>
      <c r="U29" s="77" t="str">
        <f>VLOOKUP(F29,'N2K Features'!$D$5:$CL$125,16,FALSE)</f>
        <v>No</v>
      </c>
      <c r="V29" s="77">
        <f>VLOOKUP(F29,'N2K Features'!$D$5:$CL$125, 17,FALSE)</f>
        <v>0</v>
      </c>
      <c r="W29" s="77">
        <f>VLOOKUP(F29,'N2K Features'!$D$5:$CL$125,18,FALSE)</f>
        <v>0</v>
      </c>
      <c r="X29" s="77" t="str">
        <f>VLOOKUP(F29,'N2K Features'!$D$5:$CL$125,19,FALSE)</f>
        <v>No</v>
      </c>
      <c r="Y29" s="77">
        <f>VLOOKUP(F29,'N2K Features'!$D$5:$CL$125,20,FALSE)</f>
        <v>0</v>
      </c>
      <c r="Z29" s="77">
        <f>VLOOKUP(F29,'N2K Features'!$D$5:$CL$125,21,FALSE)</f>
        <v>0</v>
      </c>
      <c r="AA29" s="77" t="str">
        <f>VLOOKUP(F29,'N2K Features'!$D$5:$CL$125,22,FALSE)</f>
        <v>No</v>
      </c>
      <c r="AB29" s="77">
        <f>VLOOKUP(F29,'N2K Features'!$D$5:$CL$125,23,FALSE)</f>
        <v>0</v>
      </c>
      <c r="AC29" s="77">
        <f>VLOOKUP(F29,'N2K Features'!$D$5:$CL$125,24,FALSE)</f>
        <v>0</v>
      </c>
      <c r="AD29" s="77" t="str">
        <f>VLOOKUP(F29,'N2K Features'!$D$5:$CL$125,25,FALSE)</f>
        <v>No</v>
      </c>
      <c r="AE29" s="77">
        <f>VLOOKUP(F29,'N2K Features'!$D$5:$CL$125,26,FALSE)</f>
        <v>0</v>
      </c>
      <c r="AF29" s="78">
        <f>VLOOKUP(F29,'N2K Features'!$D$5:$CL$125,27,FALSE)</f>
        <v>0</v>
      </c>
      <c r="AG29" s="76" t="str">
        <f>VLOOKUP(F29,'N2K Features'!$D$5:$CL$125,28,FALSE)</f>
        <v>No</v>
      </c>
      <c r="AH29" s="76">
        <f>VLOOKUP(F29,'N2K Features'!$D$5:$CL$125,29,FALSE)</f>
        <v>0</v>
      </c>
      <c r="AI29" s="76">
        <f>VLOOKUP(F29,'N2K Features'!$D$5:$CL$125,30,FALSE)</f>
        <v>0</v>
      </c>
      <c r="AJ29" s="76" t="str">
        <f>VLOOKUP(F29,'N2K Features'!$D$5:$CL$125,31,FALSE)</f>
        <v>No</v>
      </c>
      <c r="AK29" s="76">
        <f>VLOOKUP(F29,'N2K Features'!$D$5:$CL$125,32,FALSE)</f>
        <v>0</v>
      </c>
      <c r="AL29" s="76">
        <f>VLOOKUP(F29,'N2K Features'!$D$5:$CL$125,33,FALSE)</f>
        <v>0</v>
      </c>
      <c r="AM29" s="76" t="str">
        <f>VLOOKUP(F29,'N2K Features'!$D$5:$CL$125,34,FALSE)</f>
        <v>No</v>
      </c>
      <c r="AN29" s="76">
        <f>VLOOKUP(F29,'N2K Features'!$D$5:$CL$125,35,FALSE)</f>
        <v>0</v>
      </c>
      <c r="AO29" s="76">
        <f>VLOOKUP(F29,'N2K Features'!$D$5:$CL$125,36,FALSE)</f>
        <v>0</v>
      </c>
      <c r="AP29" s="76" t="str">
        <f>VLOOKUP(F29,'N2K Features'!$D$5:$CL$125,37,FALSE)</f>
        <v>No</v>
      </c>
      <c r="AQ29" s="76">
        <f>VLOOKUP(F29,'N2K Features'!$D$5:$CL$125,38,FALSE)</f>
        <v>0</v>
      </c>
      <c r="AR29" s="76">
        <f>VLOOKUP(F29,'N2K Features'!$D$5:$CL$125,39,FALSE)</f>
        <v>0</v>
      </c>
      <c r="AS29" s="76" t="str">
        <f>VLOOKUP(F29,'N2K Features'!$D$5:$CL$125,40,FALSE)</f>
        <v>No</v>
      </c>
      <c r="AT29" s="76">
        <f>VLOOKUP(F29,'N2K Features'!$D$5:$CL$125,41,FALSE)</f>
        <v>0</v>
      </c>
      <c r="AU29" s="76">
        <f>VLOOKUP(F29,'N2K Features'!$D$5:$CL$125,42,FALSE)</f>
        <v>0</v>
      </c>
      <c r="AV29" s="76" t="str">
        <f>VLOOKUP(F29,'N2K Features'!$D$5:$CL$125,43,FALSE)</f>
        <v>No</v>
      </c>
      <c r="AW29" s="76">
        <f>VLOOKUP(F29,'N2K Features'!$D$5:$CL$125,44,FALSE)</f>
        <v>0</v>
      </c>
      <c r="AX29" s="76">
        <f>VLOOKUP(F29,'N2K Features'!$D$5:$CL$125,45,FALSE)</f>
        <v>0</v>
      </c>
      <c r="AY29" s="76" t="str">
        <f>VLOOKUP(F29,'N2K Features'!$D$5:$CL$125,46,FALSE)</f>
        <v>No</v>
      </c>
      <c r="AZ29" s="76">
        <f>VLOOKUP(F29,'N2K Features'!$D$5:$CL$125,47,FALSE)</f>
        <v>0</v>
      </c>
      <c r="BA29" s="76">
        <f>VLOOKUP(F29,'N2K Features'!$D$5:$CL$125,48,FALSE)</f>
        <v>0</v>
      </c>
      <c r="BB29" s="76" t="str">
        <f>VLOOKUP(F29,'N2K Features'!$D$5:$CL$125,49,FALSE)</f>
        <v>No</v>
      </c>
      <c r="BC29" s="76">
        <f>VLOOKUP(F29,'N2K Features'!$D$5:$CL$125,50,FALSE)</f>
        <v>0</v>
      </c>
      <c r="BD29" s="130">
        <f>VLOOKUP(F29,'N2K Features'!$D$5:$CL$125,51,FALSE)</f>
        <v>0</v>
      </c>
      <c r="BE29" s="76" t="str">
        <f>VLOOKUP(F29,'N2K Features'!$D$5:$CL$125,52,FALSE)</f>
        <v>No</v>
      </c>
      <c r="BF29" s="76">
        <f>VLOOKUP(F29,'N2K Features'!$D$5:$CL$125,53,FALSE)</f>
        <v>0</v>
      </c>
      <c r="BG29" s="130">
        <f>VLOOKUP(F29,'N2K Features'!$D$5:$CL$125,54,FALSE)</f>
        <v>0</v>
      </c>
      <c r="BH29" s="76" t="str">
        <f>VLOOKUP(F29,'N2K Features'!$D$5:$CL$125,55,FALSE)</f>
        <v>No</v>
      </c>
      <c r="BI29" s="76">
        <f>VLOOKUP(F29,'N2K Features'!$D$5:$CL$125,56,FALSE)</f>
        <v>0</v>
      </c>
      <c r="BJ29" s="76">
        <f>VLOOKUP(F29,'N2K Features'!$D$5:$CL$125,57,FALSE)</f>
        <v>0</v>
      </c>
      <c r="BK29" s="76" t="str">
        <f>VLOOKUP(F29,'N2K Features'!$D$5:$CL$125,58,FALSE)</f>
        <v>No</v>
      </c>
      <c r="BL29" s="76">
        <f>VLOOKUP(F29,'N2K Features'!$D$5:$CL$125,59,FALSE)</f>
        <v>0</v>
      </c>
      <c r="BM29" s="130">
        <f>VLOOKUP(F29,'N2K Features'!$D$5:$CL$125,60,FALSE)</f>
        <v>0</v>
      </c>
      <c r="BN29" s="76" t="str">
        <f>VLOOKUP(F29,'N2K Features'!$D$5:$CL$125,61,FALSE)</f>
        <v>No</v>
      </c>
      <c r="BO29" s="76">
        <f>VLOOKUP(F29,'N2K Features'!$D$5:$CL$125,62,FALSE)</f>
        <v>0</v>
      </c>
      <c r="BP29" s="76">
        <f>VLOOKUP(F29,'N2K Features'!$D$5:$CL$125,63,FALSE)</f>
        <v>0</v>
      </c>
      <c r="BQ29" s="76" t="str">
        <f>VLOOKUP(F29,'N2K Features'!$D$5:$CL$125,64,FALSE)</f>
        <v>No</v>
      </c>
      <c r="BR29" s="76">
        <f>VLOOKUP(F29,'N2K Features'!$D$5:$CL$125,65,FALSE)</f>
        <v>0</v>
      </c>
      <c r="BS29" s="76">
        <f>VLOOKUP(F29,'N2K Features'!$D$5:$CL$125,66,FALSE)</f>
        <v>0</v>
      </c>
      <c r="BT29" s="76" t="str">
        <f>VLOOKUP(F29,'N2K Features'!$D$5:$CL$125,67,FALSE)</f>
        <v>No</v>
      </c>
      <c r="BU29" s="76">
        <f>VLOOKUP(F29,'N2K Features'!$D$5:$CL$125,68,FALSE)</f>
        <v>0</v>
      </c>
      <c r="BV29" s="76">
        <f>VLOOKUP(F29,'N2K Features'!$D$5:$CL$125,69,FALSE)</f>
        <v>0</v>
      </c>
      <c r="BW29" s="76" t="str">
        <f>VLOOKUP(F29,'N2K Features'!$D$5:$CL$125,70,FALSE)</f>
        <v>No</v>
      </c>
      <c r="BX29" s="76">
        <f>VLOOKUP(F29,'N2K Features'!$D$5:$CL$125,71,FALSE)</f>
        <v>0</v>
      </c>
      <c r="BY29" s="130">
        <f>VLOOKUP(F29,'N2K Features'!$D$5:$CL$125,72,FALSE)</f>
        <v>0</v>
      </c>
      <c r="BZ29" s="76" t="str">
        <f>VLOOKUP(F29,'N2K Features'!$D$5:$CL$125,73,FALSE)</f>
        <v>No</v>
      </c>
      <c r="CA29" s="76">
        <f>VLOOKUP(F29,'N2K Features'!$D$5:$CL$125,74,FALSE)</f>
        <v>0</v>
      </c>
      <c r="CB29" s="76">
        <f>VLOOKUP(F29,'N2K Features'!$D$5:$CL$125,75,FALSE)</f>
        <v>0</v>
      </c>
      <c r="CC29" s="76" t="str">
        <f>VLOOKUP(F29,'N2K Features'!$D$5:$CL$125,76,FALSE)</f>
        <v>No</v>
      </c>
      <c r="CD29" s="76">
        <f>VLOOKUP(F29,'N2K Features'!$D$5:$CL$125,77,FALSE)</f>
        <v>0</v>
      </c>
      <c r="CE29" s="76">
        <f>VLOOKUP(F29,'N2K Features'!$D$5:$CL$125,78,FALSE)</f>
        <v>0</v>
      </c>
      <c r="CF29" s="76" t="str">
        <f>VLOOKUP(F29,'N2K Features'!$D$5:$CL$125,79,FALSE)</f>
        <v>No</v>
      </c>
      <c r="CG29" s="76">
        <f>VLOOKUP(F29,'N2K Features'!$D$5:$CL$125,80,FALSE)</f>
        <v>0</v>
      </c>
      <c r="CH29" s="76">
        <f>VLOOKUP(F29,'N2K Features'!$D$5:$CL$125,81,FALSE)</f>
        <v>0</v>
      </c>
      <c r="CI29" s="76" t="str">
        <f>VLOOKUP(F29,'N2K Features'!$D$5:$CL$125,82,FALSE)</f>
        <v>No</v>
      </c>
      <c r="CJ29" s="76">
        <f>VLOOKUP(F29,'N2K Features'!$D$5:$CL$125,83,FALSE)</f>
        <v>0</v>
      </c>
      <c r="CK29" s="76">
        <f>VLOOKUP(F29,'N2K Features'!$D$5:$CL$125,84,FALSE)</f>
        <v>0</v>
      </c>
      <c r="CL29" s="76" t="str">
        <f>VLOOKUP(F29,'N2K Features'!$D$5:$CL$125,85,FALSE)</f>
        <v>No</v>
      </c>
      <c r="CM29" s="76">
        <f>VLOOKUP(F29,'N2K Features'!$D$5:$CL$125,86,FALSE)</f>
        <v>0</v>
      </c>
      <c r="CN29" s="79" t="str">
        <f>VLOOKUP(F29,'N2K Features'!$D$5:$CL$125,87,FALSE)</f>
        <v xml:space="preserve">Specialist interest only. </v>
      </c>
    </row>
    <row r="30" spans="1:92" ht="14.4" hidden="1" x14ac:dyDescent="0.3">
      <c r="A30" s="129" t="s">
        <v>201</v>
      </c>
      <c r="B30" s="59" t="s">
        <v>202</v>
      </c>
      <c r="C30" s="59" t="s">
        <v>528</v>
      </c>
      <c r="D30" s="59" t="s">
        <v>59</v>
      </c>
      <c r="E30" s="59" t="s">
        <v>607</v>
      </c>
      <c r="F30" s="59" t="s">
        <v>60</v>
      </c>
      <c r="G30" s="59" t="s">
        <v>61</v>
      </c>
      <c r="H30" s="179" t="s">
        <v>62</v>
      </c>
      <c r="I30" s="77" t="str">
        <f>VLOOKUP(F30,'N2K Features'!$D$5:$CL$125,4,FALSE)</f>
        <v>No</v>
      </c>
      <c r="J30" s="77">
        <f>VLOOKUP(F30,'N2K Features'!$D$5:$CL$125,5,FALSE)</f>
        <v>0</v>
      </c>
      <c r="K30" s="77">
        <f>VLOOKUP(F30,'N2K Features'!$D$5:$CL$125,6,FALSE)</f>
        <v>0</v>
      </c>
      <c r="L30" s="77" t="str">
        <f>VLOOKUP(F30,'N2K Features'!$D$5:$CL$125,7,FALSE)</f>
        <v>No</v>
      </c>
      <c r="M30" s="77" t="str">
        <f>VLOOKUP(F30,'N2K Features'!$D$5:$CL$125,8,FALSE)</f>
        <v>Negligible</v>
      </c>
      <c r="N30" s="77" t="str">
        <f>VLOOKUP(F30,'N2K Features'!$D$5:$CL$125,9,FALSE)</f>
        <v>Low</v>
      </c>
      <c r="O30" s="77" t="str">
        <f>VLOOKUP(F30,'N2K Features'!$D$5:$CL$125,10,FALSE)</f>
        <v>No</v>
      </c>
      <c r="P30" s="77" t="str">
        <f>VLOOKUP(F30,'N2K Features'!$D$5:$CL$125,11,FALSE)</f>
        <v>Negligible</v>
      </c>
      <c r="Q30" s="77" t="str">
        <f>VLOOKUP(F30,'N2K Features'!$D$5:$CL$125,12,FALSE)</f>
        <v>Low</v>
      </c>
      <c r="R30" s="77" t="str">
        <f>VLOOKUP(F30,'N2K Features'!$D$5:$CL$125,13,FALSE)</f>
        <v>No</v>
      </c>
      <c r="S30" s="77">
        <f>VLOOKUP(F30,'N2K Features'!$D$5:$CL$125,14,FALSE)</f>
        <v>0</v>
      </c>
      <c r="T30" s="77">
        <f>VLOOKUP(F30,'N2K Features'!$D$5:$CL$125,15,FALSE)</f>
        <v>0</v>
      </c>
      <c r="U30" s="77" t="str">
        <f>VLOOKUP(F30,'N2K Features'!$D$5:$CL$125,16,FALSE)</f>
        <v>No</v>
      </c>
      <c r="V30" s="77">
        <f>VLOOKUP(F30,'N2K Features'!$D$5:$CL$125, 17,FALSE)</f>
        <v>0</v>
      </c>
      <c r="W30" s="77">
        <f>VLOOKUP(F30,'N2K Features'!$D$5:$CL$125,18,FALSE)</f>
        <v>0</v>
      </c>
      <c r="X30" s="77" t="str">
        <f>VLOOKUP(F30,'N2K Features'!$D$5:$CL$125,19,FALSE)</f>
        <v>No</v>
      </c>
      <c r="Y30" s="77">
        <f>VLOOKUP(F30,'N2K Features'!$D$5:$CL$125,20,FALSE)</f>
        <v>0</v>
      </c>
      <c r="Z30" s="77">
        <f>VLOOKUP(F30,'N2K Features'!$D$5:$CL$125,21,FALSE)</f>
        <v>0</v>
      </c>
      <c r="AA30" s="77" t="str">
        <f>VLOOKUP(F30,'N2K Features'!$D$5:$CL$125,22,FALSE)</f>
        <v>No</v>
      </c>
      <c r="AB30" s="77">
        <f>VLOOKUP(F30,'N2K Features'!$D$5:$CL$125,23,FALSE)</f>
        <v>0</v>
      </c>
      <c r="AC30" s="77">
        <f>VLOOKUP(F30,'N2K Features'!$D$5:$CL$125,24,FALSE)</f>
        <v>0</v>
      </c>
      <c r="AD30" s="77" t="str">
        <f>VLOOKUP(F30,'N2K Features'!$D$5:$CL$125,25,FALSE)</f>
        <v>No</v>
      </c>
      <c r="AE30" s="77">
        <f>VLOOKUP(F30,'N2K Features'!$D$5:$CL$125,26,FALSE)</f>
        <v>0</v>
      </c>
      <c r="AF30" s="78">
        <f>VLOOKUP(F30,'N2K Features'!$D$5:$CL$125,27,FALSE)</f>
        <v>0</v>
      </c>
      <c r="AG30" s="76" t="str">
        <f>VLOOKUP(F30,'N2K Features'!$D$5:$CL$125,28,FALSE)</f>
        <v>No</v>
      </c>
      <c r="AH30" s="76">
        <f>VLOOKUP(F30,'N2K Features'!$D$5:$CL$125,29,FALSE)</f>
        <v>0</v>
      </c>
      <c r="AI30" s="76">
        <f>VLOOKUP(F30,'N2K Features'!$D$5:$CL$125,30,FALSE)</f>
        <v>0</v>
      </c>
      <c r="AJ30" s="76" t="str">
        <f>VLOOKUP(F30,'N2K Features'!$D$5:$CL$125,31,FALSE)</f>
        <v>No</v>
      </c>
      <c r="AK30" s="76">
        <f>VLOOKUP(F30,'N2K Features'!$D$5:$CL$125,32,FALSE)</f>
        <v>0</v>
      </c>
      <c r="AL30" s="76">
        <f>VLOOKUP(F30,'N2K Features'!$D$5:$CL$125,33,FALSE)</f>
        <v>0</v>
      </c>
      <c r="AM30" s="76" t="str">
        <f>VLOOKUP(F30,'N2K Features'!$D$5:$CL$125,34,FALSE)</f>
        <v>No</v>
      </c>
      <c r="AN30" s="76">
        <f>VLOOKUP(F30,'N2K Features'!$D$5:$CL$125,35,FALSE)</f>
        <v>0</v>
      </c>
      <c r="AO30" s="76">
        <f>VLOOKUP(F30,'N2K Features'!$D$5:$CL$125,36,FALSE)</f>
        <v>0</v>
      </c>
      <c r="AP30" s="76" t="str">
        <f>VLOOKUP(F30,'N2K Features'!$D$5:$CL$125,37,FALSE)</f>
        <v>No</v>
      </c>
      <c r="AQ30" s="76">
        <f>VLOOKUP(F30,'N2K Features'!$D$5:$CL$125,38,FALSE)</f>
        <v>0</v>
      </c>
      <c r="AR30" s="76">
        <f>VLOOKUP(F30,'N2K Features'!$D$5:$CL$125,39,FALSE)</f>
        <v>0</v>
      </c>
      <c r="AS30" s="76" t="str">
        <f>VLOOKUP(F30,'N2K Features'!$D$5:$CL$125,40,FALSE)</f>
        <v>No</v>
      </c>
      <c r="AT30" s="76">
        <f>VLOOKUP(F30,'N2K Features'!$D$5:$CL$125,41,FALSE)</f>
        <v>0</v>
      </c>
      <c r="AU30" s="76">
        <f>VLOOKUP(F30,'N2K Features'!$D$5:$CL$125,42,FALSE)</f>
        <v>0</v>
      </c>
      <c r="AV30" s="76" t="str">
        <f>VLOOKUP(F30,'N2K Features'!$D$5:$CL$125,43,FALSE)</f>
        <v>No</v>
      </c>
      <c r="AW30" s="76">
        <f>VLOOKUP(F30,'N2K Features'!$D$5:$CL$125,44,FALSE)</f>
        <v>0</v>
      </c>
      <c r="AX30" s="76">
        <f>VLOOKUP(F30,'N2K Features'!$D$5:$CL$125,45,FALSE)</f>
        <v>0</v>
      </c>
      <c r="AY30" s="76" t="str">
        <f>VLOOKUP(F30,'N2K Features'!$D$5:$CL$125,46,FALSE)</f>
        <v>No</v>
      </c>
      <c r="AZ30" s="76">
        <f>VLOOKUP(F30,'N2K Features'!$D$5:$CL$125,47,FALSE)</f>
        <v>0</v>
      </c>
      <c r="BA30" s="76">
        <f>VLOOKUP(F30,'N2K Features'!$D$5:$CL$125,48,FALSE)</f>
        <v>0</v>
      </c>
      <c r="BB30" s="76" t="str">
        <f>VLOOKUP(F30,'N2K Features'!$D$5:$CL$125,49,FALSE)</f>
        <v>No</v>
      </c>
      <c r="BC30" s="76">
        <f>VLOOKUP(F30,'N2K Features'!$D$5:$CL$125,50,FALSE)</f>
        <v>0</v>
      </c>
      <c r="BD30" s="130">
        <f>VLOOKUP(F30,'N2K Features'!$D$5:$CL$125,51,FALSE)</f>
        <v>0</v>
      </c>
      <c r="BE30" s="76" t="str">
        <f>VLOOKUP(F30,'N2K Features'!$D$5:$CL$125,52,FALSE)</f>
        <v>No</v>
      </c>
      <c r="BF30" s="76">
        <f>VLOOKUP(F30,'N2K Features'!$D$5:$CL$125,53,FALSE)</f>
        <v>0</v>
      </c>
      <c r="BG30" s="130">
        <f>VLOOKUP(F30,'N2K Features'!$D$5:$CL$125,54,FALSE)</f>
        <v>0</v>
      </c>
      <c r="BH30" s="76" t="str">
        <f>VLOOKUP(F30,'N2K Features'!$D$5:$CL$125,55,FALSE)</f>
        <v>No</v>
      </c>
      <c r="BI30" s="76">
        <f>VLOOKUP(F30,'N2K Features'!$D$5:$CL$125,56,FALSE)</f>
        <v>0</v>
      </c>
      <c r="BJ30" s="76">
        <f>VLOOKUP(F30,'N2K Features'!$D$5:$CL$125,57,FALSE)</f>
        <v>0</v>
      </c>
      <c r="BK30" s="76" t="str">
        <f>VLOOKUP(F30,'N2K Features'!$D$5:$CL$125,58,FALSE)</f>
        <v>No</v>
      </c>
      <c r="BL30" s="76">
        <f>VLOOKUP(F30,'N2K Features'!$D$5:$CL$125,59,FALSE)</f>
        <v>0</v>
      </c>
      <c r="BM30" s="130">
        <f>VLOOKUP(F30,'N2K Features'!$D$5:$CL$125,60,FALSE)</f>
        <v>0</v>
      </c>
      <c r="BN30" s="76" t="str">
        <f>VLOOKUP(F30,'N2K Features'!$D$5:$CL$125,61,FALSE)</f>
        <v>No</v>
      </c>
      <c r="BO30" s="76">
        <f>VLOOKUP(F30,'N2K Features'!$D$5:$CL$125,62,FALSE)</f>
        <v>0</v>
      </c>
      <c r="BP30" s="76">
        <f>VLOOKUP(F30,'N2K Features'!$D$5:$CL$125,63,FALSE)</f>
        <v>0</v>
      </c>
      <c r="BQ30" s="76" t="str">
        <f>VLOOKUP(F30,'N2K Features'!$D$5:$CL$125,64,FALSE)</f>
        <v>No</v>
      </c>
      <c r="BR30" s="76">
        <f>VLOOKUP(F30,'N2K Features'!$D$5:$CL$125,65,FALSE)</f>
        <v>0</v>
      </c>
      <c r="BS30" s="76">
        <f>VLOOKUP(F30,'N2K Features'!$D$5:$CL$125,66,FALSE)</f>
        <v>0</v>
      </c>
      <c r="BT30" s="76" t="str">
        <f>VLOOKUP(F30,'N2K Features'!$D$5:$CL$125,67,FALSE)</f>
        <v>No</v>
      </c>
      <c r="BU30" s="76">
        <f>VLOOKUP(F30,'N2K Features'!$D$5:$CL$125,68,FALSE)</f>
        <v>0</v>
      </c>
      <c r="BV30" s="76">
        <f>VLOOKUP(F30,'N2K Features'!$D$5:$CL$125,69,FALSE)</f>
        <v>0</v>
      </c>
      <c r="BW30" s="76" t="str">
        <f>VLOOKUP(F30,'N2K Features'!$D$5:$CL$125,70,FALSE)</f>
        <v>No</v>
      </c>
      <c r="BX30" s="76">
        <f>VLOOKUP(F30,'N2K Features'!$D$5:$CL$125,71,FALSE)</f>
        <v>0</v>
      </c>
      <c r="BY30" s="130">
        <f>VLOOKUP(F30,'N2K Features'!$D$5:$CL$125,72,FALSE)</f>
        <v>0</v>
      </c>
      <c r="BZ30" s="76" t="str">
        <f>VLOOKUP(F30,'N2K Features'!$D$5:$CL$125,73,FALSE)</f>
        <v>No</v>
      </c>
      <c r="CA30" s="76">
        <f>VLOOKUP(F30,'N2K Features'!$D$5:$CL$125,74,FALSE)</f>
        <v>0</v>
      </c>
      <c r="CB30" s="76">
        <f>VLOOKUP(F30,'N2K Features'!$D$5:$CL$125,75,FALSE)</f>
        <v>0</v>
      </c>
      <c r="CC30" s="76" t="str">
        <f>VLOOKUP(F30,'N2K Features'!$D$5:$CL$125,76,FALSE)</f>
        <v>No</v>
      </c>
      <c r="CD30" s="76">
        <f>VLOOKUP(F30,'N2K Features'!$D$5:$CL$125,77,FALSE)</f>
        <v>0</v>
      </c>
      <c r="CE30" s="76">
        <f>VLOOKUP(F30,'N2K Features'!$D$5:$CL$125,78,FALSE)</f>
        <v>0</v>
      </c>
      <c r="CF30" s="76" t="str">
        <f>VLOOKUP(F30,'N2K Features'!$D$5:$CL$125,79,FALSE)</f>
        <v>No</v>
      </c>
      <c r="CG30" s="76">
        <f>VLOOKUP(F30,'N2K Features'!$D$5:$CL$125,80,FALSE)</f>
        <v>0</v>
      </c>
      <c r="CH30" s="76">
        <f>VLOOKUP(F30,'N2K Features'!$D$5:$CL$125,81,FALSE)</f>
        <v>0</v>
      </c>
      <c r="CI30" s="76" t="str">
        <f>VLOOKUP(F30,'N2K Features'!$D$5:$CL$125,82,FALSE)</f>
        <v>No</v>
      </c>
      <c r="CJ30" s="76">
        <f>VLOOKUP(F30,'N2K Features'!$D$5:$CL$125,83,FALSE)</f>
        <v>0</v>
      </c>
      <c r="CK30" s="76">
        <f>VLOOKUP(F30,'N2K Features'!$D$5:$CL$125,84,FALSE)</f>
        <v>0</v>
      </c>
      <c r="CL30" s="76" t="str">
        <f>VLOOKUP(F30,'N2K Features'!$D$5:$CL$125,85,FALSE)</f>
        <v>Yes</v>
      </c>
      <c r="CM30" s="76" t="str">
        <f>VLOOKUP(F30,'N2K Features'!$D$5:$CL$125,86,FALSE)</f>
        <v>Low</v>
      </c>
      <c r="CN30" s="79" t="str">
        <f>VLOOKUP(F30,'N2K Features'!$D$5:$CL$125,87,FALSE)</f>
        <v xml:space="preserve">Interesting to public, some bat cams available. </v>
      </c>
    </row>
    <row r="31" spans="1:92" ht="14.4" hidden="1" x14ac:dyDescent="0.3">
      <c r="A31" s="129" t="s">
        <v>203</v>
      </c>
      <c r="B31" s="59" t="s">
        <v>204</v>
      </c>
      <c r="C31" s="59" t="s">
        <v>585</v>
      </c>
      <c r="D31" s="59" t="s">
        <v>608</v>
      </c>
      <c r="E31" s="59" t="s">
        <v>594</v>
      </c>
      <c r="F31" s="59" t="s">
        <v>609</v>
      </c>
      <c r="G31" s="59" t="s">
        <v>610</v>
      </c>
      <c r="H31" s="179" t="s">
        <v>611</v>
      </c>
      <c r="I31" s="77" t="str">
        <f>VLOOKUP(F31,'N2K Features'!$D$5:$CL$125,4,FALSE)</f>
        <v>Yes</v>
      </c>
      <c r="J31" s="77" t="str">
        <f>VLOOKUP(F31,'N2K Features'!$D$5:$CL$125,5,FALSE)</f>
        <v>Medium</v>
      </c>
      <c r="K31" s="77" t="str">
        <f>VLOOKUP(F31,'N2K Features'!$D$5:$CL$125,6,FALSE)</f>
        <v>Moderate</v>
      </c>
      <c r="L31" s="77" t="str">
        <f>VLOOKUP(F31,'N2K Features'!$D$5:$CL$125,7,FALSE)</f>
        <v>Yes</v>
      </c>
      <c r="M31" s="77" t="str">
        <f>VLOOKUP(F31,'N2K Features'!$D$5:$CL$125,8,FALSE)</f>
        <v>Small</v>
      </c>
      <c r="N31" s="77" t="str">
        <f>VLOOKUP(F31,'N2K Features'!$D$5:$CL$125,9,FALSE)</f>
        <v>Low</v>
      </c>
      <c r="O31" s="77" t="str">
        <f>VLOOKUP(F31,'N2K Features'!$D$5:$CL$125,10,FALSE)</f>
        <v>Yes</v>
      </c>
      <c r="P31" s="77" t="str">
        <f>VLOOKUP(F31,'N2K Features'!$D$5:$CL$125,11,FALSE)</f>
        <v>Medium</v>
      </c>
      <c r="Q31" s="77" t="str">
        <f>VLOOKUP(F31,'N2K Features'!$D$5:$CL$125,12,FALSE)</f>
        <v>Low</v>
      </c>
      <c r="R31" s="77" t="str">
        <f>VLOOKUP(F31,'N2K Features'!$D$5:$CL$125,13,FALSE)</f>
        <v>Yes</v>
      </c>
      <c r="S31" s="77" t="str">
        <f>VLOOKUP(F31,'N2K Features'!$D$5:$CL$125,14,FALSE)</f>
        <v>Medium</v>
      </c>
      <c r="T31" s="77" t="str">
        <f>VLOOKUP(F31,'N2K Features'!$D$5:$CL$125,15,FALSE)</f>
        <v>High</v>
      </c>
      <c r="U31" s="77" t="str">
        <f>VLOOKUP(F31,'N2K Features'!$D$5:$CL$125,16,FALSE)</f>
        <v>No</v>
      </c>
      <c r="V31" s="77">
        <f>VLOOKUP(F31,'N2K Features'!$D$5:$CL$125, 17,FALSE)</f>
        <v>0</v>
      </c>
      <c r="W31" s="77">
        <f>VLOOKUP(F31,'N2K Features'!$D$5:$CL$125,18,FALSE)</f>
        <v>0</v>
      </c>
      <c r="X31" s="77" t="str">
        <f>VLOOKUP(F31,'N2K Features'!$D$5:$CL$125,19,FALSE)</f>
        <v>No</v>
      </c>
      <c r="Y31" s="77">
        <f>VLOOKUP(F31,'N2K Features'!$D$5:$CL$125,20,FALSE)</f>
        <v>0</v>
      </c>
      <c r="Z31" s="77">
        <f>VLOOKUP(F31,'N2K Features'!$D$5:$CL$125,21,FALSE)</f>
        <v>0</v>
      </c>
      <c r="AA31" s="77" t="str">
        <f>VLOOKUP(F31,'N2K Features'!$D$5:$CL$125,22,FALSE)</f>
        <v>Yes</v>
      </c>
      <c r="AB31" s="77" t="str">
        <f>VLOOKUP(F31,'N2K Features'!$D$5:$CL$125,23,FALSE)</f>
        <v>Medium</v>
      </c>
      <c r="AC31" s="77" t="str">
        <f>VLOOKUP(F31,'N2K Features'!$D$5:$CL$125,24,FALSE)</f>
        <v>High</v>
      </c>
      <c r="AD31" s="77" t="str">
        <f>VLOOKUP(F31,'N2K Features'!$D$5:$CL$125,25,FALSE)</f>
        <v>No</v>
      </c>
      <c r="AE31" s="77">
        <f>VLOOKUP(F31,'N2K Features'!$D$5:$CL$125,26,FALSE)</f>
        <v>0</v>
      </c>
      <c r="AF31" s="78">
        <f>VLOOKUP(F31,'N2K Features'!$D$5:$CL$125,27,FALSE)</f>
        <v>0</v>
      </c>
      <c r="AG31" s="76" t="str">
        <f>VLOOKUP(F31,'N2K Features'!$D$5:$CL$125,28,FALSE)</f>
        <v>No</v>
      </c>
      <c r="AH31" s="76">
        <f>VLOOKUP(F31,'N2K Features'!$D$5:$CL$125,29,FALSE)</f>
        <v>0</v>
      </c>
      <c r="AI31" s="76">
        <f>VLOOKUP(F31,'N2K Features'!$D$5:$CL$125,30,FALSE)</f>
        <v>0</v>
      </c>
      <c r="AJ31" s="76" t="str">
        <f>VLOOKUP(F31,'N2K Features'!$D$5:$CL$125,31,FALSE)</f>
        <v>No</v>
      </c>
      <c r="AK31" s="76">
        <f>VLOOKUP(F31,'N2K Features'!$D$5:$CL$125,32,FALSE)</f>
        <v>0</v>
      </c>
      <c r="AL31" s="76">
        <f>VLOOKUP(F31,'N2K Features'!$D$5:$CL$125,33,FALSE)</f>
        <v>0</v>
      </c>
      <c r="AM31" s="76" t="str">
        <f>VLOOKUP(F31,'N2K Features'!$D$5:$CL$125,34,FALSE)</f>
        <v>No</v>
      </c>
      <c r="AN31" s="76">
        <f>VLOOKUP(F31,'N2K Features'!$D$5:$CL$125,35,FALSE)</f>
        <v>0</v>
      </c>
      <c r="AO31" s="76">
        <f>VLOOKUP(F31,'N2K Features'!$D$5:$CL$125,36,FALSE)</f>
        <v>0</v>
      </c>
      <c r="AP31" s="76" t="str">
        <f>VLOOKUP(F31,'N2K Features'!$D$5:$CL$125,37,FALSE)</f>
        <v>No</v>
      </c>
      <c r="AQ31" s="76">
        <f>VLOOKUP(F31,'N2K Features'!$D$5:$CL$125,38,FALSE)</f>
        <v>0</v>
      </c>
      <c r="AR31" s="76">
        <f>VLOOKUP(F31,'N2K Features'!$D$5:$CL$125,39,FALSE)</f>
        <v>0</v>
      </c>
      <c r="AS31" s="76" t="str">
        <f>VLOOKUP(F31,'N2K Features'!$D$5:$CL$125,40,FALSE)</f>
        <v>No</v>
      </c>
      <c r="AT31" s="76">
        <f>VLOOKUP(F31,'N2K Features'!$D$5:$CL$125,41,FALSE)</f>
        <v>0</v>
      </c>
      <c r="AU31" s="76">
        <f>VLOOKUP(F31,'N2K Features'!$D$5:$CL$125,42,FALSE)</f>
        <v>0</v>
      </c>
      <c r="AV31" s="76" t="str">
        <f>VLOOKUP(F31,'N2K Features'!$D$5:$CL$125,43,FALSE)</f>
        <v>Yes</v>
      </c>
      <c r="AW31" s="76" t="str">
        <f>VLOOKUP(F31,'N2K Features'!$D$5:$CL$125,44,FALSE)</f>
        <v>Medium</v>
      </c>
      <c r="AX31" s="76" t="str">
        <f>VLOOKUP(F31,'N2K Features'!$D$5:$CL$125,45,FALSE)</f>
        <v>Low</v>
      </c>
      <c r="AY31" s="76" t="str">
        <f>VLOOKUP(F31,'N2K Features'!$D$5:$CL$125,46,FALSE)</f>
        <v>No</v>
      </c>
      <c r="AZ31" s="76">
        <f>VLOOKUP(F31,'N2K Features'!$D$5:$CL$125,47,FALSE)</f>
        <v>0</v>
      </c>
      <c r="BA31" s="76">
        <f>VLOOKUP(F31,'N2K Features'!$D$5:$CL$125,48,FALSE)</f>
        <v>0</v>
      </c>
      <c r="BB31" s="76" t="str">
        <f>VLOOKUP(F31,'N2K Features'!$D$5:$CL$125,49,FALSE)</f>
        <v>No</v>
      </c>
      <c r="BC31" s="76">
        <f>VLOOKUP(F31,'N2K Features'!$D$5:$CL$125,50,FALSE)</f>
        <v>0</v>
      </c>
      <c r="BD31" s="130">
        <f>VLOOKUP(F31,'N2K Features'!$D$5:$CL$125,51,FALSE)</f>
        <v>0</v>
      </c>
      <c r="BE31" s="76" t="str">
        <f>VLOOKUP(F31,'N2K Features'!$D$5:$CL$125,52,FALSE)</f>
        <v>No</v>
      </c>
      <c r="BF31" s="76">
        <f>VLOOKUP(F31,'N2K Features'!$D$5:$CL$125,53,FALSE)</f>
        <v>0</v>
      </c>
      <c r="BG31" s="130">
        <f>VLOOKUP(F31,'N2K Features'!$D$5:$CL$125,54,FALSE)</f>
        <v>0</v>
      </c>
      <c r="BH31" s="76" t="str">
        <f>VLOOKUP(F31,'N2K Features'!$D$5:$CL$125,55,FALSE)</f>
        <v>Yes</v>
      </c>
      <c r="BI31" s="76" t="str">
        <f>VLOOKUP(F31,'N2K Features'!$D$5:$CL$125,56,FALSE)</f>
        <v>Large</v>
      </c>
      <c r="BJ31" s="76" t="str">
        <f>VLOOKUP(F31,'N2K Features'!$D$5:$CL$125,57,FALSE)</f>
        <v>Moderate</v>
      </c>
      <c r="BK31" s="76" t="str">
        <f>VLOOKUP(F31,'N2K Features'!$D$5:$CL$125,58,FALSE)</f>
        <v>Yes</v>
      </c>
      <c r="BL31" s="76" t="str">
        <f>VLOOKUP(F31,'N2K Features'!$D$5:$CL$125,59,FALSE)</f>
        <v>Medium</v>
      </c>
      <c r="BM31" s="130" t="str">
        <f>VLOOKUP(F31,'N2K Features'!$D$5:$CL$125,60,FALSE)</f>
        <v>High</v>
      </c>
      <c r="BN31" s="76" t="str">
        <f>VLOOKUP(F31,'N2K Features'!$D$5:$CL$125,61,FALSE)</f>
        <v>Yes</v>
      </c>
      <c r="BO31" s="76" t="str">
        <f>VLOOKUP(F31,'N2K Features'!$D$5:$CL$125,62,FALSE)</f>
        <v>Medium</v>
      </c>
      <c r="BP31" s="76" t="str">
        <f>VLOOKUP(F31,'N2K Features'!$D$5:$CL$125,63,FALSE)</f>
        <v>Moderate</v>
      </c>
      <c r="BQ31" s="76" t="str">
        <f>VLOOKUP(F31,'N2K Features'!$D$5:$CL$125,64,FALSE)</f>
        <v>Yes</v>
      </c>
      <c r="BR31" s="76" t="str">
        <f>VLOOKUP(F31,'N2K Features'!$D$5:$CL$125,65,FALSE)</f>
        <v>Medium</v>
      </c>
      <c r="BS31" s="76" t="str">
        <f>VLOOKUP(F31,'N2K Features'!$D$5:$CL$125,66,FALSE)</f>
        <v>Moderate</v>
      </c>
      <c r="BT31" s="76" t="str">
        <f>VLOOKUP(F31,'N2K Features'!$D$5:$CL$125,67,FALSE)</f>
        <v>No</v>
      </c>
      <c r="BU31" s="76">
        <f>VLOOKUP(F31,'N2K Features'!$D$5:$CL$125,68,FALSE)</f>
        <v>0</v>
      </c>
      <c r="BV31" s="76">
        <f>VLOOKUP(F31,'N2K Features'!$D$5:$CL$125,69,FALSE)</f>
        <v>0</v>
      </c>
      <c r="BW31" s="76" t="str">
        <f>VLOOKUP(F31,'N2K Features'!$D$5:$CL$125,70,FALSE)</f>
        <v>Yes</v>
      </c>
      <c r="BX31" s="76" t="str">
        <f>VLOOKUP(F31,'N2K Features'!$D$5:$CL$125,71,FALSE)</f>
        <v>Medium</v>
      </c>
      <c r="BY31" s="130" t="str">
        <f>VLOOKUP(F31,'N2K Features'!$D$5:$CL$125,72,FALSE)</f>
        <v>High</v>
      </c>
      <c r="BZ31" s="76" t="str">
        <f>VLOOKUP(F31,'N2K Features'!$D$5:$CL$125,73,FALSE)</f>
        <v>No</v>
      </c>
      <c r="CA31" s="76">
        <f>VLOOKUP(F31,'N2K Features'!$D$5:$CL$125,74,FALSE)</f>
        <v>0</v>
      </c>
      <c r="CB31" s="76">
        <f>VLOOKUP(F31,'N2K Features'!$D$5:$CL$125,75,FALSE)</f>
        <v>0</v>
      </c>
      <c r="CC31" s="76" t="str">
        <f>VLOOKUP(F31,'N2K Features'!$D$5:$CL$125,76,FALSE)</f>
        <v>No</v>
      </c>
      <c r="CD31" s="76">
        <f>VLOOKUP(F31,'N2K Features'!$D$5:$CL$125,77,FALSE)</f>
        <v>0</v>
      </c>
      <c r="CE31" s="76">
        <f>VLOOKUP(F31,'N2K Features'!$D$5:$CL$125,78,FALSE)</f>
        <v>0</v>
      </c>
      <c r="CF31" s="76" t="str">
        <f>VLOOKUP(F31,'N2K Features'!$D$5:$CL$125,79,FALSE)</f>
        <v>No</v>
      </c>
      <c r="CG31" s="76">
        <f>VLOOKUP(F31,'N2K Features'!$D$5:$CL$125,80,FALSE)</f>
        <v>0</v>
      </c>
      <c r="CH31" s="76">
        <f>VLOOKUP(F31,'N2K Features'!$D$5:$CL$125,81,FALSE)</f>
        <v>0</v>
      </c>
      <c r="CI31" s="76" t="str">
        <f>VLOOKUP(F31,'N2K Features'!$D$5:$CL$125,82,FALSE)</f>
        <v>No</v>
      </c>
      <c r="CJ31" s="76">
        <f>VLOOKUP(F31,'N2K Features'!$D$5:$CL$125,83,FALSE)</f>
        <v>0</v>
      </c>
      <c r="CK31" s="76">
        <f>VLOOKUP(F31,'N2K Features'!$D$5:$CL$125,84,FALSE)</f>
        <v>0</v>
      </c>
      <c r="CL31" s="76" t="str">
        <f>VLOOKUP(F31,'N2K Features'!$D$5:$CL$125,85,FALSE)</f>
        <v>Yes</v>
      </c>
      <c r="CM31" s="76" t="str">
        <f>VLOOKUP(F31,'N2K Features'!$D$5:$CL$125,86,FALSE)</f>
        <v>Low</v>
      </c>
      <c r="CN31" s="79" t="str">
        <f>VLOOKUP(F31,'N2K Features'!$D$5:$CL$125,87,FALSE)</f>
        <v>Natural freshwater landscape</v>
      </c>
    </row>
    <row r="32" spans="1:92" ht="14.4" hidden="1" x14ac:dyDescent="0.3">
      <c r="A32" s="129" t="s">
        <v>203</v>
      </c>
      <c r="B32" s="59" t="s">
        <v>204</v>
      </c>
      <c r="C32" s="59" t="s">
        <v>585</v>
      </c>
      <c r="D32" s="59" t="s">
        <v>629</v>
      </c>
      <c r="E32" s="59" t="s">
        <v>596</v>
      </c>
      <c r="F32" s="59" t="s">
        <v>630</v>
      </c>
      <c r="G32" s="59" t="s">
        <v>631</v>
      </c>
      <c r="H32" s="179" t="s">
        <v>632</v>
      </c>
      <c r="I32" s="77" t="str">
        <f>VLOOKUP(F32,'N2K Features'!$D$5:$CL$125,4,FALSE)</f>
        <v>Yes</v>
      </c>
      <c r="J32" s="77" t="str">
        <f>VLOOKUP(F32,'N2K Features'!$D$5:$CL$125,5,FALSE)</f>
        <v>Medium</v>
      </c>
      <c r="K32" s="77" t="str">
        <f>VLOOKUP(F32,'N2K Features'!$D$5:$CL$125,6,FALSE)</f>
        <v>Moderate</v>
      </c>
      <c r="L32" s="77" t="str">
        <f>VLOOKUP(F32,'N2K Features'!$D$5:$CL$125,7,FALSE)</f>
        <v>Yes</v>
      </c>
      <c r="M32" s="77" t="str">
        <f>VLOOKUP(F32,'N2K Features'!$D$5:$CL$125,8,FALSE)</f>
        <v>Small</v>
      </c>
      <c r="N32" s="77" t="str">
        <f>VLOOKUP(F32,'N2K Features'!$D$5:$CL$125,9,FALSE)</f>
        <v>Low</v>
      </c>
      <c r="O32" s="77" t="str">
        <f>VLOOKUP(F32,'N2K Features'!$D$5:$CL$125,10,FALSE)</f>
        <v>Yes</v>
      </c>
      <c r="P32" s="77" t="str">
        <f>VLOOKUP(F32,'N2K Features'!$D$5:$CL$125,11,FALSE)</f>
        <v>Medium</v>
      </c>
      <c r="Q32" s="77" t="str">
        <f>VLOOKUP(F32,'N2K Features'!$D$5:$CL$125,12,FALSE)</f>
        <v>Low</v>
      </c>
      <c r="R32" s="77" t="str">
        <f>VLOOKUP(F32,'N2K Features'!$D$5:$CL$125,13,FALSE)</f>
        <v>Yes</v>
      </c>
      <c r="S32" s="77" t="str">
        <f>VLOOKUP(F32,'N2K Features'!$D$5:$CL$125,14,FALSE)</f>
        <v>Large</v>
      </c>
      <c r="T32" s="77" t="str">
        <f>VLOOKUP(F32,'N2K Features'!$D$5:$CL$125,15,FALSE)</f>
        <v>High</v>
      </c>
      <c r="U32" s="77" t="str">
        <f>VLOOKUP(F32,'N2K Features'!$D$5:$CL$125,16,FALSE)</f>
        <v>No</v>
      </c>
      <c r="V32" s="77">
        <f>VLOOKUP(F32,'N2K Features'!$D$5:$CL$125, 17,FALSE)</f>
        <v>0</v>
      </c>
      <c r="W32" s="77">
        <f>VLOOKUP(F32,'N2K Features'!$D$5:$CL$125,18,FALSE)</f>
        <v>0</v>
      </c>
      <c r="X32" s="77" t="str">
        <f>VLOOKUP(F32,'N2K Features'!$D$5:$CL$125,19,FALSE)</f>
        <v>Yes</v>
      </c>
      <c r="Y32" s="77" t="str">
        <f>VLOOKUP(F32,'N2K Features'!$D$5:$CL$125,20,FALSE)</f>
        <v>Medium</v>
      </c>
      <c r="Z32" s="77" t="str">
        <f>VLOOKUP(F32,'N2K Features'!$D$5:$CL$125,21,FALSE)</f>
        <v>Moderate</v>
      </c>
      <c r="AA32" s="77" t="str">
        <f>VLOOKUP(F32,'N2K Features'!$D$5:$CL$125,22,FALSE)</f>
        <v>Yes</v>
      </c>
      <c r="AB32" s="77" t="str">
        <f>VLOOKUP(F32,'N2K Features'!$D$5:$CL$125,23,FALSE)</f>
        <v>Medium</v>
      </c>
      <c r="AC32" s="77" t="str">
        <f>VLOOKUP(F32,'N2K Features'!$D$5:$CL$125,24,FALSE)</f>
        <v>High</v>
      </c>
      <c r="AD32" s="77" t="str">
        <f>VLOOKUP(F32,'N2K Features'!$D$5:$CL$125,25,FALSE)</f>
        <v>No</v>
      </c>
      <c r="AE32" s="77">
        <f>VLOOKUP(F32,'N2K Features'!$D$5:$CL$125,26,FALSE)</f>
        <v>0</v>
      </c>
      <c r="AF32" s="78">
        <f>VLOOKUP(F32,'N2K Features'!$D$5:$CL$125,27,FALSE)</f>
        <v>0</v>
      </c>
      <c r="AG32" s="76" t="str">
        <f>VLOOKUP(F32,'N2K Features'!$D$5:$CL$125,28,FALSE)</f>
        <v>No</v>
      </c>
      <c r="AH32" s="76">
        <f>VLOOKUP(F32,'N2K Features'!$D$5:$CL$125,29,FALSE)</f>
        <v>0</v>
      </c>
      <c r="AI32" s="76">
        <f>VLOOKUP(F32,'N2K Features'!$D$5:$CL$125,30,FALSE)</f>
        <v>0</v>
      </c>
      <c r="AJ32" s="76" t="str">
        <f>VLOOKUP(F32,'N2K Features'!$D$5:$CL$125,31,FALSE)</f>
        <v>No</v>
      </c>
      <c r="AK32" s="76">
        <f>VLOOKUP(F32,'N2K Features'!$D$5:$CL$125,32,FALSE)</f>
        <v>0</v>
      </c>
      <c r="AL32" s="76">
        <f>VLOOKUP(F32,'N2K Features'!$D$5:$CL$125,33,FALSE)</f>
        <v>0</v>
      </c>
      <c r="AM32" s="76" t="str">
        <f>VLOOKUP(F32,'N2K Features'!$D$5:$CL$125,34,FALSE)</f>
        <v>No</v>
      </c>
      <c r="AN32" s="76">
        <f>VLOOKUP(F32,'N2K Features'!$D$5:$CL$125,35,FALSE)</f>
        <v>0</v>
      </c>
      <c r="AO32" s="76">
        <f>VLOOKUP(F32,'N2K Features'!$D$5:$CL$125,36,FALSE)</f>
        <v>0</v>
      </c>
      <c r="AP32" s="76" t="str">
        <f>VLOOKUP(F32,'N2K Features'!$D$5:$CL$125,37,FALSE)</f>
        <v>No</v>
      </c>
      <c r="AQ32" s="76">
        <f>VLOOKUP(F32,'N2K Features'!$D$5:$CL$125,38,FALSE)</f>
        <v>0</v>
      </c>
      <c r="AR32" s="76">
        <f>VLOOKUP(F32,'N2K Features'!$D$5:$CL$125,39,FALSE)</f>
        <v>0</v>
      </c>
      <c r="AS32" s="76" t="str">
        <f>VLOOKUP(F32,'N2K Features'!$D$5:$CL$125,40,FALSE)</f>
        <v>No</v>
      </c>
      <c r="AT32" s="76">
        <f>VLOOKUP(F32,'N2K Features'!$D$5:$CL$125,41,FALSE)</f>
        <v>0</v>
      </c>
      <c r="AU32" s="76">
        <f>VLOOKUP(F32,'N2K Features'!$D$5:$CL$125,42,FALSE)</f>
        <v>0</v>
      </c>
      <c r="AV32" s="76" t="str">
        <f>VLOOKUP(F32,'N2K Features'!$D$5:$CL$125,43,FALSE)</f>
        <v>Yes</v>
      </c>
      <c r="AW32" s="76" t="str">
        <f>VLOOKUP(F32,'N2K Features'!$D$5:$CL$125,44,FALSE)</f>
        <v>Medium</v>
      </c>
      <c r="AX32" s="76" t="str">
        <f>VLOOKUP(F32,'N2K Features'!$D$5:$CL$125,45,FALSE)</f>
        <v>Low</v>
      </c>
      <c r="AY32" s="76" t="str">
        <f>VLOOKUP(F32,'N2K Features'!$D$5:$CL$125,46,FALSE)</f>
        <v>Yes</v>
      </c>
      <c r="AZ32" s="76" t="str">
        <f>VLOOKUP(F32,'N2K Features'!$D$5:$CL$125,47,FALSE)</f>
        <v>Medium</v>
      </c>
      <c r="BA32" s="76" t="str">
        <f>VLOOKUP(F32,'N2K Features'!$D$5:$CL$125,48,FALSE)</f>
        <v>Low</v>
      </c>
      <c r="BB32" s="76" t="str">
        <f>VLOOKUP(F32,'N2K Features'!$D$5:$CL$125,49,FALSE)</f>
        <v>Yes</v>
      </c>
      <c r="BC32" s="76" t="str">
        <f>VLOOKUP(F32,'N2K Features'!$D$5:$CL$125,50,FALSE)</f>
        <v>Medium</v>
      </c>
      <c r="BD32" s="130" t="str">
        <f>VLOOKUP(F32,'N2K Features'!$D$5:$CL$125,51,FALSE)</f>
        <v>Low</v>
      </c>
      <c r="BE32" s="76" t="str">
        <f>VLOOKUP(F32,'N2K Features'!$D$5:$CL$125,52,FALSE)</f>
        <v>No</v>
      </c>
      <c r="BF32" s="76">
        <f>VLOOKUP(F32,'N2K Features'!$D$5:$CL$125,53,FALSE)</f>
        <v>0</v>
      </c>
      <c r="BG32" s="130">
        <f>VLOOKUP(F32,'N2K Features'!$D$5:$CL$125,54,FALSE)</f>
        <v>0</v>
      </c>
      <c r="BH32" s="76" t="str">
        <f>VLOOKUP(F32,'N2K Features'!$D$5:$CL$125,55,FALSE)</f>
        <v>Yes</v>
      </c>
      <c r="BI32" s="76" t="str">
        <f>VLOOKUP(F32,'N2K Features'!$D$5:$CL$125,56,FALSE)</f>
        <v>Large</v>
      </c>
      <c r="BJ32" s="76" t="str">
        <f>VLOOKUP(F32,'N2K Features'!$D$5:$CL$125,57,FALSE)</f>
        <v>Moderate</v>
      </c>
      <c r="BK32" s="76" t="str">
        <f>VLOOKUP(F32,'N2K Features'!$D$5:$CL$125,58,FALSE)</f>
        <v>Yes</v>
      </c>
      <c r="BL32" s="76" t="str">
        <f>VLOOKUP(F32,'N2K Features'!$D$5:$CL$125,59,FALSE)</f>
        <v>Medium</v>
      </c>
      <c r="BM32" s="130" t="str">
        <f>VLOOKUP(F32,'N2K Features'!$D$5:$CL$125,60,FALSE)</f>
        <v>Moderate</v>
      </c>
      <c r="BN32" s="76" t="str">
        <f>VLOOKUP(F32,'N2K Features'!$D$5:$CL$125,61,FALSE)</f>
        <v>Yes</v>
      </c>
      <c r="BO32" s="76" t="str">
        <f>VLOOKUP(F32,'N2K Features'!$D$5:$CL$125,62,FALSE)</f>
        <v>Large</v>
      </c>
      <c r="BP32" s="76" t="str">
        <f>VLOOKUP(F32,'N2K Features'!$D$5:$CL$125,63,FALSE)</f>
        <v>High</v>
      </c>
      <c r="BQ32" s="76" t="str">
        <f>VLOOKUP(F32,'N2K Features'!$D$5:$CL$125,64,FALSE)</f>
        <v>Yes</v>
      </c>
      <c r="BR32" s="76" t="str">
        <f>VLOOKUP(F32,'N2K Features'!$D$5:$CL$125,65,FALSE)</f>
        <v>Medium</v>
      </c>
      <c r="BS32" s="76" t="str">
        <f>VLOOKUP(F32,'N2K Features'!$D$5:$CL$125,66,FALSE)</f>
        <v>High</v>
      </c>
      <c r="BT32" s="76" t="str">
        <f>VLOOKUP(F32,'N2K Features'!$D$5:$CL$125,67,FALSE)</f>
        <v>Yes</v>
      </c>
      <c r="BU32" s="76" t="str">
        <f>VLOOKUP(F32,'N2K Features'!$D$5:$CL$125,68,FALSE)</f>
        <v>Small</v>
      </c>
      <c r="BV32" s="76" t="str">
        <f>VLOOKUP(F32,'N2K Features'!$D$5:$CL$125,69,FALSE)</f>
        <v>Moderate</v>
      </c>
      <c r="BW32" s="76" t="str">
        <f>VLOOKUP(F32,'N2K Features'!$D$5:$CL$125,70,FALSE)</f>
        <v>Yes</v>
      </c>
      <c r="BX32" s="76" t="str">
        <f>VLOOKUP(F32,'N2K Features'!$D$5:$CL$125,71,FALSE)</f>
        <v>Medium</v>
      </c>
      <c r="BY32" s="130" t="str">
        <f>VLOOKUP(F32,'N2K Features'!$D$5:$CL$125,72,FALSE)</f>
        <v>High</v>
      </c>
      <c r="BZ32" s="76" t="str">
        <f>VLOOKUP(F32,'N2K Features'!$D$5:$CL$125,73,FALSE)</f>
        <v>No</v>
      </c>
      <c r="CA32" s="76">
        <f>VLOOKUP(F32,'N2K Features'!$D$5:$CL$125,74,FALSE)</f>
        <v>0</v>
      </c>
      <c r="CB32" s="76">
        <f>VLOOKUP(F32,'N2K Features'!$D$5:$CL$125,75,FALSE)</f>
        <v>0</v>
      </c>
      <c r="CC32" s="76" t="str">
        <f>VLOOKUP(F32,'N2K Features'!$D$5:$CL$125,76,FALSE)</f>
        <v>No</v>
      </c>
      <c r="CD32" s="76">
        <f>VLOOKUP(F32,'N2K Features'!$D$5:$CL$125,77,FALSE)</f>
        <v>0</v>
      </c>
      <c r="CE32" s="76">
        <f>VLOOKUP(F32,'N2K Features'!$D$5:$CL$125,78,FALSE)</f>
        <v>0</v>
      </c>
      <c r="CF32" s="76" t="str">
        <f>VLOOKUP(F32,'N2K Features'!$D$5:$CL$125,79,FALSE)</f>
        <v>Yes</v>
      </c>
      <c r="CG32" s="76" t="str">
        <f>VLOOKUP(F32,'N2K Features'!$D$5:$CL$125,80,FALSE)</f>
        <v>Medium</v>
      </c>
      <c r="CH32" s="76" t="str">
        <f>VLOOKUP(F32,'N2K Features'!$D$5:$CL$125,81,FALSE)</f>
        <v>Low</v>
      </c>
      <c r="CI32" s="76" t="str">
        <f>VLOOKUP(F32,'N2K Features'!$D$5:$CL$125,82,FALSE)</f>
        <v>Yes</v>
      </c>
      <c r="CJ32" s="76" t="str">
        <f>VLOOKUP(F32,'N2K Features'!$D$5:$CL$125,83,FALSE)</f>
        <v>Medium</v>
      </c>
      <c r="CK32" s="76" t="str">
        <f>VLOOKUP(F32,'N2K Features'!$D$5:$CL$125,84,FALSE)</f>
        <v>High</v>
      </c>
      <c r="CL32" s="76" t="str">
        <f>VLOOKUP(F32,'N2K Features'!$D$5:$CL$125,85,FALSE)</f>
        <v>Yes</v>
      </c>
      <c r="CM32" s="76" t="str">
        <f>VLOOKUP(F32,'N2K Features'!$D$5:$CL$125,86,FALSE)</f>
        <v>High</v>
      </c>
      <c r="CN32" s="79" t="str">
        <f>VLOOKUP(F32,'N2K Features'!$D$5:$CL$125,87,FALSE)</f>
        <v>Part of iconic, semi-natural major river systems in Wales, used extensively for walking, cycling, canoing, fishing etc.  Parts easily accessible from towns.</v>
      </c>
    </row>
    <row r="33" spans="1:92" ht="14.4" hidden="1" x14ac:dyDescent="0.3">
      <c r="A33" s="129" t="s">
        <v>203</v>
      </c>
      <c r="B33" s="59" t="s">
        <v>204</v>
      </c>
      <c r="C33" s="59" t="s">
        <v>528</v>
      </c>
      <c r="D33" s="59" t="s">
        <v>19</v>
      </c>
      <c r="E33" s="59" t="s">
        <v>602</v>
      </c>
      <c r="F33" s="59" t="s">
        <v>20</v>
      </c>
      <c r="G33" s="59" t="s">
        <v>21</v>
      </c>
      <c r="H33" s="179" t="s">
        <v>22</v>
      </c>
      <c r="I33" s="77" t="str">
        <f>VLOOKUP(F33,'N2K Features'!$D$5:$CL$125,4,FALSE)</f>
        <v>No</v>
      </c>
      <c r="J33" s="77">
        <f>VLOOKUP(F33,'N2K Features'!$D$5:$CL$125,5,FALSE)</f>
        <v>0</v>
      </c>
      <c r="K33" s="77">
        <f>VLOOKUP(F33,'N2K Features'!$D$5:$CL$125,6,FALSE)</f>
        <v>0</v>
      </c>
      <c r="L33" s="77" t="str">
        <f>VLOOKUP(F33,'N2K Features'!$D$5:$CL$125,7,FALSE)</f>
        <v>No</v>
      </c>
      <c r="M33" s="77" t="str">
        <f>VLOOKUP(F33,'N2K Features'!$D$5:$CL$125,8,FALSE)</f>
        <v>Negligible</v>
      </c>
      <c r="N33" s="77" t="str">
        <f>VLOOKUP(F33,'N2K Features'!$D$5:$CL$125,9,FALSE)</f>
        <v>Low</v>
      </c>
      <c r="O33" s="77" t="str">
        <f>VLOOKUP(F33,'N2K Features'!$D$5:$CL$125,10,FALSE)</f>
        <v>No</v>
      </c>
      <c r="P33" s="77" t="str">
        <f>VLOOKUP(F33,'N2K Features'!$D$5:$CL$125,11,FALSE)</f>
        <v>Negligible</v>
      </c>
      <c r="Q33" s="77" t="str">
        <f>VLOOKUP(F33,'N2K Features'!$D$5:$CL$125,12,FALSE)</f>
        <v>Low</v>
      </c>
      <c r="R33" s="77" t="str">
        <f>VLOOKUP(F33,'N2K Features'!$D$5:$CL$125,13,FALSE)</f>
        <v>No</v>
      </c>
      <c r="S33" s="77">
        <f>VLOOKUP(F33,'N2K Features'!$D$5:$CL$125,14,FALSE)</f>
        <v>0</v>
      </c>
      <c r="T33" s="77">
        <f>VLOOKUP(F33,'N2K Features'!$D$5:$CL$125,15,FALSE)</f>
        <v>0</v>
      </c>
      <c r="U33" s="77" t="str">
        <f>VLOOKUP(F33,'N2K Features'!$D$5:$CL$125,16,FALSE)</f>
        <v>No</v>
      </c>
      <c r="V33" s="77">
        <f>VLOOKUP(F33,'N2K Features'!$D$5:$CL$125, 17,FALSE)</f>
        <v>0</v>
      </c>
      <c r="W33" s="77">
        <f>VLOOKUP(F33,'N2K Features'!$D$5:$CL$125,18,FALSE)</f>
        <v>0</v>
      </c>
      <c r="X33" s="77" t="str">
        <f>VLOOKUP(F33,'N2K Features'!$D$5:$CL$125,19,FALSE)</f>
        <v>Yes</v>
      </c>
      <c r="Y33" s="77" t="str">
        <f>VLOOKUP(F33,'N2K Features'!$D$5:$CL$125,20,FALSE)</f>
        <v>Medium</v>
      </c>
      <c r="Z33" s="77" t="str">
        <f>VLOOKUP(F33,'N2K Features'!$D$5:$CL$125,21,FALSE)</f>
        <v>Low</v>
      </c>
      <c r="AA33" s="77" t="str">
        <f>VLOOKUP(F33,'N2K Features'!$D$5:$CL$125,22,FALSE)</f>
        <v>Yes</v>
      </c>
      <c r="AB33" s="77" t="str">
        <f>VLOOKUP(F33,'N2K Features'!$D$5:$CL$125,23,FALSE)</f>
        <v>Medium</v>
      </c>
      <c r="AC33" s="77" t="str">
        <f>VLOOKUP(F33,'N2K Features'!$D$5:$CL$125,24,FALSE)</f>
        <v>Low</v>
      </c>
      <c r="AD33" s="77" t="str">
        <f>VLOOKUP(F33,'N2K Features'!$D$5:$CL$125,25,FALSE)</f>
        <v>No</v>
      </c>
      <c r="AE33" s="77">
        <f>VLOOKUP(F33,'N2K Features'!$D$5:$CL$125,26,FALSE)</f>
        <v>0</v>
      </c>
      <c r="AF33" s="78">
        <f>VLOOKUP(F33,'N2K Features'!$D$5:$CL$125,27,FALSE)</f>
        <v>0</v>
      </c>
      <c r="AG33" s="76" t="str">
        <f>VLOOKUP(F33,'N2K Features'!$D$5:$CL$125,28,FALSE)</f>
        <v>No</v>
      </c>
      <c r="AH33" s="76">
        <f>VLOOKUP(F33,'N2K Features'!$D$5:$CL$125,29,FALSE)</f>
        <v>0</v>
      </c>
      <c r="AI33" s="76">
        <f>VLOOKUP(F33,'N2K Features'!$D$5:$CL$125,30,FALSE)</f>
        <v>0</v>
      </c>
      <c r="AJ33" s="76" t="str">
        <f>VLOOKUP(F33,'N2K Features'!$D$5:$CL$125,31,FALSE)</f>
        <v>No</v>
      </c>
      <c r="AK33" s="76">
        <f>VLOOKUP(F33,'N2K Features'!$D$5:$CL$125,32,FALSE)</f>
        <v>0</v>
      </c>
      <c r="AL33" s="76">
        <f>VLOOKUP(F33,'N2K Features'!$D$5:$CL$125,33,FALSE)</f>
        <v>0</v>
      </c>
      <c r="AM33" s="76" t="str">
        <f>VLOOKUP(F33,'N2K Features'!$D$5:$CL$125,34,FALSE)</f>
        <v>No</v>
      </c>
      <c r="AN33" s="76">
        <f>VLOOKUP(F33,'N2K Features'!$D$5:$CL$125,35,FALSE)</f>
        <v>0</v>
      </c>
      <c r="AO33" s="76">
        <f>VLOOKUP(F33,'N2K Features'!$D$5:$CL$125,36,FALSE)</f>
        <v>0</v>
      </c>
      <c r="AP33" s="76" t="str">
        <f>VLOOKUP(F33,'N2K Features'!$D$5:$CL$125,37,FALSE)</f>
        <v>No</v>
      </c>
      <c r="AQ33" s="76">
        <f>VLOOKUP(F33,'N2K Features'!$D$5:$CL$125,38,FALSE)</f>
        <v>0</v>
      </c>
      <c r="AR33" s="76">
        <f>VLOOKUP(F33,'N2K Features'!$D$5:$CL$125,39,FALSE)</f>
        <v>0</v>
      </c>
      <c r="AS33" s="76" t="str">
        <f>VLOOKUP(F33,'N2K Features'!$D$5:$CL$125,40,FALSE)</f>
        <v>No</v>
      </c>
      <c r="AT33" s="76">
        <f>VLOOKUP(F33,'N2K Features'!$D$5:$CL$125,41,FALSE)</f>
        <v>0</v>
      </c>
      <c r="AU33" s="76">
        <f>VLOOKUP(F33,'N2K Features'!$D$5:$CL$125,42,FALSE)</f>
        <v>0</v>
      </c>
      <c r="AV33" s="76" t="str">
        <f>VLOOKUP(F33,'N2K Features'!$D$5:$CL$125,43,FALSE)</f>
        <v>No</v>
      </c>
      <c r="AW33" s="76">
        <f>VLOOKUP(F33,'N2K Features'!$D$5:$CL$125,44,FALSE)</f>
        <v>0</v>
      </c>
      <c r="AX33" s="76">
        <f>VLOOKUP(F33,'N2K Features'!$D$5:$CL$125,45,FALSE)</f>
        <v>0</v>
      </c>
      <c r="AY33" s="76" t="str">
        <f>VLOOKUP(F33,'N2K Features'!$D$5:$CL$125,46,FALSE)</f>
        <v>No</v>
      </c>
      <c r="AZ33" s="76">
        <f>VLOOKUP(F33,'N2K Features'!$D$5:$CL$125,47,FALSE)</f>
        <v>0</v>
      </c>
      <c r="BA33" s="76">
        <f>VLOOKUP(F33,'N2K Features'!$D$5:$CL$125,48,FALSE)</f>
        <v>0</v>
      </c>
      <c r="BB33" s="76" t="str">
        <f>VLOOKUP(F33,'N2K Features'!$D$5:$CL$125,49,FALSE)</f>
        <v>No</v>
      </c>
      <c r="BC33" s="76">
        <f>VLOOKUP(F33,'N2K Features'!$D$5:$CL$125,50,FALSE)</f>
        <v>0</v>
      </c>
      <c r="BD33" s="130">
        <f>VLOOKUP(F33,'N2K Features'!$D$5:$CL$125,51,FALSE)</f>
        <v>0</v>
      </c>
      <c r="BE33" s="76" t="str">
        <f>VLOOKUP(F33,'N2K Features'!$D$5:$CL$125,52,FALSE)</f>
        <v>Yes</v>
      </c>
      <c r="BF33" s="76" t="str">
        <f>VLOOKUP(F33,'N2K Features'!$D$5:$CL$125,53,FALSE)</f>
        <v>Medium</v>
      </c>
      <c r="BG33" s="130" t="str">
        <f>VLOOKUP(F33,'N2K Features'!$D$5:$CL$125,54,FALSE)</f>
        <v>Low</v>
      </c>
      <c r="BH33" s="76" t="str">
        <f>VLOOKUP(F33,'N2K Features'!$D$5:$CL$125,55,FALSE)</f>
        <v>No</v>
      </c>
      <c r="BI33" s="76">
        <f>VLOOKUP(F33,'N2K Features'!$D$5:$CL$125,56,FALSE)</f>
        <v>0</v>
      </c>
      <c r="BJ33" s="76">
        <f>VLOOKUP(F33,'N2K Features'!$D$5:$CL$125,57,FALSE)</f>
        <v>0</v>
      </c>
      <c r="BK33" s="76" t="str">
        <f>VLOOKUP(F33,'N2K Features'!$D$5:$CL$125,58,FALSE)</f>
        <v>No</v>
      </c>
      <c r="BL33" s="76">
        <f>VLOOKUP(F33,'N2K Features'!$D$5:$CL$125,59,FALSE)</f>
        <v>0</v>
      </c>
      <c r="BM33" s="130">
        <f>VLOOKUP(F33,'N2K Features'!$D$5:$CL$125,60,FALSE)</f>
        <v>0</v>
      </c>
      <c r="BN33" s="76" t="str">
        <f>VLOOKUP(F33,'N2K Features'!$D$5:$CL$125,61,FALSE)</f>
        <v>No</v>
      </c>
      <c r="BO33" s="76">
        <f>VLOOKUP(F33,'N2K Features'!$D$5:$CL$125,62,FALSE)</f>
        <v>0</v>
      </c>
      <c r="BP33" s="76">
        <f>VLOOKUP(F33,'N2K Features'!$D$5:$CL$125,63,FALSE)</f>
        <v>0</v>
      </c>
      <c r="BQ33" s="76" t="str">
        <f>VLOOKUP(F33,'N2K Features'!$D$5:$CL$125,64,FALSE)</f>
        <v>No</v>
      </c>
      <c r="BR33" s="76">
        <f>VLOOKUP(F33,'N2K Features'!$D$5:$CL$125,65,FALSE)</f>
        <v>0</v>
      </c>
      <c r="BS33" s="76">
        <f>VLOOKUP(F33,'N2K Features'!$D$5:$CL$125,66,FALSE)</f>
        <v>0</v>
      </c>
      <c r="BT33" s="76" t="str">
        <f>VLOOKUP(F33,'N2K Features'!$D$5:$CL$125,67,FALSE)</f>
        <v>No</v>
      </c>
      <c r="BU33" s="76">
        <f>VLOOKUP(F33,'N2K Features'!$D$5:$CL$125,68,FALSE)</f>
        <v>0</v>
      </c>
      <c r="BV33" s="76">
        <f>VLOOKUP(F33,'N2K Features'!$D$5:$CL$125,69,FALSE)</f>
        <v>0</v>
      </c>
      <c r="BW33" s="76" t="str">
        <f>VLOOKUP(F33,'N2K Features'!$D$5:$CL$125,70,FALSE)</f>
        <v>No</v>
      </c>
      <c r="BX33" s="76">
        <f>VLOOKUP(F33,'N2K Features'!$D$5:$CL$125,71,FALSE)</f>
        <v>0</v>
      </c>
      <c r="BY33" s="130">
        <f>VLOOKUP(F33,'N2K Features'!$D$5:$CL$125,72,FALSE)</f>
        <v>0</v>
      </c>
      <c r="BZ33" s="76" t="str">
        <f>VLOOKUP(F33,'N2K Features'!$D$5:$CL$125,73,FALSE)</f>
        <v>No</v>
      </c>
      <c r="CA33" s="76">
        <f>VLOOKUP(F33,'N2K Features'!$D$5:$CL$125,74,FALSE)</f>
        <v>0</v>
      </c>
      <c r="CB33" s="76">
        <f>VLOOKUP(F33,'N2K Features'!$D$5:$CL$125,75,FALSE)</f>
        <v>0</v>
      </c>
      <c r="CC33" s="76" t="str">
        <f>VLOOKUP(F33,'N2K Features'!$D$5:$CL$125,76,FALSE)</f>
        <v>No</v>
      </c>
      <c r="CD33" s="76">
        <f>VLOOKUP(F33,'N2K Features'!$D$5:$CL$125,77,FALSE)</f>
        <v>0</v>
      </c>
      <c r="CE33" s="76">
        <f>VLOOKUP(F33,'N2K Features'!$D$5:$CL$125,78,FALSE)</f>
        <v>0</v>
      </c>
      <c r="CF33" s="76" t="str">
        <f>VLOOKUP(F33,'N2K Features'!$D$5:$CL$125,79,FALSE)</f>
        <v>No</v>
      </c>
      <c r="CG33" s="76">
        <f>VLOOKUP(F33,'N2K Features'!$D$5:$CL$125,80,FALSE)</f>
        <v>0</v>
      </c>
      <c r="CH33" s="76">
        <f>VLOOKUP(F33,'N2K Features'!$D$5:$CL$125,81,FALSE)</f>
        <v>0</v>
      </c>
      <c r="CI33" s="76" t="str">
        <f>VLOOKUP(F33,'N2K Features'!$D$5:$CL$125,82,FALSE)</f>
        <v>No</v>
      </c>
      <c r="CJ33" s="76">
        <f>VLOOKUP(F33,'N2K Features'!$D$5:$CL$125,83,FALSE)</f>
        <v>0</v>
      </c>
      <c r="CK33" s="76">
        <f>VLOOKUP(F33,'N2K Features'!$D$5:$CL$125,84,FALSE)</f>
        <v>0</v>
      </c>
      <c r="CL33" s="76" t="str">
        <f>VLOOKUP(F33,'N2K Features'!$D$5:$CL$125,85,FALSE)</f>
        <v>Yes</v>
      </c>
      <c r="CM33" s="76" t="str">
        <f>VLOOKUP(F33,'N2K Features'!$D$5:$CL$125,86,FALSE)</f>
        <v>High</v>
      </c>
      <c r="CN33" s="79" t="str">
        <f>VLOOKUP(F33,'N2K Features'!$D$5:$CL$125,87,FALSE)</f>
        <v xml:space="preserve">Key attraction to anglers. </v>
      </c>
    </row>
    <row r="34" spans="1:92" ht="14.4" hidden="1" x14ac:dyDescent="0.3">
      <c r="A34" s="129" t="s">
        <v>203</v>
      </c>
      <c r="B34" s="59" t="s">
        <v>204</v>
      </c>
      <c r="C34" s="59" t="s">
        <v>528</v>
      </c>
      <c r="D34" s="59" t="s">
        <v>27</v>
      </c>
      <c r="E34" s="59" t="s">
        <v>603</v>
      </c>
      <c r="F34" s="59" t="s">
        <v>28</v>
      </c>
      <c r="G34" s="59" t="s">
        <v>29</v>
      </c>
      <c r="H34" s="179" t="s">
        <v>30</v>
      </c>
      <c r="I34" s="77" t="str">
        <f>VLOOKUP(F34,'N2K Features'!$D$5:$CL$125,4,FALSE)</f>
        <v>No</v>
      </c>
      <c r="J34" s="77">
        <f>VLOOKUP(F34,'N2K Features'!$D$5:$CL$125,5,FALSE)</f>
        <v>0</v>
      </c>
      <c r="K34" s="77">
        <f>VLOOKUP(F34,'N2K Features'!$D$5:$CL$125,6,FALSE)</f>
        <v>0</v>
      </c>
      <c r="L34" s="77" t="str">
        <f>VLOOKUP(F34,'N2K Features'!$D$5:$CL$125,7,FALSE)</f>
        <v>No</v>
      </c>
      <c r="M34" s="77" t="str">
        <f>VLOOKUP(F34,'N2K Features'!$D$5:$CL$125,8,FALSE)</f>
        <v>Negligible</v>
      </c>
      <c r="N34" s="77" t="str">
        <f>VLOOKUP(F34,'N2K Features'!$D$5:$CL$125,9,FALSE)</f>
        <v>Low</v>
      </c>
      <c r="O34" s="77" t="str">
        <f>VLOOKUP(F34,'N2K Features'!$D$5:$CL$125,10,FALSE)</f>
        <v>No</v>
      </c>
      <c r="P34" s="77" t="str">
        <f>VLOOKUP(F34,'N2K Features'!$D$5:$CL$125,11,FALSE)</f>
        <v>Negligible</v>
      </c>
      <c r="Q34" s="77" t="str">
        <f>VLOOKUP(F34,'N2K Features'!$D$5:$CL$125,12,FALSE)</f>
        <v>Low</v>
      </c>
      <c r="R34" s="77" t="str">
        <f>VLOOKUP(F34,'N2K Features'!$D$5:$CL$125,13,FALSE)</f>
        <v>No</v>
      </c>
      <c r="S34" s="77">
        <f>VLOOKUP(F34,'N2K Features'!$D$5:$CL$125,14,FALSE)</f>
        <v>0</v>
      </c>
      <c r="T34" s="77">
        <f>VLOOKUP(F34,'N2K Features'!$D$5:$CL$125,15,FALSE)</f>
        <v>0</v>
      </c>
      <c r="U34" s="77" t="str">
        <f>VLOOKUP(F34,'N2K Features'!$D$5:$CL$125,16,FALSE)</f>
        <v>No</v>
      </c>
      <c r="V34" s="77">
        <f>VLOOKUP(F34,'N2K Features'!$D$5:$CL$125, 17,FALSE)</f>
        <v>0</v>
      </c>
      <c r="W34" s="77">
        <f>VLOOKUP(F34,'N2K Features'!$D$5:$CL$125,18,FALSE)</f>
        <v>0</v>
      </c>
      <c r="X34" s="77" t="str">
        <f>VLOOKUP(F34,'N2K Features'!$D$5:$CL$125,19,FALSE)</f>
        <v>No</v>
      </c>
      <c r="Y34" s="77">
        <f>VLOOKUP(F34,'N2K Features'!$D$5:$CL$125,20,FALSE)</f>
        <v>0</v>
      </c>
      <c r="Z34" s="77">
        <f>VLOOKUP(F34,'N2K Features'!$D$5:$CL$125,21,FALSE)</f>
        <v>0</v>
      </c>
      <c r="AA34" s="77" t="str">
        <f>VLOOKUP(F34,'N2K Features'!$D$5:$CL$125,22,FALSE)</f>
        <v>No</v>
      </c>
      <c r="AB34" s="77">
        <f>VLOOKUP(F34,'N2K Features'!$D$5:$CL$125,23,FALSE)</f>
        <v>0</v>
      </c>
      <c r="AC34" s="77">
        <f>VLOOKUP(F34,'N2K Features'!$D$5:$CL$125,24,FALSE)</f>
        <v>0</v>
      </c>
      <c r="AD34" s="77" t="str">
        <f>VLOOKUP(F34,'N2K Features'!$D$5:$CL$125,25,FALSE)</f>
        <v>No</v>
      </c>
      <c r="AE34" s="77">
        <f>VLOOKUP(F34,'N2K Features'!$D$5:$CL$125,26,FALSE)</f>
        <v>0</v>
      </c>
      <c r="AF34" s="78">
        <f>VLOOKUP(F34,'N2K Features'!$D$5:$CL$125,27,FALSE)</f>
        <v>0</v>
      </c>
      <c r="AG34" s="76" t="str">
        <f>VLOOKUP(F34,'N2K Features'!$D$5:$CL$125,28,FALSE)</f>
        <v>No</v>
      </c>
      <c r="AH34" s="76">
        <f>VLOOKUP(F34,'N2K Features'!$D$5:$CL$125,29,FALSE)</f>
        <v>0</v>
      </c>
      <c r="AI34" s="76">
        <f>VLOOKUP(F34,'N2K Features'!$D$5:$CL$125,30,FALSE)</f>
        <v>0</v>
      </c>
      <c r="AJ34" s="76" t="str">
        <f>VLOOKUP(F34,'N2K Features'!$D$5:$CL$125,31,FALSE)</f>
        <v>No</v>
      </c>
      <c r="AK34" s="76">
        <f>VLOOKUP(F34,'N2K Features'!$D$5:$CL$125,32,FALSE)</f>
        <v>0</v>
      </c>
      <c r="AL34" s="76">
        <f>VLOOKUP(F34,'N2K Features'!$D$5:$CL$125,33,FALSE)</f>
        <v>0</v>
      </c>
      <c r="AM34" s="76" t="str">
        <f>VLOOKUP(F34,'N2K Features'!$D$5:$CL$125,34,FALSE)</f>
        <v>No</v>
      </c>
      <c r="AN34" s="76">
        <f>VLOOKUP(F34,'N2K Features'!$D$5:$CL$125,35,FALSE)</f>
        <v>0</v>
      </c>
      <c r="AO34" s="76">
        <f>VLOOKUP(F34,'N2K Features'!$D$5:$CL$125,36,FALSE)</f>
        <v>0</v>
      </c>
      <c r="AP34" s="76" t="str">
        <f>VLOOKUP(F34,'N2K Features'!$D$5:$CL$125,37,FALSE)</f>
        <v>No</v>
      </c>
      <c r="AQ34" s="76">
        <f>VLOOKUP(F34,'N2K Features'!$D$5:$CL$125,38,FALSE)</f>
        <v>0</v>
      </c>
      <c r="AR34" s="76">
        <f>VLOOKUP(F34,'N2K Features'!$D$5:$CL$125,39,FALSE)</f>
        <v>0</v>
      </c>
      <c r="AS34" s="76" t="str">
        <f>VLOOKUP(F34,'N2K Features'!$D$5:$CL$125,40,FALSE)</f>
        <v>No</v>
      </c>
      <c r="AT34" s="76">
        <f>VLOOKUP(F34,'N2K Features'!$D$5:$CL$125,41,FALSE)</f>
        <v>0</v>
      </c>
      <c r="AU34" s="76">
        <f>VLOOKUP(F34,'N2K Features'!$D$5:$CL$125,42,FALSE)</f>
        <v>0</v>
      </c>
      <c r="AV34" s="76" t="str">
        <f>VLOOKUP(F34,'N2K Features'!$D$5:$CL$125,43,FALSE)</f>
        <v>No</v>
      </c>
      <c r="AW34" s="76">
        <f>VLOOKUP(F34,'N2K Features'!$D$5:$CL$125,44,FALSE)</f>
        <v>0</v>
      </c>
      <c r="AX34" s="76">
        <f>VLOOKUP(F34,'N2K Features'!$D$5:$CL$125,45,FALSE)</f>
        <v>0</v>
      </c>
      <c r="AY34" s="76" t="str">
        <f>VLOOKUP(F34,'N2K Features'!$D$5:$CL$125,46,FALSE)</f>
        <v>No</v>
      </c>
      <c r="AZ34" s="76">
        <f>VLOOKUP(F34,'N2K Features'!$D$5:$CL$125,47,FALSE)</f>
        <v>0</v>
      </c>
      <c r="BA34" s="76">
        <f>VLOOKUP(F34,'N2K Features'!$D$5:$CL$125,48,FALSE)</f>
        <v>0</v>
      </c>
      <c r="BB34" s="76" t="str">
        <f>VLOOKUP(F34,'N2K Features'!$D$5:$CL$125,49,FALSE)</f>
        <v>No</v>
      </c>
      <c r="BC34" s="76">
        <f>VLOOKUP(F34,'N2K Features'!$D$5:$CL$125,50,FALSE)</f>
        <v>0</v>
      </c>
      <c r="BD34" s="130">
        <f>VLOOKUP(F34,'N2K Features'!$D$5:$CL$125,51,FALSE)</f>
        <v>0</v>
      </c>
      <c r="BE34" s="76" t="str">
        <f>VLOOKUP(F34,'N2K Features'!$D$5:$CL$125,52,FALSE)</f>
        <v>No</v>
      </c>
      <c r="BF34" s="76">
        <f>VLOOKUP(F34,'N2K Features'!$D$5:$CL$125,53,FALSE)</f>
        <v>0</v>
      </c>
      <c r="BG34" s="130">
        <f>VLOOKUP(F34,'N2K Features'!$D$5:$CL$125,54,FALSE)</f>
        <v>0</v>
      </c>
      <c r="BH34" s="76" t="str">
        <f>VLOOKUP(F34,'N2K Features'!$D$5:$CL$125,55,FALSE)</f>
        <v>No</v>
      </c>
      <c r="BI34" s="76">
        <f>VLOOKUP(F34,'N2K Features'!$D$5:$CL$125,56,FALSE)</f>
        <v>0</v>
      </c>
      <c r="BJ34" s="76">
        <f>VLOOKUP(F34,'N2K Features'!$D$5:$CL$125,57,FALSE)</f>
        <v>0</v>
      </c>
      <c r="BK34" s="76" t="str">
        <f>VLOOKUP(F34,'N2K Features'!$D$5:$CL$125,58,FALSE)</f>
        <v>No</v>
      </c>
      <c r="BL34" s="76">
        <f>VLOOKUP(F34,'N2K Features'!$D$5:$CL$125,59,FALSE)</f>
        <v>0</v>
      </c>
      <c r="BM34" s="130">
        <f>VLOOKUP(F34,'N2K Features'!$D$5:$CL$125,60,FALSE)</f>
        <v>0</v>
      </c>
      <c r="BN34" s="76" t="str">
        <f>VLOOKUP(F34,'N2K Features'!$D$5:$CL$125,61,FALSE)</f>
        <v>No</v>
      </c>
      <c r="BO34" s="76">
        <f>VLOOKUP(F34,'N2K Features'!$D$5:$CL$125,62,FALSE)</f>
        <v>0</v>
      </c>
      <c r="BP34" s="76">
        <f>VLOOKUP(F34,'N2K Features'!$D$5:$CL$125,63,FALSE)</f>
        <v>0</v>
      </c>
      <c r="BQ34" s="76" t="str">
        <f>VLOOKUP(F34,'N2K Features'!$D$5:$CL$125,64,FALSE)</f>
        <v>No</v>
      </c>
      <c r="BR34" s="76">
        <f>VLOOKUP(F34,'N2K Features'!$D$5:$CL$125,65,FALSE)</f>
        <v>0</v>
      </c>
      <c r="BS34" s="76">
        <f>VLOOKUP(F34,'N2K Features'!$D$5:$CL$125,66,FALSE)</f>
        <v>0</v>
      </c>
      <c r="BT34" s="76" t="str">
        <f>VLOOKUP(F34,'N2K Features'!$D$5:$CL$125,67,FALSE)</f>
        <v>No</v>
      </c>
      <c r="BU34" s="76">
        <f>VLOOKUP(F34,'N2K Features'!$D$5:$CL$125,68,FALSE)</f>
        <v>0</v>
      </c>
      <c r="BV34" s="76">
        <f>VLOOKUP(F34,'N2K Features'!$D$5:$CL$125,69,FALSE)</f>
        <v>0</v>
      </c>
      <c r="BW34" s="76" t="str">
        <f>VLOOKUP(F34,'N2K Features'!$D$5:$CL$125,70,FALSE)</f>
        <v>No</v>
      </c>
      <c r="BX34" s="76">
        <f>VLOOKUP(F34,'N2K Features'!$D$5:$CL$125,71,FALSE)</f>
        <v>0</v>
      </c>
      <c r="BY34" s="130">
        <f>VLOOKUP(F34,'N2K Features'!$D$5:$CL$125,72,FALSE)</f>
        <v>0</v>
      </c>
      <c r="BZ34" s="76" t="str">
        <f>VLOOKUP(F34,'N2K Features'!$D$5:$CL$125,73,FALSE)</f>
        <v>No</v>
      </c>
      <c r="CA34" s="76">
        <f>VLOOKUP(F34,'N2K Features'!$D$5:$CL$125,74,FALSE)</f>
        <v>0</v>
      </c>
      <c r="CB34" s="76">
        <f>VLOOKUP(F34,'N2K Features'!$D$5:$CL$125,75,FALSE)</f>
        <v>0</v>
      </c>
      <c r="CC34" s="76" t="str">
        <f>VLOOKUP(F34,'N2K Features'!$D$5:$CL$125,76,FALSE)</f>
        <v>No</v>
      </c>
      <c r="CD34" s="76">
        <f>VLOOKUP(F34,'N2K Features'!$D$5:$CL$125,77,FALSE)</f>
        <v>0</v>
      </c>
      <c r="CE34" s="76">
        <f>VLOOKUP(F34,'N2K Features'!$D$5:$CL$125,78,FALSE)</f>
        <v>0</v>
      </c>
      <c r="CF34" s="76" t="str">
        <f>VLOOKUP(F34,'N2K Features'!$D$5:$CL$125,79,FALSE)</f>
        <v>No</v>
      </c>
      <c r="CG34" s="76">
        <f>VLOOKUP(F34,'N2K Features'!$D$5:$CL$125,80,FALSE)</f>
        <v>0</v>
      </c>
      <c r="CH34" s="76">
        <f>VLOOKUP(F34,'N2K Features'!$D$5:$CL$125,81,FALSE)</f>
        <v>0</v>
      </c>
      <c r="CI34" s="76" t="str">
        <f>VLOOKUP(F34,'N2K Features'!$D$5:$CL$125,82,FALSE)</f>
        <v>No</v>
      </c>
      <c r="CJ34" s="76" t="str">
        <f>VLOOKUP(F34,'N2K Features'!$D$5:$CL$125,83,FALSE)</f>
        <v>Negligible</v>
      </c>
      <c r="CK34" s="76">
        <f>VLOOKUP(F34,'N2K Features'!$D$5:$CL$125,84,FALSE)</f>
        <v>0</v>
      </c>
      <c r="CL34" s="76" t="str">
        <f>VLOOKUP(F34,'N2K Features'!$D$5:$CL$125,85,FALSE)</f>
        <v>No</v>
      </c>
      <c r="CM34" s="76">
        <f>VLOOKUP(F34,'N2K Features'!$D$5:$CL$125,86,FALSE)</f>
        <v>0</v>
      </c>
      <c r="CN34" s="79">
        <f>VLOOKUP(F34,'N2K Features'!$D$5:$CL$125,87,FALSE)</f>
        <v>0</v>
      </c>
    </row>
    <row r="35" spans="1:92" ht="14.4" hidden="1" x14ac:dyDescent="0.3">
      <c r="A35" s="129" t="s">
        <v>203</v>
      </c>
      <c r="B35" s="59" t="s">
        <v>204</v>
      </c>
      <c r="C35" s="59" t="s">
        <v>528</v>
      </c>
      <c r="D35" s="59" t="s">
        <v>23</v>
      </c>
      <c r="E35" s="59" t="s">
        <v>603</v>
      </c>
      <c r="F35" s="59" t="s">
        <v>24</v>
      </c>
      <c r="G35" s="59" t="s">
        <v>25</v>
      </c>
      <c r="H35" s="179" t="s">
        <v>26</v>
      </c>
      <c r="I35" s="77" t="str">
        <f>VLOOKUP(F35,'N2K Features'!$D$5:$CL$125,4,FALSE)</f>
        <v>No</v>
      </c>
      <c r="J35" s="77">
        <f>VLOOKUP(F35,'N2K Features'!$D$5:$CL$125,5,FALSE)</f>
        <v>0</v>
      </c>
      <c r="K35" s="77">
        <f>VLOOKUP(F35,'N2K Features'!$D$5:$CL$125,6,FALSE)</f>
        <v>0</v>
      </c>
      <c r="L35" s="77" t="str">
        <f>VLOOKUP(F35,'N2K Features'!$D$5:$CL$125,7,FALSE)</f>
        <v>No</v>
      </c>
      <c r="M35" s="77" t="str">
        <f>VLOOKUP(F35,'N2K Features'!$D$5:$CL$125,8,FALSE)</f>
        <v>Negligible</v>
      </c>
      <c r="N35" s="77" t="str">
        <f>VLOOKUP(F35,'N2K Features'!$D$5:$CL$125,9,FALSE)</f>
        <v>Low</v>
      </c>
      <c r="O35" s="77" t="str">
        <f>VLOOKUP(F35,'N2K Features'!$D$5:$CL$125,10,FALSE)</f>
        <v>No</v>
      </c>
      <c r="P35" s="77" t="str">
        <f>VLOOKUP(F35,'N2K Features'!$D$5:$CL$125,11,FALSE)</f>
        <v>Negligible</v>
      </c>
      <c r="Q35" s="77" t="str">
        <f>VLOOKUP(F35,'N2K Features'!$D$5:$CL$125,12,FALSE)</f>
        <v>Low</v>
      </c>
      <c r="R35" s="77" t="str">
        <f>VLOOKUP(F35,'N2K Features'!$D$5:$CL$125,13,FALSE)</f>
        <v>No</v>
      </c>
      <c r="S35" s="77">
        <f>VLOOKUP(F35,'N2K Features'!$D$5:$CL$125,14,FALSE)</f>
        <v>0</v>
      </c>
      <c r="T35" s="77">
        <f>VLOOKUP(F35,'N2K Features'!$D$5:$CL$125,15,FALSE)</f>
        <v>0</v>
      </c>
      <c r="U35" s="77" t="str">
        <f>VLOOKUP(F35,'N2K Features'!$D$5:$CL$125,16,FALSE)</f>
        <v>No</v>
      </c>
      <c r="V35" s="77">
        <f>VLOOKUP(F35,'N2K Features'!$D$5:$CL$125, 17,FALSE)</f>
        <v>0</v>
      </c>
      <c r="W35" s="77">
        <f>VLOOKUP(F35,'N2K Features'!$D$5:$CL$125,18,FALSE)</f>
        <v>0</v>
      </c>
      <c r="X35" s="77" t="str">
        <f>VLOOKUP(F35,'N2K Features'!$D$5:$CL$125,19,FALSE)</f>
        <v>No</v>
      </c>
      <c r="Y35" s="77">
        <f>VLOOKUP(F35,'N2K Features'!$D$5:$CL$125,20,FALSE)</f>
        <v>0</v>
      </c>
      <c r="Z35" s="77">
        <f>VLOOKUP(F35,'N2K Features'!$D$5:$CL$125,21,FALSE)</f>
        <v>0</v>
      </c>
      <c r="AA35" s="77" t="str">
        <f>VLOOKUP(F35,'N2K Features'!$D$5:$CL$125,22,FALSE)</f>
        <v>No</v>
      </c>
      <c r="AB35" s="77">
        <f>VLOOKUP(F35,'N2K Features'!$D$5:$CL$125,23,FALSE)</f>
        <v>0</v>
      </c>
      <c r="AC35" s="77">
        <f>VLOOKUP(F35,'N2K Features'!$D$5:$CL$125,24,FALSE)</f>
        <v>0</v>
      </c>
      <c r="AD35" s="77" t="str">
        <f>VLOOKUP(F35,'N2K Features'!$D$5:$CL$125,25,FALSE)</f>
        <v>No</v>
      </c>
      <c r="AE35" s="77">
        <f>VLOOKUP(F35,'N2K Features'!$D$5:$CL$125,26,FALSE)</f>
        <v>0</v>
      </c>
      <c r="AF35" s="78">
        <f>VLOOKUP(F35,'N2K Features'!$D$5:$CL$125,27,FALSE)</f>
        <v>0</v>
      </c>
      <c r="AG35" s="76" t="str">
        <f>VLOOKUP(F35,'N2K Features'!$D$5:$CL$125,28,FALSE)</f>
        <v>No</v>
      </c>
      <c r="AH35" s="76">
        <f>VLOOKUP(F35,'N2K Features'!$D$5:$CL$125,29,FALSE)</f>
        <v>0</v>
      </c>
      <c r="AI35" s="76">
        <f>VLOOKUP(F35,'N2K Features'!$D$5:$CL$125,30,FALSE)</f>
        <v>0</v>
      </c>
      <c r="AJ35" s="76" t="str">
        <f>VLOOKUP(F35,'N2K Features'!$D$5:$CL$125,31,FALSE)</f>
        <v>No</v>
      </c>
      <c r="AK35" s="76">
        <f>VLOOKUP(F35,'N2K Features'!$D$5:$CL$125,32,FALSE)</f>
        <v>0</v>
      </c>
      <c r="AL35" s="76">
        <f>VLOOKUP(F35,'N2K Features'!$D$5:$CL$125,33,FALSE)</f>
        <v>0</v>
      </c>
      <c r="AM35" s="76" t="str">
        <f>VLOOKUP(F35,'N2K Features'!$D$5:$CL$125,34,FALSE)</f>
        <v>No</v>
      </c>
      <c r="AN35" s="76">
        <f>VLOOKUP(F35,'N2K Features'!$D$5:$CL$125,35,FALSE)</f>
        <v>0</v>
      </c>
      <c r="AO35" s="76">
        <f>VLOOKUP(F35,'N2K Features'!$D$5:$CL$125,36,FALSE)</f>
        <v>0</v>
      </c>
      <c r="AP35" s="76" t="str">
        <f>VLOOKUP(F35,'N2K Features'!$D$5:$CL$125,37,FALSE)</f>
        <v>No</v>
      </c>
      <c r="AQ35" s="76">
        <f>VLOOKUP(F35,'N2K Features'!$D$5:$CL$125,38,FALSE)</f>
        <v>0</v>
      </c>
      <c r="AR35" s="76">
        <f>VLOOKUP(F35,'N2K Features'!$D$5:$CL$125,39,FALSE)</f>
        <v>0</v>
      </c>
      <c r="AS35" s="76" t="str">
        <f>VLOOKUP(F35,'N2K Features'!$D$5:$CL$125,40,FALSE)</f>
        <v>No</v>
      </c>
      <c r="AT35" s="76">
        <f>VLOOKUP(F35,'N2K Features'!$D$5:$CL$125,41,FALSE)</f>
        <v>0</v>
      </c>
      <c r="AU35" s="76">
        <f>VLOOKUP(F35,'N2K Features'!$D$5:$CL$125,42,FALSE)</f>
        <v>0</v>
      </c>
      <c r="AV35" s="76" t="str">
        <f>VLOOKUP(F35,'N2K Features'!$D$5:$CL$125,43,FALSE)</f>
        <v>No</v>
      </c>
      <c r="AW35" s="76">
        <f>VLOOKUP(F35,'N2K Features'!$D$5:$CL$125,44,FALSE)</f>
        <v>0</v>
      </c>
      <c r="AX35" s="76">
        <f>VLOOKUP(F35,'N2K Features'!$D$5:$CL$125,45,FALSE)</f>
        <v>0</v>
      </c>
      <c r="AY35" s="76" t="str">
        <f>VLOOKUP(F35,'N2K Features'!$D$5:$CL$125,46,FALSE)</f>
        <v>No</v>
      </c>
      <c r="AZ35" s="76">
        <f>VLOOKUP(F35,'N2K Features'!$D$5:$CL$125,47,FALSE)</f>
        <v>0</v>
      </c>
      <c r="BA35" s="76">
        <f>VLOOKUP(F35,'N2K Features'!$D$5:$CL$125,48,FALSE)</f>
        <v>0</v>
      </c>
      <c r="BB35" s="76" t="str">
        <f>VLOOKUP(F35,'N2K Features'!$D$5:$CL$125,49,FALSE)</f>
        <v>No</v>
      </c>
      <c r="BC35" s="76">
        <f>VLOOKUP(F35,'N2K Features'!$D$5:$CL$125,50,FALSE)</f>
        <v>0</v>
      </c>
      <c r="BD35" s="130">
        <f>VLOOKUP(F35,'N2K Features'!$D$5:$CL$125,51,FALSE)</f>
        <v>0</v>
      </c>
      <c r="BE35" s="76" t="str">
        <f>VLOOKUP(F35,'N2K Features'!$D$5:$CL$125,52,FALSE)</f>
        <v>No</v>
      </c>
      <c r="BF35" s="76">
        <f>VLOOKUP(F35,'N2K Features'!$D$5:$CL$125,53,FALSE)</f>
        <v>0</v>
      </c>
      <c r="BG35" s="130">
        <f>VLOOKUP(F35,'N2K Features'!$D$5:$CL$125,54,FALSE)</f>
        <v>0</v>
      </c>
      <c r="BH35" s="76" t="str">
        <f>VLOOKUP(F35,'N2K Features'!$D$5:$CL$125,55,FALSE)</f>
        <v>No</v>
      </c>
      <c r="BI35" s="76">
        <f>VLOOKUP(F35,'N2K Features'!$D$5:$CL$125,56,FALSE)</f>
        <v>0</v>
      </c>
      <c r="BJ35" s="76">
        <f>VLOOKUP(F35,'N2K Features'!$D$5:$CL$125,57,FALSE)</f>
        <v>0</v>
      </c>
      <c r="BK35" s="76" t="str">
        <f>VLOOKUP(F35,'N2K Features'!$D$5:$CL$125,58,FALSE)</f>
        <v>No</v>
      </c>
      <c r="BL35" s="76">
        <f>VLOOKUP(F35,'N2K Features'!$D$5:$CL$125,59,FALSE)</f>
        <v>0</v>
      </c>
      <c r="BM35" s="130">
        <f>VLOOKUP(F35,'N2K Features'!$D$5:$CL$125,60,FALSE)</f>
        <v>0</v>
      </c>
      <c r="BN35" s="76" t="str">
        <f>VLOOKUP(F35,'N2K Features'!$D$5:$CL$125,61,FALSE)</f>
        <v>No</v>
      </c>
      <c r="BO35" s="76">
        <f>VLOOKUP(F35,'N2K Features'!$D$5:$CL$125,62,FALSE)</f>
        <v>0</v>
      </c>
      <c r="BP35" s="76">
        <f>VLOOKUP(F35,'N2K Features'!$D$5:$CL$125,63,FALSE)</f>
        <v>0</v>
      </c>
      <c r="BQ35" s="76" t="str">
        <f>VLOOKUP(F35,'N2K Features'!$D$5:$CL$125,64,FALSE)</f>
        <v>No</v>
      </c>
      <c r="BR35" s="76">
        <f>VLOOKUP(F35,'N2K Features'!$D$5:$CL$125,65,FALSE)</f>
        <v>0</v>
      </c>
      <c r="BS35" s="76">
        <f>VLOOKUP(F35,'N2K Features'!$D$5:$CL$125,66,FALSE)</f>
        <v>0</v>
      </c>
      <c r="BT35" s="76" t="str">
        <f>VLOOKUP(F35,'N2K Features'!$D$5:$CL$125,67,FALSE)</f>
        <v>No</v>
      </c>
      <c r="BU35" s="76">
        <f>VLOOKUP(F35,'N2K Features'!$D$5:$CL$125,68,FALSE)</f>
        <v>0</v>
      </c>
      <c r="BV35" s="76">
        <f>VLOOKUP(F35,'N2K Features'!$D$5:$CL$125,69,FALSE)</f>
        <v>0</v>
      </c>
      <c r="BW35" s="76" t="str">
        <f>VLOOKUP(F35,'N2K Features'!$D$5:$CL$125,70,FALSE)</f>
        <v>No</v>
      </c>
      <c r="BX35" s="76">
        <f>VLOOKUP(F35,'N2K Features'!$D$5:$CL$125,71,FALSE)</f>
        <v>0</v>
      </c>
      <c r="BY35" s="130">
        <f>VLOOKUP(F35,'N2K Features'!$D$5:$CL$125,72,FALSE)</f>
        <v>0</v>
      </c>
      <c r="BZ35" s="76" t="str">
        <f>VLOOKUP(F35,'N2K Features'!$D$5:$CL$125,73,FALSE)</f>
        <v>No</v>
      </c>
      <c r="CA35" s="76">
        <f>VLOOKUP(F35,'N2K Features'!$D$5:$CL$125,74,FALSE)</f>
        <v>0</v>
      </c>
      <c r="CB35" s="76">
        <f>VLOOKUP(F35,'N2K Features'!$D$5:$CL$125,75,FALSE)</f>
        <v>0</v>
      </c>
      <c r="CC35" s="76" t="str">
        <f>VLOOKUP(F35,'N2K Features'!$D$5:$CL$125,76,FALSE)</f>
        <v>No</v>
      </c>
      <c r="CD35" s="76">
        <f>VLOOKUP(F35,'N2K Features'!$D$5:$CL$125,77,FALSE)</f>
        <v>0</v>
      </c>
      <c r="CE35" s="76">
        <f>VLOOKUP(F35,'N2K Features'!$D$5:$CL$125,78,FALSE)</f>
        <v>0</v>
      </c>
      <c r="CF35" s="76" t="str">
        <f>VLOOKUP(F35,'N2K Features'!$D$5:$CL$125,79,FALSE)</f>
        <v>No</v>
      </c>
      <c r="CG35" s="76">
        <f>VLOOKUP(F35,'N2K Features'!$D$5:$CL$125,80,FALSE)</f>
        <v>0</v>
      </c>
      <c r="CH35" s="76">
        <f>VLOOKUP(F35,'N2K Features'!$D$5:$CL$125,81,FALSE)</f>
        <v>0</v>
      </c>
      <c r="CI35" s="76" t="str">
        <f>VLOOKUP(F35,'N2K Features'!$D$5:$CL$125,82,FALSE)</f>
        <v>No</v>
      </c>
      <c r="CJ35" s="76" t="str">
        <f>VLOOKUP(F35,'N2K Features'!$D$5:$CL$125,83,FALSE)</f>
        <v>Negligible</v>
      </c>
      <c r="CK35" s="76">
        <f>VLOOKUP(F35,'N2K Features'!$D$5:$CL$125,84,FALSE)</f>
        <v>0</v>
      </c>
      <c r="CL35" s="76" t="str">
        <f>VLOOKUP(F35,'N2K Features'!$D$5:$CL$125,85,FALSE)</f>
        <v>No</v>
      </c>
      <c r="CM35" s="76">
        <f>VLOOKUP(F35,'N2K Features'!$D$5:$CL$125,86,FALSE)</f>
        <v>0</v>
      </c>
      <c r="CN35" s="79">
        <f>VLOOKUP(F35,'N2K Features'!$D$5:$CL$125,87,FALSE)</f>
        <v>0</v>
      </c>
    </row>
    <row r="36" spans="1:92" ht="14.4" hidden="1" x14ac:dyDescent="0.3">
      <c r="A36" s="129" t="s">
        <v>203</v>
      </c>
      <c r="B36" s="59" t="s">
        <v>204</v>
      </c>
      <c r="C36" s="59" t="s">
        <v>528</v>
      </c>
      <c r="D36" s="59" t="s">
        <v>692</v>
      </c>
      <c r="E36" s="59" t="s">
        <v>603</v>
      </c>
      <c r="F36" s="59" t="s">
        <v>693</v>
      </c>
      <c r="G36" s="59" t="s">
        <v>694</v>
      </c>
      <c r="H36" s="179" t="s">
        <v>695</v>
      </c>
      <c r="I36" s="77" t="str">
        <f>VLOOKUP(F36,'N2K Features'!$D$5:$CL$125,4,FALSE)</f>
        <v>No</v>
      </c>
      <c r="J36" s="77">
        <f>VLOOKUP(F36,'N2K Features'!$D$5:$CL$125,5,FALSE)</f>
        <v>0</v>
      </c>
      <c r="K36" s="77">
        <f>VLOOKUP(F36,'N2K Features'!$D$5:$CL$125,6,FALSE)</f>
        <v>0</v>
      </c>
      <c r="L36" s="77" t="str">
        <f>VLOOKUP(F36,'N2K Features'!$D$5:$CL$125,7,FALSE)</f>
        <v>No</v>
      </c>
      <c r="M36" s="77" t="str">
        <f>VLOOKUP(F36,'N2K Features'!$D$5:$CL$125,8,FALSE)</f>
        <v>Negligible</v>
      </c>
      <c r="N36" s="77" t="str">
        <f>VLOOKUP(F36,'N2K Features'!$D$5:$CL$125,9,FALSE)</f>
        <v>Low</v>
      </c>
      <c r="O36" s="77" t="str">
        <f>VLOOKUP(F36,'N2K Features'!$D$5:$CL$125,10,FALSE)</f>
        <v>No</v>
      </c>
      <c r="P36" s="77" t="str">
        <f>VLOOKUP(F36,'N2K Features'!$D$5:$CL$125,11,FALSE)</f>
        <v>Negligible</v>
      </c>
      <c r="Q36" s="77" t="str">
        <f>VLOOKUP(F36,'N2K Features'!$D$5:$CL$125,12,FALSE)</f>
        <v>Low</v>
      </c>
      <c r="R36" s="77" t="str">
        <f>VLOOKUP(F36,'N2K Features'!$D$5:$CL$125,13,FALSE)</f>
        <v>No</v>
      </c>
      <c r="S36" s="77">
        <f>VLOOKUP(F36,'N2K Features'!$D$5:$CL$125,14,FALSE)</f>
        <v>0</v>
      </c>
      <c r="T36" s="77">
        <f>VLOOKUP(F36,'N2K Features'!$D$5:$CL$125,15,FALSE)</f>
        <v>0</v>
      </c>
      <c r="U36" s="77" t="str">
        <f>VLOOKUP(F36,'N2K Features'!$D$5:$CL$125,16,FALSE)</f>
        <v>No</v>
      </c>
      <c r="V36" s="77">
        <f>VLOOKUP(F36,'N2K Features'!$D$5:$CL$125, 17,FALSE)</f>
        <v>0</v>
      </c>
      <c r="W36" s="77">
        <f>VLOOKUP(F36,'N2K Features'!$D$5:$CL$125,18,FALSE)</f>
        <v>0</v>
      </c>
      <c r="X36" s="77" t="str">
        <f>VLOOKUP(F36,'N2K Features'!$D$5:$CL$125,19,FALSE)</f>
        <v>No</v>
      </c>
      <c r="Y36" s="77">
        <f>VLOOKUP(F36,'N2K Features'!$D$5:$CL$125,20,FALSE)</f>
        <v>0</v>
      </c>
      <c r="Z36" s="77">
        <f>VLOOKUP(F36,'N2K Features'!$D$5:$CL$125,21,FALSE)</f>
        <v>0</v>
      </c>
      <c r="AA36" s="77" t="str">
        <f>VLOOKUP(F36,'N2K Features'!$D$5:$CL$125,22,FALSE)</f>
        <v>No</v>
      </c>
      <c r="AB36" s="77">
        <f>VLOOKUP(F36,'N2K Features'!$D$5:$CL$125,23,FALSE)</f>
        <v>0</v>
      </c>
      <c r="AC36" s="77">
        <f>VLOOKUP(F36,'N2K Features'!$D$5:$CL$125,24,FALSE)</f>
        <v>0</v>
      </c>
      <c r="AD36" s="77" t="str">
        <f>VLOOKUP(F36,'N2K Features'!$D$5:$CL$125,25,FALSE)</f>
        <v>No</v>
      </c>
      <c r="AE36" s="77">
        <f>VLOOKUP(F36,'N2K Features'!$D$5:$CL$125,26,FALSE)</f>
        <v>0</v>
      </c>
      <c r="AF36" s="78">
        <f>VLOOKUP(F36,'N2K Features'!$D$5:$CL$125,27,FALSE)</f>
        <v>0</v>
      </c>
      <c r="AG36" s="76" t="str">
        <f>VLOOKUP(F36,'N2K Features'!$D$5:$CL$125,28,FALSE)</f>
        <v>No</v>
      </c>
      <c r="AH36" s="76">
        <f>VLOOKUP(F36,'N2K Features'!$D$5:$CL$125,29,FALSE)</f>
        <v>0</v>
      </c>
      <c r="AI36" s="76">
        <f>VLOOKUP(F36,'N2K Features'!$D$5:$CL$125,30,FALSE)</f>
        <v>0</v>
      </c>
      <c r="AJ36" s="76" t="str">
        <f>VLOOKUP(F36,'N2K Features'!$D$5:$CL$125,31,FALSE)</f>
        <v>No</v>
      </c>
      <c r="AK36" s="76">
        <f>VLOOKUP(F36,'N2K Features'!$D$5:$CL$125,32,FALSE)</f>
        <v>0</v>
      </c>
      <c r="AL36" s="76">
        <f>VLOOKUP(F36,'N2K Features'!$D$5:$CL$125,33,FALSE)</f>
        <v>0</v>
      </c>
      <c r="AM36" s="76" t="str">
        <f>VLOOKUP(F36,'N2K Features'!$D$5:$CL$125,34,FALSE)</f>
        <v>No</v>
      </c>
      <c r="AN36" s="76">
        <f>VLOOKUP(F36,'N2K Features'!$D$5:$CL$125,35,FALSE)</f>
        <v>0</v>
      </c>
      <c r="AO36" s="76">
        <f>VLOOKUP(F36,'N2K Features'!$D$5:$CL$125,36,FALSE)</f>
        <v>0</v>
      </c>
      <c r="AP36" s="76" t="str">
        <f>VLOOKUP(F36,'N2K Features'!$D$5:$CL$125,37,FALSE)</f>
        <v>No</v>
      </c>
      <c r="AQ36" s="76">
        <f>VLOOKUP(F36,'N2K Features'!$D$5:$CL$125,38,FALSE)</f>
        <v>0</v>
      </c>
      <c r="AR36" s="76">
        <f>VLOOKUP(F36,'N2K Features'!$D$5:$CL$125,39,FALSE)</f>
        <v>0</v>
      </c>
      <c r="AS36" s="76" t="str">
        <f>VLOOKUP(F36,'N2K Features'!$D$5:$CL$125,40,FALSE)</f>
        <v>No</v>
      </c>
      <c r="AT36" s="76">
        <f>VLOOKUP(F36,'N2K Features'!$D$5:$CL$125,41,FALSE)</f>
        <v>0</v>
      </c>
      <c r="AU36" s="76">
        <f>VLOOKUP(F36,'N2K Features'!$D$5:$CL$125,42,FALSE)</f>
        <v>0</v>
      </c>
      <c r="AV36" s="76" t="str">
        <f>VLOOKUP(F36,'N2K Features'!$D$5:$CL$125,43,FALSE)</f>
        <v>No</v>
      </c>
      <c r="AW36" s="76">
        <f>VLOOKUP(F36,'N2K Features'!$D$5:$CL$125,44,FALSE)</f>
        <v>0</v>
      </c>
      <c r="AX36" s="76">
        <f>VLOOKUP(F36,'N2K Features'!$D$5:$CL$125,45,FALSE)</f>
        <v>0</v>
      </c>
      <c r="AY36" s="76" t="str">
        <f>VLOOKUP(F36,'N2K Features'!$D$5:$CL$125,46,FALSE)</f>
        <v>No</v>
      </c>
      <c r="AZ36" s="76">
        <f>VLOOKUP(F36,'N2K Features'!$D$5:$CL$125,47,FALSE)</f>
        <v>0</v>
      </c>
      <c r="BA36" s="76">
        <f>VLOOKUP(F36,'N2K Features'!$D$5:$CL$125,48,FALSE)</f>
        <v>0</v>
      </c>
      <c r="BB36" s="76" t="str">
        <f>VLOOKUP(F36,'N2K Features'!$D$5:$CL$125,49,FALSE)</f>
        <v>No</v>
      </c>
      <c r="BC36" s="76">
        <f>VLOOKUP(F36,'N2K Features'!$D$5:$CL$125,50,FALSE)</f>
        <v>0</v>
      </c>
      <c r="BD36" s="130">
        <f>VLOOKUP(F36,'N2K Features'!$D$5:$CL$125,51,FALSE)</f>
        <v>0</v>
      </c>
      <c r="BE36" s="76" t="str">
        <f>VLOOKUP(F36,'N2K Features'!$D$5:$CL$125,52,FALSE)</f>
        <v>No</v>
      </c>
      <c r="BF36" s="76">
        <f>VLOOKUP(F36,'N2K Features'!$D$5:$CL$125,53,FALSE)</f>
        <v>0</v>
      </c>
      <c r="BG36" s="130">
        <f>VLOOKUP(F36,'N2K Features'!$D$5:$CL$125,54,FALSE)</f>
        <v>0</v>
      </c>
      <c r="BH36" s="76" t="str">
        <f>VLOOKUP(F36,'N2K Features'!$D$5:$CL$125,55,FALSE)</f>
        <v>No</v>
      </c>
      <c r="BI36" s="76">
        <f>VLOOKUP(F36,'N2K Features'!$D$5:$CL$125,56,FALSE)</f>
        <v>0</v>
      </c>
      <c r="BJ36" s="76">
        <f>VLOOKUP(F36,'N2K Features'!$D$5:$CL$125,57,FALSE)</f>
        <v>0</v>
      </c>
      <c r="BK36" s="76" t="str">
        <f>VLOOKUP(F36,'N2K Features'!$D$5:$CL$125,58,FALSE)</f>
        <v>No</v>
      </c>
      <c r="BL36" s="76">
        <f>VLOOKUP(F36,'N2K Features'!$D$5:$CL$125,59,FALSE)</f>
        <v>0</v>
      </c>
      <c r="BM36" s="130">
        <f>VLOOKUP(F36,'N2K Features'!$D$5:$CL$125,60,FALSE)</f>
        <v>0</v>
      </c>
      <c r="BN36" s="76" t="str">
        <f>VLOOKUP(F36,'N2K Features'!$D$5:$CL$125,61,FALSE)</f>
        <v>No</v>
      </c>
      <c r="BO36" s="76">
        <f>VLOOKUP(F36,'N2K Features'!$D$5:$CL$125,62,FALSE)</f>
        <v>0</v>
      </c>
      <c r="BP36" s="76">
        <f>VLOOKUP(F36,'N2K Features'!$D$5:$CL$125,63,FALSE)</f>
        <v>0</v>
      </c>
      <c r="BQ36" s="76" t="str">
        <f>VLOOKUP(F36,'N2K Features'!$D$5:$CL$125,64,FALSE)</f>
        <v>No</v>
      </c>
      <c r="BR36" s="76">
        <f>VLOOKUP(F36,'N2K Features'!$D$5:$CL$125,65,FALSE)</f>
        <v>0</v>
      </c>
      <c r="BS36" s="76">
        <f>VLOOKUP(F36,'N2K Features'!$D$5:$CL$125,66,FALSE)</f>
        <v>0</v>
      </c>
      <c r="BT36" s="76" t="str">
        <f>VLOOKUP(F36,'N2K Features'!$D$5:$CL$125,67,FALSE)</f>
        <v>No</v>
      </c>
      <c r="BU36" s="76">
        <f>VLOOKUP(F36,'N2K Features'!$D$5:$CL$125,68,FALSE)</f>
        <v>0</v>
      </c>
      <c r="BV36" s="76">
        <f>VLOOKUP(F36,'N2K Features'!$D$5:$CL$125,69,FALSE)</f>
        <v>0</v>
      </c>
      <c r="BW36" s="76" t="str">
        <f>VLOOKUP(F36,'N2K Features'!$D$5:$CL$125,70,FALSE)</f>
        <v>No</v>
      </c>
      <c r="BX36" s="76">
        <f>VLOOKUP(F36,'N2K Features'!$D$5:$CL$125,71,FALSE)</f>
        <v>0</v>
      </c>
      <c r="BY36" s="130">
        <f>VLOOKUP(F36,'N2K Features'!$D$5:$CL$125,72,FALSE)</f>
        <v>0</v>
      </c>
      <c r="BZ36" s="76" t="str">
        <f>VLOOKUP(F36,'N2K Features'!$D$5:$CL$125,73,FALSE)</f>
        <v>No</v>
      </c>
      <c r="CA36" s="76">
        <f>VLOOKUP(F36,'N2K Features'!$D$5:$CL$125,74,FALSE)</f>
        <v>0</v>
      </c>
      <c r="CB36" s="76">
        <f>VLOOKUP(F36,'N2K Features'!$D$5:$CL$125,75,FALSE)</f>
        <v>0</v>
      </c>
      <c r="CC36" s="76" t="str">
        <f>VLOOKUP(F36,'N2K Features'!$D$5:$CL$125,76,FALSE)</f>
        <v>No</v>
      </c>
      <c r="CD36" s="76">
        <f>VLOOKUP(F36,'N2K Features'!$D$5:$CL$125,77,FALSE)</f>
        <v>0</v>
      </c>
      <c r="CE36" s="76">
        <f>VLOOKUP(F36,'N2K Features'!$D$5:$CL$125,78,FALSE)</f>
        <v>0</v>
      </c>
      <c r="CF36" s="76" t="str">
        <f>VLOOKUP(F36,'N2K Features'!$D$5:$CL$125,79,FALSE)</f>
        <v>No</v>
      </c>
      <c r="CG36" s="76">
        <f>VLOOKUP(F36,'N2K Features'!$D$5:$CL$125,80,FALSE)</f>
        <v>0</v>
      </c>
      <c r="CH36" s="76">
        <f>VLOOKUP(F36,'N2K Features'!$D$5:$CL$125,81,FALSE)</f>
        <v>0</v>
      </c>
      <c r="CI36" s="76" t="str">
        <f>VLOOKUP(F36,'N2K Features'!$D$5:$CL$125,82,FALSE)</f>
        <v>No</v>
      </c>
      <c r="CJ36" s="76" t="str">
        <f>VLOOKUP(F36,'N2K Features'!$D$5:$CL$125,83,FALSE)</f>
        <v>Negligible</v>
      </c>
      <c r="CK36" s="76">
        <f>VLOOKUP(F36,'N2K Features'!$D$5:$CL$125,84,FALSE)</f>
        <v>0</v>
      </c>
      <c r="CL36" s="76" t="str">
        <f>VLOOKUP(F36,'N2K Features'!$D$5:$CL$125,85,FALSE)</f>
        <v>No</v>
      </c>
      <c r="CM36" s="76">
        <f>VLOOKUP(F36,'N2K Features'!$D$5:$CL$125,86,FALSE)</f>
        <v>0</v>
      </c>
      <c r="CN36" s="79">
        <f>VLOOKUP(F36,'N2K Features'!$D$5:$CL$125,87,FALSE)</f>
        <v>0</v>
      </c>
    </row>
    <row r="37" spans="1:92" ht="14.4" hidden="1" x14ac:dyDescent="0.3">
      <c r="A37" s="129" t="s">
        <v>203</v>
      </c>
      <c r="B37" s="59" t="s">
        <v>204</v>
      </c>
      <c r="C37" s="59" t="s">
        <v>528</v>
      </c>
      <c r="D37" s="59" t="s">
        <v>688</v>
      </c>
      <c r="E37" s="59" t="s">
        <v>603</v>
      </c>
      <c r="F37" s="59" t="s">
        <v>689</v>
      </c>
      <c r="G37" s="59" t="s">
        <v>690</v>
      </c>
      <c r="H37" s="179" t="s">
        <v>691</v>
      </c>
      <c r="I37" s="77" t="str">
        <f>VLOOKUP(F37,'N2K Features'!$D$5:$CL$125,4,FALSE)</f>
        <v>No</v>
      </c>
      <c r="J37" s="77">
        <f>VLOOKUP(F37,'N2K Features'!$D$5:$CL$125,5,FALSE)</f>
        <v>0</v>
      </c>
      <c r="K37" s="77">
        <f>VLOOKUP(F37,'N2K Features'!$D$5:$CL$125,6,FALSE)</f>
        <v>0</v>
      </c>
      <c r="L37" s="77" t="str">
        <f>VLOOKUP(F37,'N2K Features'!$D$5:$CL$125,7,FALSE)</f>
        <v>No</v>
      </c>
      <c r="M37" s="77" t="str">
        <f>VLOOKUP(F37,'N2K Features'!$D$5:$CL$125,8,FALSE)</f>
        <v>Negligible</v>
      </c>
      <c r="N37" s="77" t="str">
        <f>VLOOKUP(F37,'N2K Features'!$D$5:$CL$125,9,FALSE)</f>
        <v>Low</v>
      </c>
      <c r="O37" s="77" t="str">
        <f>VLOOKUP(F37,'N2K Features'!$D$5:$CL$125,10,FALSE)</f>
        <v>No</v>
      </c>
      <c r="P37" s="77" t="str">
        <f>VLOOKUP(F37,'N2K Features'!$D$5:$CL$125,11,FALSE)</f>
        <v>Negligible</v>
      </c>
      <c r="Q37" s="77" t="str">
        <f>VLOOKUP(F37,'N2K Features'!$D$5:$CL$125,12,FALSE)</f>
        <v>Low</v>
      </c>
      <c r="R37" s="77" t="str">
        <f>VLOOKUP(F37,'N2K Features'!$D$5:$CL$125,13,FALSE)</f>
        <v>No</v>
      </c>
      <c r="S37" s="77">
        <f>VLOOKUP(F37,'N2K Features'!$D$5:$CL$125,14,FALSE)</f>
        <v>0</v>
      </c>
      <c r="T37" s="77">
        <f>VLOOKUP(F37,'N2K Features'!$D$5:$CL$125,15,FALSE)</f>
        <v>0</v>
      </c>
      <c r="U37" s="77" t="str">
        <f>VLOOKUP(F37,'N2K Features'!$D$5:$CL$125,16,FALSE)</f>
        <v>No</v>
      </c>
      <c r="V37" s="77">
        <f>VLOOKUP(F37,'N2K Features'!$D$5:$CL$125, 17,FALSE)</f>
        <v>0</v>
      </c>
      <c r="W37" s="77">
        <f>VLOOKUP(F37,'N2K Features'!$D$5:$CL$125,18,FALSE)</f>
        <v>0</v>
      </c>
      <c r="X37" s="77" t="str">
        <f>VLOOKUP(F37,'N2K Features'!$D$5:$CL$125,19,FALSE)</f>
        <v>No</v>
      </c>
      <c r="Y37" s="77">
        <f>VLOOKUP(F37,'N2K Features'!$D$5:$CL$125,20,FALSE)</f>
        <v>0</v>
      </c>
      <c r="Z37" s="77">
        <f>VLOOKUP(F37,'N2K Features'!$D$5:$CL$125,21,FALSE)</f>
        <v>0</v>
      </c>
      <c r="AA37" s="77" t="str">
        <f>VLOOKUP(F37,'N2K Features'!$D$5:$CL$125,22,FALSE)</f>
        <v>No</v>
      </c>
      <c r="AB37" s="77">
        <f>VLOOKUP(F37,'N2K Features'!$D$5:$CL$125,23,FALSE)</f>
        <v>0</v>
      </c>
      <c r="AC37" s="77">
        <f>VLOOKUP(F37,'N2K Features'!$D$5:$CL$125,24,FALSE)</f>
        <v>0</v>
      </c>
      <c r="AD37" s="77" t="str">
        <f>VLOOKUP(F37,'N2K Features'!$D$5:$CL$125,25,FALSE)</f>
        <v>No</v>
      </c>
      <c r="AE37" s="77">
        <f>VLOOKUP(F37,'N2K Features'!$D$5:$CL$125,26,FALSE)</f>
        <v>0</v>
      </c>
      <c r="AF37" s="78">
        <f>VLOOKUP(F37,'N2K Features'!$D$5:$CL$125,27,FALSE)</f>
        <v>0</v>
      </c>
      <c r="AG37" s="76" t="str">
        <f>VLOOKUP(F37,'N2K Features'!$D$5:$CL$125,28,FALSE)</f>
        <v>No</v>
      </c>
      <c r="AH37" s="76">
        <f>VLOOKUP(F37,'N2K Features'!$D$5:$CL$125,29,FALSE)</f>
        <v>0</v>
      </c>
      <c r="AI37" s="76">
        <f>VLOOKUP(F37,'N2K Features'!$D$5:$CL$125,30,FALSE)</f>
        <v>0</v>
      </c>
      <c r="AJ37" s="76" t="str">
        <f>VLOOKUP(F37,'N2K Features'!$D$5:$CL$125,31,FALSE)</f>
        <v>No</v>
      </c>
      <c r="AK37" s="76">
        <f>VLOOKUP(F37,'N2K Features'!$D$5:$CL$125,32,FALSE)</f>
        <v>0</v>
      </c>
      <c r="AL37" s="76">
        <f>VLOOKUP(F37,'N2K Features'!$D$5:$CL$125,33,FALSE)</f>
        <v>0</v>
      </c>
      <c r="AM37" s="76" t="str">
        <f>VLOOKUP(F37,'N2K Features'!$D$5:$CL$125,34,FALSE)</f>
        <v>No</v>
      </c>
      <c r="AN37" s="76">
        <f>VLOOKUP(F37,'N2K Features'!$D$5:$CL$125,35,FALSE)</f>
        <v>0</v>
      </c>
      <c r="AO37" s="76">
        <f>VLOOKUP(F37,'N2K Features'!$D$5:$CL$125,36,FALSE)</f>
        <v>0</v>
      </c>
      <c r="AP37" s="76" t="str">
        <f>VLOOKUP(F37,'N2K Features'!$D$5:$CL$125,37,FALSE)</f>
        <v>No</v>
      </c>
      <c r="AQ37" s="76">
        <f>VLOOKUP(F37,'N2K Features'!$D$5:$CL$125,38,FALSE)</f>
        <v>0</v>
      </c>
      <c r="AR37" s="76">
        <f>VLOOKUP(F37,'N2K Features'!$D$5:$CL$125,39,FALSE)</f>
        <v>0</v>
      </c>
      <c r="AS37" s="76" t="str">
        <f>VLOOKUP(F37,'N2K Features'!$D$5:$CL$125,40,FALSE)</f>
        <v>No</v>
      </c>
      <c r="AT37" s="76">
        <f>VLOOKUP(F37,'N2K Features'!$D$5:$CL$125,41,FALSE)</f>
        <v>0</v>
      </c>
      <c r="AU37" s="76">
        <f>VLOOKUP(F37,'N2K Features'!$D$5:$CL$125,42,FALSE)</f>
        <v>0</v>
      </c>
      <c r="AV37" s="76" t="str">
        <f>VLOOKUP(F37,'N2K Features'!$D$5:$CL$125,43,FALSE)</f>
        <v>No</v>
      </c>
      <c r="AW37" s="76">
        <f>VLOOKUP(F37,'N2K Features'!$D$5:$CL$125,44,FALSE)</f>
        <v>0</v>
      </c>
      <c r="AX37" s="76">
        <f>VLOOKUP(F37,'N2K Features'!$D$5:$CL$125,45,FALSE)</f>
        <v>0</v>
      </c>
      <c r="AY37" s="76" t="str">
        <f>VLOOKUP(F37,'N2K Features'!$D$5:$CL$125,46,FALSE)</f>
        <v>No</v>
      </c>
      <c r="AZ37" s="76">
        <f>VLOOKUP(F37,'N2K Features'!$D$5:$CL$125,47,FALSE)</f>
        <v>0</v>
      </c>
      <c r="BA37" s="76">
        <f>VLOOKUP(F37,'N2K Features'!$D$5:$CL$125,48,FALSE)</f>
        <v>0</v>
      </c>
      <c r="BB37" s="76" t="str">
        <f>VLOOKUP(F37,'N2K Features'!$D$5:$CL$125,49,FALSE)</f>
        <v>No</v>
      </c>
      <c r="BC37" s="76">
        <f>VLOOKUP(F37,'N2K Features'!$D$5:$CL$125,50,FALSE)</f>
        <v>0</v>
      </c>
      <c r="BD37" s="130">
        <f>VLOOKUP(F37,'N2K Features'!$D$5:$CL$125,51,FALSE)</f>
        <v>0</v>
      </c>
      <c r="BE37" s="76" t="str">
        <f>VLOOKUP(F37,'N2K Features'!$D$5:$CL$125,52,FALSE)</f>
        <v>No</v>
      </c>
      <c r="BF37" s="76">
        <f>VLOOKUP(F37,'N2K Features'!$D$5:$CL$125,53,FALSE)</f>
        <v>0</v>
      </c>
      <c r="BG37" s="130">
        <f>VLOOKUP(F37,'N2K Features'!$D$5:$CL$125,54,FALSE)</f>
        <v>0</v>
      </c>
      <c r="BH37" s="76" t="str">
        <f>VLOOKUP(F37,'N2K Features'!$D$5:$CL$125,55,FALSE)</f>
        <v>No</v>
      </c>
      <c r="BI37" s="76">
        <f>VLOOKUP(F37,'N2K Features'!$D$5:$CL$125,56,FALSE)</f>
        <v>0</v>
      </c>
      <c r="BJ37" s="76">
        <f>VLOOKUP(F37,'N2K Features'!$D$5:$CL$125,57,FALSE)</f>
        <v>0</v>
      </c>
      <c r="BK37" s="76" t="str">
        <f>VLOOKUP(F37,'N2K Features'!$D$5:$CL$125,58,FALSE)</f>
        <v>No</v>
      </c>
      <c r="BL37" s="76">
        <f>VLOOKUP(F37,'N2K Features'!$D$5:$CL$125,59,FALSE)</f>
        <v>0</v>
      </c>
      <c r="BM37" s="130">
        <f>VLOOKUP(F37,'N2K Features'!$D$5:$CL$125,60,FALSE)</f>
        <v>0</v>
      </c>
      <c r="BN37" s="76" t="str">
        <f>VLOOKUP(F37,'N2K Features'!$D$5:$CL$125,61,FALSE)</f>
        <v>No</v>
      </c>
      <c r="BO37" s="76">
        <f>VLOOKUP(F37,'N2K Features'!$D$5:$CL$125,62,FALSE)</f>
        <v>0</v>
      </c>
      <c r="BP37" s="76">
        <f>VLOOKUP(F37,'N2K Features'!$D$5:$CL$125,63,FALSE)</f>
        <v>0</v>
      </c>
      <c r="BQ37" s="76" t="str">
        <f>VLOOKUP(F37,'N2K Features'!$D$5:$CL$125,64,FALSE)</f>
        <v>No</v>
      </c>
      <c r="BR37" s="76">
        <f>VLOOKUP(F37,'N2K Features'!$D$5:$CL$125,65,FALSE)</f>
        <v>0</v>
      </c>
      <c r="BS37" s="76">
        <f>VLOOKUP(F37,'N2K Features'!$D$5:$CL$125,66,FALSE)</f>
        <v>0</v>
      </c>
      <c r="BT37" s="76" t="str">
        <f>VLOOKUP(F37,'N2K Features'!$D$5:$CL$125,67,FALSE)</f>
        <v>No</v>
      </c>
      <c r="BU37" s="76">
        <f>VLOOKUP(F37,'N2K Features'!$D$5:$CL$125,68,FALSE)</f>
        <v>0</v>
      </c>
      <c r="BV37" s="76">
        <f>VLOOKUP(F37,'N2K Features'!$D$5:$CL$125,69,FALSE)</f>
        <v>0</v>
      </c>
      <c r="BW37" s="76" t="str">
        <f>VLOOKUP(F37,'N2K Features'!$D$5:$CL$125,70,FALSE)</f>
        <v>No</v>
      </c>
      <c r="BX37" s="76">
        <f>VLOOKUP(F37,'N2K Features'!$D$5:$CL$125,71,FALSE)</f>
        <v>0</v>
      </c>
      <c r="BY37" s="130">
        <f>VLOOKUP(F37,'N2K Features'!$D$5:$CL$125,72,FALSE)</f>
        <v>0</v>
      </c>
      <c r="BZ37" s="76" t="str">
        <f>VLOOKUP(F37,'N2K Features'!$D$5:$CL$125,73,FALSE)</f>
        <v>No</v>
      </c>
      <c r="CA37" s="76">
        <f>VLOOKUP(F37,'N2K Features'!$D$5:$CL$125,74,FALSE)</f>
        <v>0</v>
      </c>
      <c r="CB37" s="76">
        <f>VLOOKUP(F37,'N2K Features'!$D$5:$CL$125,75,FALSE)</f>
        <v>0</v>
      </c>
      <c r="CC37" s="76" t="str">
        <f>VLOOKUP(F37,'N2K Features'!$D$5:$CL$125,76,FALSE)</f>
        <v>No</v>
      </c>
      <c r="CD37" s="76">
        <f>VLOOKUP(F37,'N2K Features'!$D$5:$CL$125,77,FALSE)</f>
        <v>0</v>
      </c>
      <c r="CE37" s="76">
        <f>VLOOKUP(F37,'N2K Features'!$D$5:$CL$125,78,FALSE)</f>
        <v>0</v>
      </c>
      <c r="CF37" s="76" t="str">
        <f>VLOOKUP(F37,'N2K Features'!$D$5:$CL$125,79,FALSE)</f>
        <v>No</v>
      </c>
      <c r="CG37" s="76">
        <f>VLOOKUP(F37,'N2K Features'!$D$5:$CL$125,80,FALSE)</f>
        <v>0</v>
      </c>
      <c r="CH37" s="76">
        <f>VLOOKUP(F37,'N2K Features'!$D$5:$CL$125,81,FALSE)</f>
        <v>0</v>
      </c>
      <c r="CI37" s="76" t="str">
        <f>VLOOKUP(F37,'N2K Features'!$D$5:$CL$125,82,FALSE)</f>
        <v>No</v>
      </c>
      <c r="CJ37" s="76" t="str">
        <f>VLOOKUP(F37,'N2K Features'!$D$5:$CL$125,83,FALSE)</f>
        <v>Negligible</v>
      </c>
      <c r="CK37" s="76">
        <f>VLOOKUP(F37,'N2K Features'!$D$5:$CL$125,84,FALSE)</f>
        <v>0</v>
      </c>
      <c r="CL37" s="76" t="str">
        <f>VLOOKUP(F37,'N2K Features'!$D$5:$CL$125,85,FALSE)</f>
        <v>No</v>
      </c>
      <c r="CM37" s="76">
        <f>VLOOKUP(F37,'N2K Features'!$D$5:$CL$125,86,FALSE)</f>
        <v>0</v>
      </c>
      <c r="CN37" s="79">
        <f>VLOOKUP(F37,'N2K Features'!$D$5:$CL$125,87,FALSE)</f>
        <v>0</v>
      </c>
    </row>
    <row r="38" spans="1:92" ht="14.4" hidden="1" x14ac:dyDescent="0.3">
      <c r="A38" s="129" t="s">
        <v>203</v>
      </c>
      <c r="B38" s="59" t="s">
        <v>204</v>
      </c>
      <c r="C38" s="59" t="s">
        <v>528</v>
      </c>
      <c r="D38" s="59" t="s">
        <v>711</v>
      </c>
      <c r="E38" s="59" t="s">
        <v>604</v>
      </c>
      <c r="F38" s="59" t="s">
        <v>712</v>
      </c>
      <c r="G38" s="59" t="s">
        <v>713</v>
      </c>
      <c r="H38" s="179" t="s">
        <v>714</v>
      </c>
      <c r="I38" s="77" t="str">
        <f>VLOOKUP(F38,'N2K Features'!$D$5:$CL$125,4,FALSE)</f>
        <v>No</v>
      </c>
      <c r="J38" s="77" t="str">
        <f>VLOOKUP(F38,'N2K Features'!$D$5:$CL$125,5,FALSE)</f>
        <v>Negligible</v>
      </c>
      <c r="K38" s="77" t="str">
        <f>VLOOKUP(F38,'N2K Features'!$D$5:$CL$125,6,FALSE)</f>
        <v>Low</v>
      </c>
      <c r="L38" s="77" t="str">
        <f>VLOOKUP(F38,'N2K Features'!$D$5:$CL$125,7,FALSE)</f>
        <v>No</v>
      </c>
      <c r="M38" s="77" t="str">
        <f>VLOOKUP(F38,'N2K Features'!$D$5:$CL$125,8,FALSE)</f>
        <v>Negligible</v>
      </c>
      <c r="N38" s="77" t="str">
        <f>VLOOKUP(F38,'N2K Features'!$D$5:$CL$125,9,FALSE)</f>
        <v>Low</v>
      </c>
      <c r="O38" s="77" t="str">
        <f>VLOOKUP(F38,'N2K Features'!$D$5:$CL$125,10,FALSE)</f>
        <v>No</v>
      </c>
      <c r="P38" s="77" t="str">
        <f>VLOOKUP(F38,'N2K Features'!$D$5:$CL$125,11,FALSE)</f>
        <v>Negligible</v>
      </c>
      <c r="Q38" s="77" t="str">
        <f>VLOOKUP(F38,'N2K Features'!$D$5:$CL$125,12,FALSE)</f>
        <v>Low</v>
      </c>
      <c r="R38" s="77" t="str">
        <f>VLOOKUP(F38,'N2K Features'!$D$5:$CL$125,13,FALSE)</f>
        <v>No</v>
      </c>
      <c r="S38" s="77" t="str">
        <f>VLOOKUP(F38,'N2K Features'!$D$5:$CL$125,14,FALSE)</f>
        <v>Negligible</v>
      </c>
      <c r="T38" s="77" t="str">
        <f>VLOOKUP(F38,'N2K Features'!$D$5:$CL$125,15,FALSE)</f>
        <v>Low</v>
      </c>
      <c r="U38" s="77" t="str">
        <f>VLOOKUP(F38,'N2K Features'!$D$5:$CL$125,16,FALSE)</f>
        <v>No</v>
      </c>
      <c r="V38" s="77">
        <f>VLOOKUP(F38,'N2K Features'!$D$5:$CL$125, 17,FALSE)</f>
        <v>0</v>
      </c>
      <c r="W38" s="77">
        <f>VLOOKUP(F38,'N2K Features'!$D$5:$CL$125,18,FALSE)</f>
        <v>0</v>
      </c>
      <c r="X38" s="77" t="str">
        <f>VLOOKUP(F38,'N2K Features'!$D$5:$CL$125,19,FALSE)</f>
        <v>No</v>
      </c>
      <c r="Y38" s="77">
        <f>VLOOKUP(F38,'N2K Features'!$D$5:$CL$125,20,FALSE)</f>
        <v>0</v>
      </c>
      <c r="Z38" s="77">
        <f>VLOOKUP(F38,'N2K Features'!$D$5:$CL$125,21,FALSE)</f>
        <v>0</v>
      </c>
      <c r="AA38" s="77" t="str">
        <f>VLOOKUP(F38,'N2K Features'!$D$5:$CL$125,22,FALSE)</f>
        <v>No</v>
      </c>
      <c r="AB38" s="77">
        <f>VLOOKUP(F38,'N2K Features'!$D$5:$CL$125,23,FALSE)</f>
        <v>0</v>
      </c>
      <c r="AC38" s="77">
        <f>VLOOKUP(F38,'N2K Features'!$D$5:$CL$125,24,FALSE)</f>
        <v>0</v>
      </c>
      <c r="AD38" s="77" t="str">
        <f>VLOOKUP(F38,'N2K Features'!$D$5:$CL$125,25,FALSE)</f>
        <v>No</v>
      </c>
      <c r="AE38" s="77">
        <f>VLOOKUP(F38,'N2K Features'!$D$5:$CL$125,26,FALSE)</f>
        <v>0</v>
      </c>
      <c r="AF38" s="78">
        <f>VLOOKUP(F38,'N2K Features'!$D$5:$CL$125,27,FALSE)</f>
        <v>0</v>
      </c>
      <c r="AG38" s="76" t="str">
        <f>VLOOKUP(F38,'N2K Features'!$D$5:$CL$125,28,FALSE)</f>
        <v>No</v>
      </c>
      <c r="AH38" s="76">
        <f>VLOOKUP(F38,'N2K Features'!$D$5:$CL$125,29,FALSE)</f>
        <v>0</v>
      </c>
      <c r="AI38" s="76">
        <f>VLOOKUP(F38,'N2K Features'!$D$5:$CL$125,30,FALSE)</f>
        <v>0</v>
      </c>
      <c r="AJ38" s="76" t="str">
        <f>VLOOKUP(F38,'N2K Features'!$D$5:$CL$125,31,FALSE)</f>
        <v>No</v>
      </c>
      <c r="AK38" s="76">
        <f>VLOOKUP(F38,'N2K Features'!$D$5:$CL$125,32,FALSE)</f>
        <v>0</v>
      </c>
      <c r="AL38" s="76">
        <f>VLOOKUP(F38,'N2K Features'!$D$5:$CL$125,33,FALSE)</f>
        <v>0</v>
      </c>
      <c r="AM38" s="76" t="str">
        <f>VLOOKUP(F38,'N2K Features'!$D$5:$CL$125,34,FALSE)</f>
        <v>No</v>
      </c>
      <c r="AN38" s="76">
        <f>VLOOKUP(F38,'N2K Features'!$D$5:$CL$125,35,FALSE)</f>
        <v>0</v>
      </c>
      <c r="AO38" s="76">
        <f>VLOOKUP(F38,'N2K Features'!$D$5:$CL$125,36,FALSE)</f>
        <v>0</v>
      </c>
      <c r="AP38" s="76" t="str">
        <f>VLOOKUP(F38,'N2K Features'!$D$5:$CL$125,37,FALSE)</f>
        <v>No</v>
      </c>
      <c r="AQ38" s="76">
        <f>VLOOKUP(F38,'N2K Features'!$D$5:$CL$125,38,FALSE)</f>
        <v>0</v>
      </c>
      <c r="AR38" s="76">
        <f>VLOOKUP(F38,'N2K Features'!$D$5:$CL$125,39,FALSE)</f>
        <v>0</v>
      </c>
      <c r="AS38" s="76" t="str">
        <f>VLOOKUP(F38,'N2K Features'!$D$5:$CL$125,40,FALSE)</f>
        <v>No</v>
      </c>
      <c r="AT38" s="76">
        <f>VLOOKUP(F38,'N2K Features'!$D$5:$CL$125,41,FALSE)</f>
        <v>0</v>
      </c>
      <c r="AU38" s="76">
        <f>VLOOKUP(F38,'N2K Features'!$D$5:$CL$125,42,FALSE)</f>
        <v>0</v>
      </c>
      <c r="AV38" s="76" t="str">
        <f>VLOOKUP(F38,'N2K Features'!$D$5:$CL$125,43,FALSE)</f>
        <v>No</v>
      </c>
      <c r="AW38" s="76">
        <f>VLOOKUP(F38,'N2K Features'!$D$5:$CL$125,44,FALSE)</f>
        <v>0</v>
      </c>
      <c r="AX38" s="76">
        <f>VLOOKUP(F38,'N2K Features'!$D$5:$CL$125,45,FALSE)</f>
        <v>0</v>
      </c>
      <c r="AY38" s="76" t="str">
        <f>VLOOKUP(F38,'N2K Features'!$D$5:$CL$125,46,FALSE)</f>
        <v>No</v>
      </c>
      <c r="AZ38" s="76">
        <f>VLOOKUP(F38,'N2K Features'!$D$5:$CL$125,47,FALSE)</f>
        <v>0</v>
      </c>
      <c r="BA38" s="76">
        <f>VLOOKUP(F38,'N2K Features'!$D$5:$CL$125,48,FALSE)</f>
        <v>0</v>
      </c>
      <c r="BB38" s="76" t="str">
        <f>VLOOKUP(F38,'N2K Features'!$D$5:$CL$125,49,FALSE)</f>
        <v>No</v>
      </c>
      <c r="BC38" s="76">
        <f>VLOOKUP(F38,'N2K Features'!$D$5:$CL$125,50,FALSE)</f>
        <v>0</v>
      </c>
      <c r="BD38" s="130">
        <f>VLOOKUP(F38,'N2K Features'!$D$5:$CL$125,51,FALSE)</f>
        <v>0</v>
      </c>
      <c r="BE38" s="76" t="str">
        <f>VLOOKUP(F38,'N2K Features'!$D$5:$CL$125,52,FALSE)</f>
        <v>No</v>
      </c>
      <c r="BF38" s="76">
        <f>VLOOKUP(F38,'N2K Features'!$D$5:$CL$125,53,FALSE)</f>
        <v>0</v>
      </c>
      <c r="BG38" s="130">
        <f>VLOOKUP(F38,'N2K Features'!$D$5:$CL$125,54,FALSE)</f>
        <v>0</v>
      </c>
      <c r="BH38" s="76" t="str">
        <f>VLOOKUP(F38,'N2K Features'!$D$5:$CL$125,55,FALSE)</f>
        <v>No</v>
      </c>
      <c r="BI38" s="76">
        <f>VLOOKUP(F38,'N2K Features'!$D$5:$CL$125,56,FALSE)</f>
        <v>0</v>
      </c>
      <c r="BJ38" s="76">
        <f>VLOOKUP(F38,'N2K Features'!$D$5:$CL$125,57,FALSE)</f>
        <v>0</v>
      </c>
      <c r="BK38" s="76" t="str">
        <f>VLOOKUP(F38,'N2K Features'!$D$5:$CL$125,58,FALSE)</f>
        <v>No</v>
      </c>
      <c r="BL38" s="76">
        <f>VLOOKUP(F38,'N2K Features'!$D$5:$CL$125,59,FALSE)</f>
        <v>0</v>
      </c>
      <c r="BM38" s="130">
        <f>VLOOKUP(F38,'N2K Features'!$D$5:$CL$125,60,FALSE)</f>
        <v>0</v>
      </c>
      <c r="BN38" s="76" t="str">
        <f>VLOOKUP(F38,'N2K Features'!$D$5:$CL$125,61,FALSE)</f>
        <v>No</v>
      </c>
      <c r="BO38" s="76">
        <f>VLOOKUP(F38,'N2K Features'!$D$5:$CL$125,62,FALSE)</f>
        <v>0</v>
      </c>
      <c r="BP38" s="76">
        <f>VLOOKUP(F38,'N2K Features'!$D$5:$CL$125,63,FALSE)</f>
        <v>0</v>
      </c>
      <c r="BQ38" s="76" t="str">
        <f>VLOOKUP(F38,'N2K Features'!$D$5:$CL$125,64,FALSE)</f>
        <v>No</v>
      </c>
      <c r="BR38" s="76">
        <f>VLOOKUP(F38,'N2K Features'!$D$5:$CL$125,65,FALSE)</f>
        <v>0</v>
      </c>
      <c r="BS38" s="76">
        <f>VLOOKUP(F38,'N2K Features'!$D$5:$CL$125,66,FALSE)</f>
        <v>0</v>
      </c>
      <c r="BT38" s="76" t="str">
        <f>VLOOKUP(F38,'N2K Features'!$D$5:$CL$125,67,FALSE)</f>
        <v>No</v>
      </c>
      <c r="BU38" s="76">
        <f>VLOOKUP(F38,'N2K Features'!$D$5:$CL$125,68,FALSE)</f>
        <v>0</v>
      </c>
      <c r="BV38" s="76">
        <f>VLOOKUP(F38,'N2K Features'!$D$5:$CL$125,69,FALSE)</f>
        <v>0</v>
      </c>
      <c r="BW38" s="76" t="str">
        <f>VLOOKUP(F38,'N2K Features'!$D$5:$CL$125,70,FALSE)</f>
        <v>No</v>
      </c>
      <c r="BX38" s="76">
        <f>VLOOKUP(F38,'N2K Features'!$D$5:$CL$125,71,FALSE)</f>
        <v>0</v>
      </c>
      <c r="BY38" s="130">
        <f>VLOOKUP(F38,'N2K Features'!$D$5:$CL$125,72,FALSE)</f>
        <v>0</v>
      </c>
      <c r="BZ38" s="76" t="str">
        <f>VLOOKUP(F38,'N2K Features'!$D$5:$CL$125,73,FALSE)</f>
        <v>No</v>
      </c>
      <c r="CA38" s="76">
        <f>VLOOKUP(F38,'N2K Features'!$D$5:$CL$125,74,FALSE)</f>
        <v>0</v>
      </c>
      <c r="CB38" s="76">
        <f>VLOOKUP(F38,'N2K Features'!$D$5:$CL$125,75,FALSE)</f>
        <v>0</v>
      </c>
      <c r="CC38" s="76" t="str">
        <f>VLOOKUP(F38,'N2K Features'!$D$5:$CL$125,76,FALSE)</f>
        <v>No</v>
      </c>
      <c r="CD38" s="76">
        <f>VLOOKUP(F38,'N2K Features'!$D$5:$CL$125,77,FALSE)</f>
        <v>0</v>
      </c>
      <c r="CE38" s="76">
        <f>VLOOKUP(F38,'N2K Features'!$D$5:$CL$125,78,FALSE)</f>
        <v>0</v>
      </c>
      <c r="CF38" s="76" t="str">
        <f>VLOOKUP(F38,'N2K Features'!$D$5:$CL$125,79,FALSE)</f>
        <v>No</v>
      </c>
      <c r="CG38" s="76">
        <f>VLOOKUP(F38,'N2K Features'!$D$5:$CL$125,80,FALSE)</f>
        <v>0</v>
      </c>
      <c r="CH38" s="76">
        <f>VLOOKUP(F38,'N2K Features'!$D$5:$CL$125,81,FALSE)</f>
        <v>0</v>
      </c>
      <c r="CI38" s="76" t="str">
        <f>VLOOKUP(F38,'N2K Features'!$D$5:$CL$125,82,FALSE)</f>
        <v>No</v>
      </c>
      <c r="CJ38" s="76">
        <f>VLOOKUP(F38,'N2K Features'!$D$5:$CL$125,83,FALSE)</f>
        <v>0</v>
      </c>
      <c r="CK38" s="76">
        <f>VLOOKUP(F38,'N2K Features'!$D$5:$CL$125,84,FALSE)</f>
        <v>0</v>
      </c>
      <c r="CL38" s="76" t="str">
        <f>VLOOKUP(F38,'N2K Features'!$D$5:$CL$125,85,FALSE)</f>
        <v>No</v>
      </c>
      <c r="CM38" s="76">
        <f>VLOOKUP(F38,'N2K Features'!$D$5:$CL$125,86,FALSE)</f>
        <v>0</v>
      </c>
      <c r="CN38" s="79">
        <f>VLOOKUP(F38,'N2K Features'!$D$5:$CL$125,87,FALSE)</f>
        <v>0</v>
      </c>
    </row>
    <row r="39" spans="1:92" ht="14.4" hidden="1" x14ac:dyDescent="0.3">
      <c r="A39" s="129" t="s">
        <v>203</v>
      </c>
      <c r="B39" s="59" t="s">
        <v>204</v>
      </c>
      <c r="C39" s="59" t="s">
        <v>528</v>
      </c>
      <c r="D39" s="59" t="s">
        <v>700</v>
      </c>
      <c r="E39" s="59" t="s">
        <v>604</v>
      </c>
      <c r="F39" s="59" t="s">
        <v>701</v>
      </c>
      <c r="G39" s="59" t="s">
        <v>702</v>
      </c>
      <c r="H39" s="179" t="s">
        <v>556</v>
      </c>
      <c r="I39" s="77" t="str">
        <f>VLOOKUP(F39,'N2K Features'!$D$5:$CL$125,4,FALSE)</f>
        <v>No</v>
      </c>
      <c r="J39" s="77" t="str">
        <f>VLOOKUP(F39,'N2K Features'!$D$5:$CL$125,5,FALSE)</f>
        <v>Negligible</v>
      </c>
      <c r="K39" s="77" t="str">
        <f>VLOOKUP(F39,'N2K Features'!$D$5:$CL$125,6,FALSE)</f>
        <v>Low</v>
      </c>
      <c r="L39" s="77" t="str">
        <f>VLOOKUP(F39,'N2K Features'!$D$5:$CL$125,7,FALSE)</f>
        <v>No</v>
      </c>
      <c r="M39" s="77" t="str">
        <f>VLOOKUP(F39,'N2K Features'!$D$5:$CL$125,8,FALSE)</f>
        <v>Negligible</v>
      </c>
      <c r="N39" s="77" t="str">
        <f>VLOOKUP(F39,'N2K Features'!$D$5:$CL$125,9,FALSE)</f>
        <v>Low</v>
      </c>
      <c r="O39" s="77" t="str">
        <f>VLOOKUP(F39,'N2K Features'!$D$5:$CL$125,10,FALSE)</f>
        <v>No</v>
      </c>
      <c r="P39" s="77" t="str">
        <f>VLOOKUP(F39,'N2K Features'!$D$5:$CL$125,11,FALSE)</f>
        <v>Negligible</v>
      </c>
      <c r="Q39" s="77" t="str">
        <f>VLOOKUP(F39,'N2K Features'!$D$5:$CL$125,12,FALSE)</f>
        <v>Low</v>
      </c>
      <c r="R39" s="77" t="str">
        <f>VLOOKUP(F39,'N2K Features'!$D$5:$CL$125,13,FALSE)</f>
        <v>No</v>
      </c>
      <c r="S39" s="77" t="str">
        <f>VLOOKUP(F39,'N2K Features'!$D$5:$CL$125,14,FALSE)</f>
        <v>Negligible</v>
      </c>
      <c r="T39" s="77" t="str">
        <f>VLOOKUP(F39,'N2K Features'!$D$5:$CL$125,15,FALSE)</f>
        <v>Low</v>
      </c>
      <c r="U39" s="77" t="str">
        <f>VLOOKUP(F39,'N2K Features'!$D$5:$CL$125,16,FALSE)</f>
        <v>No</v>
      </c>
      <c r="V39" s="77">
        <f>VLOOKUP(F39,'N2K Features'!$D$5:$CL$125, 17,FALSE)</f>
        <v>0</v>
      </c>
      <c r="W39" s="77">
        <f>VLOOKUP(F39,'N2K Features'!$D$5:$CL$125,18,FALSE)</f>
        <v>0</v>
      </c>
      <c r="X39" s="77" t="str">
        <f>VLOOKUP(F39,'N2K Features'!$D$5:$CL$125,19,FALSE)</f>
        <v>No</v>
      </c>
      <c r="Y39" s="77">
        <f>VLOOKUP(F39,'N2K Features'!$D$5:$CL$125,20,FALSE)</f>
        <v>0</v>
      </c>
      <c r="Z39" s="77">
        <f>VLOOKUP(F39,'N2K Features'!$D$5:$CL$125,21,FALSE)</f>
        <v>0</v>
      </c>
      <c r="AA39" s="77" t="str">
        <f>VLOOKUP(F39,'N2K Features'!$D$5:$CL$125,22,FALSE)</f>
        <v>No</v>
      </c>
      <c r="AB39" s="77">
        <f>VLOOKUP(F39,'N2K Features'!$D$5:$CL$125,23,FALSE)</f>
        <v>0</v>
      </c>
      <c r="AC39" s="77">
        <f>VLOOKUP(F39,'N2K Features'!$D$5:$CL$125,24,FALSE)</f>
        <v>0</v>
      </c>
      <c r="AD39" s="77" t="str">
        <f>VLOOKUP(F39,'N2K Features'!$D$5:$CL$125,25,FALSE)</f>
        <v>No</v>
      </c>
      <c r="AE39" s="77">
        <f>VLOOKUP(F39,'N2K Features'!$D$5:$CL$125,26,FALSE)</f>
        <v>0</v>
      </c>
      <c r="AF39" s="78">
        <f>VLOOKUP(F39,'N2K Features'!$D$5:$CL$125,27,FALSE)</f>
        <v>0</v>
      </c>
      <c r="AG39" s="76" t="str">
        <f>VLOOKUP(F39,'N2K Features'!$D$5:$CL$125,28,FALSE)</f>
        <v>No</v>
      </c>
      <c r="AH39" s="76">
        <f>VLOOKUP(F39,'N2K Features'!$D$5:$CL$125,29,FALSE)</f>
        <v>0</v>
      </c>
      <c r="AI39" s="76">
        <f>VLOOKUP(F39,'N2K Features'!$D$5:$CL$125,30,FALSE)</f>
        <v>0</v>
      </c>
      <c r="AJ39" s="76" t="str">
        <f>VLOOKUP(F39,'N2K Features'!$D$5:$CL$125,31,FALSE)</f>
        <v>No</v>
      </c>
      <c r="AK39" s="76">
        <f>VLOOKUP(F39,'N2K Features'!$D$5:$CL$125,32,FALSE)</f>
        <v>0</v>
      </c>
      <c r="AL39" s="76">
        <f>VLOOKUP(F39,'N2K Features'!$D$5:$CL$125,33,FALSE)</f>
        <v>0</v>
      </c>
      <c r="AM39" s="76" t="str">
        <f>VLOOKUP(F39,'N2K Features'!$D$5:$CL$125,34,FALSE)</f>
        <v>No</v>
      </c>
      <c r="AN39" s="76">
        <f>VLOOKUP(F39,'N2K Features'!$D$5:$CL$125,35,FALSE)</f>
        <v>0</v>
      </c>
      <c r="AO39" s="76">
        <f>VLOOKUP(F39,'N2K Features'!$D$5:$CL$125,36,FALSE)</f>
        <v>0</v>
      </c>
      <c r="AP39" s="76" t="str">
        <f>VLOOKUP(F39,'N2K Features'!$D$5:$CL$125,37,FALSE)</f>
        <v>No</v>
      </c>
      <c r="AQ39" s="76">
        <f>VLOOKUP(F39,'N2K Features'!$D$5:$CL$125,38,FALSE)</f>
        <v>0</v>
      </c>
      <c r="AR39" s="76">
        <f>VLOOKUP(F39,'N2K Features'!$D$5:$CL$125,39,FALSE)</f>
        <v>0</v>
      </c>
      <c r="AS39" s="76" t="str">
        <f>VLOOKUP(F39,'N2K Features'!$D$5:$CL$125,40,FALSE)</f>
        <v>No</v>
      </c>
      <c r="AT39" s="76">
        <f>VLOOKUP(F39,'N2K Features'!$D$5:$CL$125,41,FALSE)</f>
        <v>0</v>
      </c>
      <c r="AU39" s="76">
        <f>VLOOKUP(F39,'N2K Features'!$D$5:$CL$125,42,FALSE)</f>
        <v>0</v>
      </c>
      <c r="AV39" s="76" t="str">
        <f>VLOOKUP(F39,'N2K Features'!$D$5:$CL$125,43,FALSE)</f>
        <v>No</v>
      </c>
      <c r="AW39" s="76">
        <f>VLOOKUP(F39,'N2K Features'!$D$5:$CL$125,44,FALSE)</f>
        <v>0</v>
      </c>
      <c r="AX39" s="76">
        <f>VLOOKUP(F39,'N2K Features'!$D$5:$CL$125,45,FALSE)</f>
        <v>0</v>
      </c>
      <c r="AY39" s="76" t="str">
        <f>VLOOKUP(F39,'N2K Features'!$D$5:$CL$125,46,FALSE)</f>
        <v>No</v>
      </c>
      <c r="AZ39" s="76">
        <f>VLOOKUP(F39,'N2K Features'!$D$5:$CL$125,47,FALSE)</f>
        <v>0</v>
      </c>
      <c r="BA39" s="76">
        <f>VLOOKUP(F39,'N2K Features'!$D$5:$CL$125,48,FALSE)</f>
        <v>0</v>
      </c>
      <c r="BB39" s="76" t="str">
        <f>VLOOKUP(F39,'N2K Features'!$D$5:$CL$125,49,FALSE)</f>
        <v>No</v>
      </c>
      <c r="BC39" s="76">
        <f>VLOOKUP(F39,'N2K Features'!$D$5:$CL$125,50,FALSE)</f>
        <v>0</v>
      </c>
      <c r="BD39" s="130">
        <f>VLOOKUP(F39,'N2K Features'!$D$5:$CL$125,51,FALSE)</f>
        <v>0</v>
      </c>
      <c r="BE39" s="76" t="str">
        <f>VLOOKUP(F39,'N2K Features'!$D$5:$CL$125,52,FALSE)</f>
        <v>No</v>
      </c>
      <c r="BF39" s="76">
        <f>VLOOKUP(F39,'N2K Features'!$D$5:$CL$125,53,FALSE)</f>
        <v>0</v>
      </c>
      <c r="BG39" s="130">
        <f>VLOOKUP(F39,'N2K Features'!$D$5:$CL$125,54,FALSE)</f>
        <v>0</v>
      </c>
      <c r="BH39" s="76" t="str">
        <f>VLOOKUP(F39,'N2K Features'!$D$5:$CL$125,55,FALSE)</f>
        <v>No</v>
      </c>
      <c r="BI39" s="76">
        <f>VLOOKUP(F39,'N2K Features'!$D$5:$CL$125,56,FALSE)</f>
        <v>0</v>
      </c>
      <c r="BJ39" s="76">
        <f>VLOOKUP(F39,'N2K Features'!$D$5:$CL$125,57,FALSE)</f>
        <v>0</v>
      </c>
      <c r="BK39" s="76" t="str">
        <f>VLOOKUP(F39,'N2K Features'!$D$5:$CL$125,58,FALSE)</f>
        <v>No</v>
      </c>
      <c r="BL39" s="76">
        <f>VLOOKUP(F39,'N2K Features'!$D$5:$CL$125,59,FALSE)</f>
        <v>0</v>
      </c>
      <c r="BM39" s="130">
        <f>VLOOKUP(F39,'N2K Features'!$D$5:$CL$125,60,FALSE)</f>
        <v>0</v>
      </c>
      <c r="BN39" s="76" t="str">
        <f>VLOOKUP(F39,'N2K Features'!$D$5:$CL$125,61,FALSE)</f>
        <v>No</v>
      </c>
      <c r="BO39" s="76">
        <f>VLOOKUP(F39,'N2K Features'!$D$5:$CL$125,62,FALSE)</f>
        <v>0</v>
      </c>
      <c r="BP39" s="76">
        <f>VLOOKUP(F39,'N2K Features'!$D$5:$CL$125,63,FALSE)</f>
        <v>0</v>
      </c>
      <c r="BQ39" s="76" t="str">
        <f>VLOOKUP(F39,'N2K Features'!$D$5:$CL$125,64,FALSE)</f>
        <v>No</v>
      </c>
      <c r="BR39" s="76">
        <f>VLOOKUP(F39,'N2K Features'!$D$5:$CL$125,65,FALSE)</f>
        <v>0</v>
      </c>
      <c r="BS39" s="76">
        <f>VLOOKUP(F39,'N2K Features'!$D$5:$CL$125,66,FALSE)</f>
        <v>0</v>
      </c>
      <c r="BT39" s="76" t="str">
        <f>VLOOKUP(F39,'N2K Features'!$D$5:$CL$125,67,FALSE)</f>
        <v>No</v>
      </c>
      <c r="BU39" s="76">
        <f>VLOOKUP(F39,'N2K Features'!$D$5:$CL$125,68,FALSE)</f>
        <v>0</v>
      </c>
      <c r="BV39" s="76">
        <f>VLOOKUP(F39,'N2K Features'!$D$5:$CL$125,69,FALSE)</f>
        <v>0</v>
      </c>
      <c r="BW39" s="76" t="str">
        <f>VLOOKUP(F39,'N2K Features'!$D$5:$CL$125,70,FALSE)</f>
        <v>No</v>
      </c>
      <c r="BX39" s="76">
        <f>VLOOKUP(F39,'N2K Features'!$D$5:$CL$125,71,FALSE)</f>
        <v>0</v>
      </c>
      <c r="BY39" s="130">
        <f>VLOOKUP(F39,'N2K Features'!$D$5:$CL$125,72,FALSE)</f>
        <v>0</v>
      </c>
      <c r="BZ39" s="76" t="str">
        <f>VLOOKUP(F39,'N2K Features'!$D$5:$CL$125,73,FALSE)</f>
        <v>No</v>
      </c>
      <c r="CA39" s="76">
        <f>VLOOKUP(F39,'N2K Features'!$D$5:$CL$125,74,FALSE)</f>
        <v>0</v>
      </c>
      <c r="CB39" s="76">
        <f>VLOOKUP(F39,'N2K Features'!$D$5:$CL$125,75,FALSE)</f>
        <v>0</v>
      </c>
      <c r="CC39" s="76" t="str">
        <f>VLOOKUP(F39,'N2K Features'!$D$5:$CL$125,76,FALSE)</f>
        <v>No</v>
      </c>
      <c r="CD39" s="76">
        <f>VLOOKUP(F39,'N2K Features'!$D$5:$CL$125,77,FALSE)</f>
        <v>0</v>
      </c>
      <c r="CE39" s="76">
        <f>VLOOKUP(F39,'N2K Features'!$D$5:$CL$125,78,FALSE)</f>
        <v>0</v>
      </c>
      <c r="CF39" s="76" t="str">
        <f>VLOOKUP(F39,'N2K Features'!$D$5:$CL$125,79,FALSE)</f>
        <v>No</v>
      </c>
      <c r="CG39" s="76">
        <f>VLOOKUP(F39,'N2K Features'!$D$5:$CL$125,80,FALSE)</f>
        <v>0</v>
      </c>
      <c r="CH39" s="76">
        <f>VLOOKUP(F39,'N2K Features'!$D$5:$CL$125,81,FALSE)</f>
        <v>0</v>
      </c>
      <c r="CI39" s="76" t="str">
        <f>VLOOKUP(F39,'N2K Features'!$D$5:$CL$125,82,FALSE)</f>
        <v>No</v>
      </c>
      <c r="CJ39" s="76">
        <f>VLOOKUP(F39,'N2K Features'!$D$5:$CL$125,83,FALSE)</f>
        <v>0</v>
      </c>
      <c r="CK39" s="76">
        <f>VLOOKUP(F39,'N2K Features'!$D$5:$CL$125,84,FALSE)</f>
        <v>0</v>
      </c>
      <c r="CL39" s="76" t="str">
        <f>VLOOKUP(F39,'N2K Features'!$D$5:$CL$125,85,FALSE)</f>
        <v>Yes</v>
      </c>
      <c r="CM39" s="76" t="str">
        <f>VLOOKUP(F39,'N2K Features'!$D$5:$CL$125,86,FALSE)</f>
        <v>Low</v>
      </c>
      <c r="CN39" s="79" t="str">
        <f>VLOOKUP(F39,'N2K Features'!$D$5:$CL$125,87,FALSE)</f>
        <v xml:space="preserve">Interest to botanists. </v>
      </c>
    </row>
    <row r="40" spans="1:92" ht="14.4" hidden="1" x14ac:dyDescent="0.3">
      <c r="A40" s="129" t="s">
        <v>203</v>
      </c>
      <c r="B40" s="59" t="s">
        <v>204</v>
      </c>
      <c r="C40" s="59" t="s">
        <v>528</v>
      </c>
      <c r="D40" s="59" t="s">
        <v>55</v>
      </c>
      <c r="E40" s="59" t="s">
        <v>57</v>
      </c>
      <c r="F40" s="59" t="s">
        <v>56</v>
      </c>
      <c r="G40" s="59" t="s">
        <v>57</v>
      </c>
      <c r="H40" s="179" t="s">
        <v>58</v>
      </c>
      <c r="I40" s="77" t="str">
        <f>VLOOKUP(F40,'N2K Features'!$D$5:$CL$125,4,FALSE)</f>
        <v>No</v>
      </c>
      <c r="J40" s="77">
        <f>VLOOKUP(F40,'N2K Features'!$D$5:$CL$125,5,FALSE)</f>
        <v>0</v>
      </c>
      <c r="K40" s="77">
        <f>VLOOKUP(F40,'N2K Features'!$D$5:$CL$125,6,FALSE)</f>
        <v>0</v>
      </c>
      <c r="L40" s="77" t="str">
        <f>VLOOKUP(F40,'N2K Features'!$D$5:$CL$125,7,FALSE)</f>
        <v>No</v>
      </c>
      <c r="M40" s="77" t="str">
        <f>VLOOKUP(F40,'N2K Features'!$D$5:$CL$125,8,FALSE)</f>
        <v>Negligible</v>
      </c>
      <c r="N40" s="77" t="str">
        <f>VLOOKUP(F40,'N2K Features'!$D$5:$CL$125,9,FALSE)</f>
        <v>Low</v>
      </c>
      <c r="O40" s="77" t="str">
        <f>VLOOKUP(F40,'N2K Features'!$D$5:$CL$125,10,FALSE)</f>
        <v>No</v>
      </c>
      <c r="P40" s="77" t="str">
        <f>VLOOKUP(F40,'N2K Features'!$D$5:$CL$125,11,FALSE)</f>
        <v>Negligible</v>
      </c>
      <c r="Q40" s="77" t="str">
        <f>VLOOKUP(F40,'N2K Features'!$D$5:$CL$125,12,FALSE)</f>
        <v>Low</v>
      </c>
      <c r="R40" s="77" t="str">
        <f>VLOOKUP(F40,'N2K Features'!$D$5:$CL$125,13,FALSE)</f>
        <v>No</v>
      </c>
      <c r="S40" s="77">
        <f>VLOOKUP(F40,'N2K Features'!$D$5:$CL$125,14,FALSE)</f>
        <v>0</v>
      </c>
      <c r="T40" s="77">
        <f>VLOOKUP(F40,'N2K Features'!$D$5:$CL$125,15,FALSE)</f>
        <v>0</v>
      </c>
      <c r="U40" s="77" t="str">
        <f>VLOOKUP(F40,'N2K Features'!$D$5:$CL$125,16,FALSE)</f>
        <v>No</v>
      </c>
      <c r="V40" s="77">
        <f>VLOOKUP(F40,'N2K Features'!$D$5:$CL$125, 17,FALSE)</f>
        <v>0</v>
      </c>
      <c r="W40" s="77">
        <f>VLOOKUP(F40,'N2K Features'!$D$5:$CL$125,18,FALSE)</f>
        <v>0</v>
      </c>
      <c r="X40" s="77" t="str">
        <f>VLOOKUP(F40,'N2K Features'!$D$5:$CL$125,19,FALSE)</f>
        <v>No</v>
      </c>
      <c r="Y40" s="77">
        <f>VLOOKUP(F40,'N2K Features'!$D$5:$CL$125,20,FALSE)</f>
        <v>0</v>
      </c>
      <c r="Z40" s="77">
        <f>VLOOKUP(F40,'N2K Features'!$D$5:$CL$125,21,FALSE)</f>
        <v>0</v>
      </c>
      <c r="AA40" s="77" t="str">
        <f>VLOOKUP(F40,'N2K Features'!$D$5:$CL$125,22,FALSE)</f>
        <v>No</v>
      </c>
      <c r="AB40" s="77">
        <f>VLOOKUP(F40,'N2K Features'!$D$5:$CL$125,23,FALSE)</f>
        <v>0</v>
      </c>
      <c r="AC40" s="77">
        <f>VLOOKUP(F40,'N2K Features'!$D$5:$CL$125,24,FALSE)</f>
        <v>0</v>
      </c>
      <c r="AD40" s="77" t="str">
        <f>VLOOKUP(F40,'N2K Features'!$D$5:$CL$125,25,FALSE)</f>
        <v>No</v>
      </c>
      <c r="AE40" s="77">
        <f>VLOOKUP(F40,'N2K Features'!$D$5:$CL$125,26,FALSE)</f>
        <v>0</v>
      </c>
      <c r="AF40" s="78">
        <f>VLOOKUP(F40,'N2K Features'!$D$5:$CL$125,27,FALSE)</f>
        <v>0</v>
      </c>
      <c r="AG40" s="76" t="str">
        <f>VLOOKUP(F40,'N2K Features'!$D$5:$CL$125,28,FALSE)</f>
        <v>No</v>
      </c>
      <c r="AH40" s="76">
        <f>VLOOKUP(F40,'N2K Features'!$D$5:$CL$125,29,FALSE)</f>
        <v>0</v>
      </c>
      <c r="AI40" s="76">
        <f>VLOOKUP(F40,'N2K Features'!$D$5:$CL$125,30,FALSE)</f>
        <v>0</v>
      </c>
      <c r="AJ40" s="76" t="str">
        <f>VLOOKUP(F40,'N2K Features'!$D$5:$CL$125,31,FALSE)</f>
        <v>No</v>
      </c>
      <c r="AK40" s="76">
        <f>VLOOKUP(F40,'N2K Features'!$D$5:$CL$125,32,FALSE)</f>
        <v>0</v>
      </c>
      <c r="AL40" s="76">
        <f>VLOOKUP(F40,'N2K Features'!$D$5:$CL$125,33,FALSE)</f>
        <v>0</v>
      </c>
      <c r="AM40" s="76" t="str">
        <f>VLOOKUP(F40,'N2K Features'!$D$5:$CL$125,34,FALSE)</f>
        <v>No</v>
      </c>
      <c r="AN40" s="76">
        <f>VLOOKUP(F40,'N2K Features'!$D$5:$CL$125,35,FALSE)</f>
        <v>0</v>
      </c>
      <c r="AO40" s="76">
        <f>VLOOKUP(F40,'N2K Features'!$D$5:$CL$125,36,FALSE)</f>
        <v>0</v>
      </c>
      <c r="AP40" s="76" t="str">
        <f>VLOOKUP(F40,'N2K Features'!$D$5:$CL$125,37,FALSE)</f>
        <v>No</v>
      </c>
      <c r="AQ40" s="76">
        <f>VLOOKUP(F40,'N2K Features'!$D$5:$CL$125,38,FALSE)</f>
        <v>0</v>
      </c>
      <c r="AR40" s="76">
        <f>VLOOKUP(F40,'N2K Features'!$D$5:$CL$125,39,FALSE)</f>
        <v>0</v>
      </c>
      <c r="AS40" s="76" t="str">
        <f>VLOOKUP(F40,'N2K Features'!$D$5:$CL$125,40,FALSE)</f>
        <v>No</v>
      </c>
      <c r="AT40" s="76">
        <f>VLOOKUP(F40,'N2K Features'!$D$5:$CL$125,41,FALSE)</f>
        <v>0</v>
      </c>
      <c r="AU40" s="76">
        <f>VLOOKUP(F40,'N2K Features'!$D$5:$CL$125,42,FALSE)</f>
        <v>0</v>
      </c>
      <c r="AV40" s="76" t="str">
        <f>VLOOKUP(F40,'N2K Features'!$D$5:$CL$125,43,FALSE)</f>
        <v>No</v>
      </c>
      <c r="AW40" s="76">
        <f>VLOOKUP(F40,'N2K Features'!$D$5:$CL$125,44,FALSE)</f>
        <v>0</v>
      </c>
      <c r="AX40" s="76">
        <f>VLOOKUP(F40,'N2K Features'!$D$5:$CL$125,45,FALSE)</f>
        <v>0</v>
      </c>
      <c r="AY40" s="76" t="str">
        <f>VLOOKUP(F40,'N2K Features'!$D$5:$CL$125,46,FALSE)</f>
        <v>No</v>
      </c>
      <c r="AZ40" s="76">
        <f>VLOOKUP(F40,'N2K Features'!$D$5:$CL$125,47,FALSE)</f>
        <v>0</v>
      </c>
      <c r="BA40" s="76">
        <f>VLOOKUP(F40,'N2K Features'!$D$5:$CL$125,48,FALSE)</f>
        <v>0</v>
      </c>
      <c r="BB40" s="76" t="str">
        <f>VLOOKUP(F40,'N2K Features'!$D$5:$CL$125,49,FALSE)</f>
        <v>No</v>
      </c>
      <c r="BC40" s="76">
        <f>VLOOKUP(F40,'N2K Features'!$D$5:$CL$125,50,FALSE)</f>
        <v>0</v>
      </c>
      <c r="BD40" s="130">
        <f>VLOOKUP(F40,'N2K Features'!$D$5:$CL$125,51,FALSE)</f>
        <v>0</v>
      </c>
      <c r="BE40" s="76" t="str">
        <f>VLOOKUP(F40,'N2K Features'!$D$5:$CL$125,52,FALSE)</f>
        <v>No</v>
      </c>
      <c r="BF40" s="76">
        <f>VLOOKUP(F40,'N2K Features'!$D$5:$CL$125,53,FALSE)</f>
        <v>0</v>
      </c>
      <c r="BG40" s="130">
        <f>VLOOKUP(F40,'N2K Features'!$D$5:$CL$125,54,FALSE)</f>
        <v>0</v>
      </c>
      <c r="BH40" s="76" t="str">
        <f>VLOOKUP(F40,'N2K Features'!$D$5:$CL$125,55,FALSE)</f>
        <v>No</v>
      </c>
      <c r="BI40" s="76">
        <f>VLOOKUP(F40,'N2K Features'!$D$5:$CL$125,56,FALSE)</f>
        <v>0</v>
      </c>
      <c r="BJ40" s="76">
        <f>VLOOKUP(F40,'N2K Features'!$D$5:$CL$125,57,FALSE)</f>
        <v>0</v>
      </c>
      <c r="BK40" s="76" t="str">
        <f>VLOOKUP(F40,'N2K Features'!$D$5:$CL$125,58,FALSE)</f>
        <v>No</v>
      </c>
      <c r="BL40" s="76">
        <f>VLOOKUP(F40,'N2K Features'!$D$5:$CL$125,59,FALSE)</f>
        <v>0</v>
      </c>
      <c r="BM40" s="130">
        <f>VLOOKUP(F40,'N2K Features'!$D$5:$CL$125,60,FALSE)</f>
        <v>0</v>
      </c>
      <c r="BN40" s="76" t="str">
        <f>VLOOKUP(F40,'N2K Features'!$D$5:$CL$125,61,FALSE)</f>
        <v>No</v>
      </c>
      <c r="BO40" s="76">
        <f>VLOOKUP(F40,'N2K Features'!$D$5:$CL$125,62,FALSE)</f>
        <v>0</v>
      </c>
      <c r="BP40" s="76">
        <f>VLOOKUP(F40,'N2K Features'!$D$5:$CL$125,63,FALSE)</f>
        <v>0</v>
      </c>
      <c r="BQ40" s="76" t="str">
        <f>VLOOKUP(F40,'N2K Features'!$D$5:$CL$125,64,FALSE)</f>
        <v>No</v>
      </c>
      <c r="BR40" s="76">
        <f>VLOOKUP(F40,'N2K Features'!$D$5:$CL$125,65,FALSE)</f>
        <v>0</v>
      </c>
      <c r="BS40" s="76">
        <f>VLOOKUP(F40,'N2K Features'!$D$5:$CL$125,66,FALSE)</f>
        <v>0</v>
      </c>
      <c r="BT40" s="76" t="str">
        <f>VLOOKUP(F40,'N2K Features'!$D$5:$CL$125,67,FALSE)</f>
        <v>No</v>
      </c>
      <c r="BU40" s="76">
        <f>VLOOKUP(F40,'N2K Features'!$D$5:$CL$125,68,FALSE)</f>
        <v>0</v>
      </c>
      <c r="BV40" s="76">
        <f>VLOOKUP(F40,'N2K Features'!$D$5:$CL$125,69,FALSE)</f>
        <v>0</v>
      </c>
      <c r="BW40" s="76" t="str">
        <f>VLOOKUP(F40,'N2K Features'!$D$5:$CL$125,70,FALSE)</f>
        <v>No</v>
      </c>
      <c r="BX40" s="76">
        <f>VLOOKUP(F40,'N2K Features'!$D$5:$CL$125,71,FALSE)</f>
        <v>0</v>
      </c>
      <c r="BY40" s="130">
        <f>VLOOKUP(F40,'N2K Features'!$D$5:$CL$125,72,FALSE)</f>
        <v>0</v>
      </c>
      <c r="BZ40" s="76" t="str">
        <f>VLOOKUP(F40,'N2K Features'!$D$5:$CL$125,73,FALSE)</f>
        <v>No</v>
      </c>
      <c r="CA40" s="76">
        <f>VLOOKUP(F40,'N2K Features'!$D$5:$CL$125,74,FALSE)</f>
        <v>0</v>
      </c>
      <c r="CB40" s="76">
        <f>VLOOKUP(F40,'N2K Features'!$D$5:$CL$125,75,FALSE)</f>
        <v>0</v>
      </c>
      <c r="CC40" s="76" t="str">
        <f>VLOOKUP(F40,'N2K Features'!$D$5:$CL$125,76,FALSE)</f>
        <v>No</v>
      </c>
      <c r="CD40" s="76">
        <f>VLOOKUP(F40,'N2K Features'!$D$5:$CL$125,77,FALSE)</f>
        <v>0</v>
      </c>
      <c r="CE40" s="76">
        <f>VLOOKUP(F40,'N2K Features'!$D$5:$CL$125,78,FALSE)</f>
        <v>0</v>
      </c>
      <c r="CF40" s="76" t="str">
        <f>VLOOKUP(F40,'N2K Features'!$D$5:$CL$125,79,FALSE)</f>
        <v>No</v>
      </c>
      <c r="CG40" s="76">
        <f>VLOOKUP(F40,'N2K Features'!$D$5:$CL$125,80,FALSE)</f>
        <v>0</v>
      </c>
      <c r="CH40" s="76">
        <f>VLOOKUP(F40,'N2K Features'!$D$5:$CL$125,81,FALSE)</f>
        <v>0</v>
      </c>
      <c r="CI40" s="76" t="str">
        <f>VLOOKUP(F40,'N2K Features'!$D$5:$CL$125,82,FALSE)</f>
        <v>No</v>
      </c>
      <c r="CJ40" s="76">
        <f>VLOOKUP(F40,'N2K Features'!$D$5:$CL$125,83,FALSE)</f>
        <v>0</v>
      </c>
      <c r="CK40" s="76">
        <f>VLOOKUP(F40,'N2K Features'!$D$5:$CL$125,84,FALSE)</f>
        <v>0</v>
      </c>
      <c r="CL40" s="76" t="str">
        <f>VLOOKUP(F40,'N2K Features'!$D$5:$CL$125,85,FALSE)</f>
        <v>Yes</v>
      </c>
      <c r="CM40" s="76" t="str">
        <f>VLOOKUP(F40,'N2K Features'!$D$5:$CL$125,86,FALSE)</f>
        <v>Low</v>
      </c>
      <c r="CN40" s="79" t="str">
        <f>VLOOKUP(F40,'N2K Features'!$D$5:$CL$125,87,FALSE)</f>
        <v xml:space="preserve">Iconic mammal species, but not easily viewed. </v>
      </c>
    </row>
    <row r="41" spans="1:92" ht="14.4" hidden="1" x14ac:dyDescent="0.3">
      <c r="A41" s="129" t="s">
        <v>205</v>
      </c>
      <c r="B41" s="59" t="s">
        <v>206</v>
      </c>
      <c r="C41" s="59" t="s">
        <v>528</v>
      </c>
      <c r="D41" s="59" t="s">
        <v>43</v>
      </c>
      <c r="E41" s="59" t="s">
        <v>606</v>
      </c>
      <c r="F41" s="59" t="s">
        <v>44</v>
      </c>
      <c r="G41" s="59" t="s">
        <v>45</v>
      </c>
      <c r="H41" s="179" t="s">
        <v>46</v>
      </c>
      <c r="I41" s="77" t="str">
        <f>VLOOKUP(F41,'N2K Features'!$D$5:$CL$125,4,FALSE)</f>
        <v>No</v>
      </c>
      <c r="J41" s="77" t="str">
        <f>VLOOKUP(F41,'N2K Features'!$D$5:$CL$125,5,FALSE)</f>
        <v>Negligible</v>
      </c>
      <c r="K41" s="77" t="str">
        <f>VLOOKUP(F41,'N2K Features'!$D$5:$CL$125,6,FALSE)</f>
        <v>Low</v>
      </c>
      <c r="L41" s="77" t="str">
        <f>VLOOKUP(F41,'N2K Features'!$D$5:$CL$125,7,FALSE)</f>
        <v>No</v>
      </c>
      <c r="M41" s="77" t="str">
        <f>VLOOKUP(F41,'N2K Features'!$D$5:$CL$125,8,FALSE)</f>
        <v>Negligible</v>
      </c>
      <c r="N41" s="77" t="str">
        <f>VLOOKUP(F41,'N2K Features'!$D$5:$CL$125,9,FALSE)</f>
        <v>Low</v>
      </c>
      <c r="O41" s="77" t="str">
        <f>VLOOKUP(F41,'N2K Features'!$D$5:$CL$125,10,FALSE)</f>
        <v>No</v>
      </c>
      <c r="P41" s="77" t="str">
        <f>VLOOKUP(F41,'N2K Features'!$D$5:$CL$125,11,FALSE)</f>
        <v>Negligible</v>
      </c>
      <c r="Q41" s="77" t="str">
        <f>VLOOKUP(F41,'N2K Features'!$D$5:$CL$125,12,FALSE)</f>
        <v>Low</v>
      </c>
      <c r="R41" s="77" t="str">
        <f>VLOOKUP(F41,'N2K Features'!$D$5:$CL$125,13,FALSE)</f>
        <v>No</v>
      </c>
      <c r="S41" s="77" t="str">
        <f>VLOOKUP(F41,'N2K Features'!$D$5:$CL$125,14,FALSE)</f>
        <v>Negligible</v>
      </c>
      <c r="T41" s="77" t="str">
        <f>VLOOKUP(F41,'N2K Features'!$D$5:$CL$125,15,FALSE)</f>
        <v>Low</v>
      </c>
      <c r="U41" s="77" t="str">
        <f>VLOOKUP(F41,'N2K Features'!$D$5:$CL$125,16,FALSE)</f>
        <v>No</v>
      </c>
      <c r="V41" s="77">
        <f>VLOOKUP(F41,'N2K Features'!$D$5:$CL$125, 17,FALSE)</f>
        <v>0</v>
      </c>
      <c r="W41" s="77">
        <f>VLOOKUP(F41,'N2K Features'!$D$5:$CL$125,18,FALSE)</f>
        <v>0</v>
      </c>
      <c r="X41" s="77" t="str">
        <f>VLOOKUP(F41,'N2K Features'!$D$5:$CL$125,19,FALSE)</f>
        <v>No</v>
      </c>
      <c r="Y41" s="77">
        <f>VLOOKUP(F41,'N2K Features'!$D$5:$CL$125,20,FALSE)</f>
        <v>0</v>
      </c>
      <c r="Z41" s="77">
        <f>VLOOKUP(F41,'N2K Features'!$D$5:$CL$125,21,FALSE)</f>
        <v>0</v>
      </c>
      <c r="AA41" s="77" t="str">
        <f>VLOOKUP(F41,'N2K Features'!$D$5:$CL$125,22,FALSE)</f>
        <v>No</v>
      </c>
      <c r="AB41" s="77">
        <f>VLOOKUP(F41,'N2K Features'!$D$5:$CL$125,23,FALSE)</f>
        <v>0</v>
      </c>
      <c r="AC41" s="77">
        <f>VLOOKUP(F41,'N2K Features'!$D$5:$CL$125,24,FALSE)</f>
        <v>0</v>
      </c>
      <c r="AD41" s="77" t="str">
        <f>VLOOKUP(F41,'N2K Features'!$D$5:$CL$125,25,FALSE)</f>
        <v>No</v>
      </c>
      <c r="AE41" s="77">
        <f>VLOOKUP(F41,'N2K Features'!$D$5:$CL$125,26,FALSE)</f>
        <v>0</v>
      </c>
      <c r="AF41" s="78">
        <f>VLOOKUP(F41,'N2K Features'!$D$5:$CL$125,27,FALSE)</f>
        <v>0</v>
      </c>
      <c r="AG41" s="76" t="str">
        <f>VLOOKUP(F41,'N2K Features'!$D$5:$CL$125,28,FALSE)</f>
        <v>No</v>
      </c>
      <c r="AH41" s="76">
        <f>VLOOKUP(F41,'N2K Features'!$D$5:$CL$125,29,FALSE)</f>
        <v>0</v>
      </c>
      <c r="AI41" s="76">
        <f>VLOOKUP(F41,'N2K Features'!$D$5:$CL$125,30,FALSE)</f>
        <v>0</v>
      </c>
      <c r="AJ41" s="76" t="str">
        <f>VLOOKUP(F41,'N2K Features'!$D$5:$CL$125,31,FALSE)</f>
        <v>No</v>
      </c>
      <c r="AK41" s="76">
        <f>VLOOKUP(F41,'N2K Features'!$D$5:$CL$125,32,FALSE)</f>
        <v>0</v>
      </c>
      <c r="AL41" s="76">
        <f>VLOOKUP(F41,'N2K Features'!$D$5:$CL$125,33,FALSE)</f>
        <v>0</v>
      </c>
      <c r="AM41" s="76" t="str">
        <f>VLOOKUP(F41,'N2K Features'!$D$5:$CL$125,34,FALSE)</f>
        <v>No</v>
      </c>
      <c r="AN41" s="76">
        <f>VLOOKUP(F41,'N2K Features'!$D$5:$CL$125,35,FALSE)</f>
        <v>0</v>
      </c>
      <c r="AO41" s="76">
        <f>VLOOKUP(F41,'N2K Features'!$D$5:$CL$125,36,FALSE)</f>
        <v>0</v>
      </c>
      <c r="AP41" s="76" t="str">
        <f>VLOOKUP(F41,'N2K Features'!$D$5:$CL$125,37,FALSE)</f>
        <v>No</v>
      </c>
      <c r="AQ41" s="76">
        <f>VLOOKUP(F41,'N2K Features'!$D$5:$CL$125,38,FALSE)</f>
        <v>0</v>
      </c>
      <c r="AR41" s="76">
        <f>VLOOKUP(F41,'N2K Features'!$D$5:$CL$125,39,FALSE)</f>
        <v>0</v>
      </c>
      <c r="AS41" s="76" t="str">
        <f>VLOOKUP(F41,'N2K Features'!$D$5:$CL$125,40,FALSE)</f>
        <v>No</v>
      </c>
      <c r="AT41" s="76">
        <f>VLOOKUP(F41,'N2K Features'!$D$5:$CL$125,41,FALSE)</f>
        <v>0</v>
      </c>
      <c r="AU41" s="76">
        <f>VLOOKUP(F41,'N2K Features'!$D$5:$CL$125,42,FALSE)</f>
        <v>0</v>
      </c>
      <c r="AV41" s="76" t="str">
        <f>VLOOKUP(F41,'N2K Features'!$D$5:$CL$125,43,FALSE)</f>
        <v>No</v>
      </c>
      <c r="AW41" s="76">
        <f>VLOOKUP(F41,'N2K Features'!$D$5:$CL$125,44,FALSE)</f>
        <v>0</v>
      </c>
      <c r="AX41" s="76">
        <f>VLOOKUP(F41,'N2K Features'!$D$5:$CL$125,45,FALSE)</f>
        <v>0</v>
      </c>
      <c r="AY41" s="76" t="str">
        <f>VLOOKUP(F41,'N2K Features'!$D$5:$CL$125,46,FALSE)</f>
        <v>No</v>
      </c>
      <c r="AZ41" s="76">
        <f>VLOOKUP(F41,'N2K Features'!$D$5:$CL$125,47,FALSE)</f>
        <v>0</v>
      </c>
      <c r="BA41" s="76">
        <f>VLOOKUP(F41,'N2K Features'!$D$5:$CL$125,48,FALSE)</f>
        <v>0</v>
      </c>
      <c r="BB41" s="76" t="str">
        <f>VLOOKUP(F41,'N2K Features'!$D$5:$CL$125,49,FALSE)</f>
        <v>No</v>
      </c>
      <c r="BC41" s="76">
        <f>VLOOKUP(F41,'N2K Features'!$D$5:$CL$125,50,FALSE)</f>
        <v>0</v>
      </c>
      <c r="BD41" s="130">
        <f>VLOOKUP(F41,'N2K Features'!$D$5:$CL$125,51,FALSE)</f>
        <v>0</v>
      </c>
      <c r="BE41" s="76" t="str">
        <f>VLOOKUP(F41,'N2K Features'!$D$5:$CL$125,52,FALSE)</f>
        <v>No</v>
      </c>
      <c r="BF41" s="76">
        <f>VLOOKUP(F41,'N2K Features'!$D$5:$CL$125,53,FALSE)</f>
        <v>0</v>
      </c>
      <c r="BG41" s="130">
        <f>VLOOKUP(F41,'N2K Features'!$D$5:$CL$125,54,FALSE)</f>
        <v>0</v>
      </c>
      <c r="BH41" s="76" t="str">
        <f>VLOOKUP(F41,'N2K Features'!$D$5:$CL$125,55,FALSE)</f>
        <v>No</v>
      </c>
      <c r="BI41" s="76">
        <f>VLOOKUP(F41,'N2K Features'!$D$5:$CL$125,56,FALSE)</f>
        <v>0</v>
      </c>
      <c r="BJ41" s="76">
        <f>VLOOKUP(F41,'N2K Features'!$D$5:$CL$125,57,FALSE)</f>
        <v>0</v>
      </c>
      <c r="BK41" s="76" t="str">
        <f>VLOOKUP(F41,'N2K Features'!$D$5:$CL$125,58,FALSE)</f>
        <v>No</v>
      </c>
      <c r="BL41" s="76">
        <f>VLOOKUP(F41,'N2K Features'!$D$5:$CL$125,59,FALSE)</f>
        <v>0</v>
      </c>
      <c r="BM41" s="130">
        <f>VLOOKUP(F41,'N2K Features'!$D$5:$CL$125,60,FALSE)</f>
        <v>0</v>
      </c>
      <c r="BN41" s="76" t="str">
        <f>VLOOKUP(F41,'N2K Features'!$D$5:$CL$125,61,FALSE)</f>
        <v>No</v>
      </c>
      <c r="BO41" s="76">
        <f>VLOOKUP(F41,'N2K Features'!$D$5:$CL$125,62,FALSE)</f>
        <v>0</v>
      </c>
      <c r="BP41" s="76">
        <f>VLOOKUP(F41,'N2K Features'!$D$5:$CL$125,63,FALSE)</f>
        <v>0</v>
      </c>
      <c r="BQ41" s="76" t="str">
        <f>VLOOKUP(F41,'N2K Features'!$D$5:$CL$125,64,FALSE)</f>
        <v>No</v>
      </c>
      <c r="BR41" s="76">
        <f>VLOOKUP(F41,'N2K Features'!$D$5:$CL$125,65,FALSE)</f>
        <v>0</v>
      </c>
      <c r="BS41" s="76">
        <f>VLOOKUP(F41,'N2K Features'!$D$5:$CL$125,66,FALSE)</f>
        <v>0</v>
      </c>
      <c r="BT41" s="76" t="str">
        <f>VLOOKUP(F41,'N2K Features'!$D$5:$CL$125,67,FALSE)</f>
        <v>No</v>
      </c>
      <c r="BU41" s="76">
        <f>VLOOKUP(F41,'N2K Features'!$D$5:$CL$125,68,FALSE)</f>
        <v>0</v>
      </c>
      <c r="BV41" s="76">
        <f>VLOOKUP(F41,'N2K Features'!$D$5:$CL$125,69,FALSE)</f>
        <v>0</v>
      </c>
      <c r="BW41" s="76" t="str">
        <f>VLOOKUP(F41,'N2K Features'!$D$5:$CL$125,70,FALSE)</f>
        <v>No</v>
      </c>
      <c r="BX41" s="76">
        <f>VLOOKUP(F41,'N2K Features'!$D$5:$CL$125,71,FALSE)</f>
        <v>0</v>
      </c>
      <c r="BY41" s="130">
        <f>VLOOKUP(F41,'N2K Features'!$D$5:$CL$125,72,FALSE)</f>
        <v>0</v>
      </c>
      <c r="BZ41" s="76" t="str">
        <f>VLOOKUP(F41,'N2K Features'!$D$5:$CL$125,73,FALSE)</f>
        <v>No</v>
      </c>
      <c r="CA41" s="76">
        <f>VLOOKUP(F41,'N2K Features'!$D$5:$CL$125,74,FALSE)</f>
        <v>0</v>
      </c>
      <c r="CB41" s="76">
        <f>VLOOKUP(F41,'N2K Features'!$D$5:$CL$125,75,FALSE)</f>
        <v>0</v>
      </c>
      <c r="CC41" s="76" t="str">
        <f>VLOOKUP(F41,'N2K Features'!$D$5:$CL$125,76,FALSE)</f>
        <v>No</v>
      </c>
      <c r="CD41" s="76">
        <f>VLOOKUP(F41,'N2K Features'!$D$5:$CL$125,77,FALSE)</f>
        <v>0</v>
      </c>
      <c r="CE41" s="76">
        <f>VLOOKUP(F41,'N2K Features'!$D$5:$CL$125,78,FALSE)</f>
        <v>0</v>
      </c>
      <c r="CF41" s="76" t="str">
        <f>VLOOKUP(F41,'N2K Features'!$D$5:$CL$125,79,FALSE)</f>
        <v>No</v>
      </c>
      <c r="CG41" s="76">
        <f>VLOOKUP(F41,'N2K Features'!$D$5:$CL$125,80,FALSE)</f>
        <v>0</v>
      </c>
      <c r="CH41" s="76">
        <f>VLOOKUP(F41,'N2K Features'!$D$5:$CL$125,81,FALSE)</f>
        <v>0</v>
      </c>
      <c r="CI41" s="76" t="str">
        <f>VLOOKUP(F41,'N2K Features'!$D$5:$CL$125,82,FALSE)</f>
        <v>No</v>
      </c>
      <c r="CJ41" s="76">
        <f>VLOOKUP(F41,'N2K Features'!$D$5:$CL$125,83,FALSE)</f>
        <v>0</v>
      </c>
      <c r="CK41" s="76">
        <f>VLOOKUP(F41,'N2K Features'!$D$5:$CL$125,84,FALSE)</f>
        <v>0</v>
      </c>
      <c r="CL41" s="76" t="str">
        <f>VLOOKUP(F41,'N2K Features'!$D$5:$CL$125,85,FALSE)</f>
        <v>No</v>
      </c>
      <c r="CM41" s="76">
        <f>VLOOKUP(F41,'N2K Features'!$D$5:$CL$125,86,FALSE)</f>
        <v>0</v>
      </c>
      <c r="CN41" s="79" t="str">
        <f>VLOOKUP(F41,'N2K Features'!$D$5:$CL$125,87,FALSE)</f>
        <v xml:space="preserve">Specialist interest only. </v>
      </c>
    </row>
    <row r="42" spans="1:92" ht="14.4" hidden="1" x14ac:dyDescent="0.3">
      <c r="A42" s="129" t="s">
        <v>205</v>
      </c>
      <c r="B42" s="59" t="s">
        <v>206</v>
      </c>
      <c r="C42" s="59" t="s">
        <v>528</v>
      </c>
      <c r="D42" s="59" t="s">
        <v>715</v>
      </c>
      <c r="E42" s="59" t="s">
        <v>717</v>
      </c>
      <c r="F42" s="59" t="s">
        <v>716</v>
      </c>
      <c r="G42" s="59" t="s">
        <v>717</v>
      </c>
      <c r="H42" s="179" t="s">
        <v>718</v>
      </c>
      <c r="I42" s="77" t="str">
        <f>VLOOKUP(F42,'N2K Features'!$D$5:$CL$125,4,FALSE)</f>
        <v>No</v>
      </c>
      <c r="J42" s="77">
        <f>VLOOKUP(F42,'N2K Features'!$D$5:$CL$125,5,FALSE)</f>
        <v>0</v>
      </c>
      <c r="K42" s="77">
        <f>VLOOKUP(F42,'N2K Features'!$D$5:$CL$125,6,FALSE)</f>
        <v>0</v>
      </c>
      <c r="L42" s="77" t="str">
        <f>VLOOKUP(F42,'N2K Features'!$D$5:$CL$125,7,FALSE)</f>
        <v>No</v>
      </c>
      <c r="M42" s="77" t="str">
        <f>VLOOKUP(F42,'N2K Features'!$D$5:$CL$125,8,FALSE)</f>
        <v>Negligible</v>
      </c>
      <c r="N42" s="77" t="str">
        <f>VLOOKUP(F42,'N2K Features'!$D$5:$CL$125,9,FALSE)</f>
        <v>Low</v>
      </c>
      <c r="O42" s="77" t="str">
        <f>VLOOKUP(F42,'N2K Features'!$D$5:$CL$125,10,FALSE)</f>
        <v>No</v>
      </c>
      <c r="P42" s="77" t="str">
        <f>VLOOKUP(F42,'N2K Features'!$D$5:$CL$125,11,FALSE)</f>
        <v>Negligible</v>
      </c>
      <c r="Q42" s="77" t="str">
        <f>VLOOKUP(F42,'N2K Features'!$D$5:$CL$125,12,FALSE)</f>
        <v>Low</v>
      </c>
      <c r="R42" s="77" t="str">
        <f>VLOOKUP(F42,'N2K Features'!$D$5:$CL$125,13,FALSE)</f>
        <v>No</v>
      </c>
      <c r="S42" s="77">
        <f>VLOOKUP(F42,'N2K Features'!$D$5:$CL$125,14,FALSE)</f>
        <v>0</v>
      </c>
      <c r="T42" s="77">
        <f>VLOOKUP(F42,'N2K Features'!$D$5:$CL$125,15,FALSE)</f>
        <v>0</v>
      </c>
      <c r="U42" s="77" t="str">
        <f>VLOOKUP(F42,'N2K Features'!$D$5:$CL$125,16,FALSE)</f>
        <v>No</v>
      </c>
      <c r="V42" s="77">
        <f>VLOOKUP(F42,'N2K Features'!$D$5:$CL$125, 17,FALSE)</f>
        <v>0</v>
      </c>
      <c r="W42" s="77">
        <f>VLOOKUP(F42,'N2K Features'!$D$5:$CL$125,18,FALSE)</f>
        <v>0</v>
      </c>
      <c r="X42" s="77" t="str">
        <f>VLOOKUP(F42,'N2K Features'!$D$5:$CL$125,19,FALSE)</f>
        <v>No</v>
      </c>
      <c r="Y42" s="77">
        <f>VLOOKUP(F42,'N2K Features'!$D$5:$CL$125,20,FALSE)</f>
        <v>0</v>
      </c>
      <c r="Z42" s="77">
        <f>VLOOKUP(F42,'N2K Features'!$D$5:$CL$125,21,FALSE)</f>
        <v>0</v>
      </c>
      <c r="AA42" s="77" t="str">
        <f>VLOOKUP(F42,'N2K Features'!$D$5:$CL$125,22,FALSE)</f>
        <v>No</v>
      </c>
      <c r="AB42" s="77">
        <f>VLOOKUP(F42,'N2K Features'!$D$5:$CL$125,23,FALSE)</f>
        <v>0</v>
      </c>
      <c r="AC42" s="77">
        <f>VLOOKUP(F42,'N2K Features'!$D$5:$CL$125,24,FALSE)</f>
        <v>0</v>
      </c>
      <c r="AD42" s="77" t="str">
        <f>VLOOKUP(F42,'N2K Features'!$D$5:$CL$125,25,FALSE)</f>
        <v>No</v>
      </c>
      <c r="AE42" s="77">
        <f>VLOOKUP(F42,'N2K Features'!$D$5:$CL$125,26,FALSE)</f>
        <v>0</v>
      </c>
      <c r="AF42" s="78">
        <f>VLOOKUP(F42,'N2K Features'!$D$5:$CL$125,27,FALSE)</f>
        <v>0</v>
      </c>
      <c r="AG42" s="76" t="str">
        <f>VLOOKUP(F42,'N2K Features'!$D$5:$CL$125,28,FALSE)</f>
        <v>No</v>
      </c>
      <c r="AH42" s="76">
        <f>VLOOKUP(F42,'N2K Features'!$D$5:$CL$125,29,FALSE)</f>
        <v>0</v>
      </c>
      <c r="AI42" s="76">
        <f>VLOOKUP(F42,'N2K Features'!$D$5:$CL$125,30,FALSE)</f>
        <v>0</v>
      </c>
      <c r="AJ42" s="76" t="str">
        <f>VLOOKUP(F42,'N2K Features'!$D$5:$CL$125,31,FALSE)</f>
        <v>No</v>
      </c>
      <c r="AK42" s="76">
        <f>VLOOKUP(F42,'N2K Features'!$D$5:$CL$125,32,FALSE)</f>
        <v>0</v>
      </c>
      <c r="AL42" s="76">
        <f>VLOOKUP(F42,'N2K Features'!$D$5:$CL$125,33,FALSE)</f>
        <v>0</v>
      </c>
      <c r="AM42" s="76" t="str">
        <f>VLOOKUP(F42,'N2K Features'!$D$5:$CL$125,34,FALSE)</f>
        <v>No</v>
      </c>
      <c r="AN42" s="76">
        <f>VLOOKUP(F42,'N2K Features'!$D$5:$CL$125,35,FALSE)</f>
        <v>0</v>
      </c>
      <c r="AO42" s="76">
        <f>VLOOKUP(F42,'N2K Features'!$D$5:$CL$125,36,FALSE)</f>
        <v>0</v>
      </c>
      <c r="AP42" s="76" t="str">
        <f>VLOOKUP(F42,'N2K Features'!$D$5:$CL$125,37,FALSE)</f>
        <v>No</v>
      </c>
      <c r="AQ42" s="76">
        <f>VLOOKUP(F42,'N2K Features'!$D$5:$CL$125,38,FALSE)</f>
        <v>0</v>
      </c>
      <c r="AR42" s="76">
        <f>VLOOKUP(F42,'N2K Features'!$D$5:$CL$125,39,FALSE)</f>
        <v>0</v>
      </c>
      <c r="AS42" s="76" t="str">
        <f>VLOOKUP(F42,'N2K Features'!$D$5:$CL$125,40,FALSE)</f>
        <v>No</v>
      </c>
      <c r="AT42" s="76">
        <f>VLOOKUP(F42,'N2K Features'!$D$5:$CL$125,41,FALSE)</f>
        <v>0</v>
      </c>
      <c r="AU42" s="76">
        <f>VLOOKUP(F42,'N2K Features'!$D$5:$CL$125,42,FALSE)</f>
        <v>0</v>
      </c>
      <c r="AV42" s="76" t="str">
        <f>VLOOKUP(F42,'N2K Features'!$D$5:$CL$125,43,FALSE)</f>
        <v>No</v>
      </c>
      <c r="AW42" s="76">
        <f>VLOOKUP(F42,'N2K Features'!$D$5:$CL$125,44,FALSE)</f>
        <v>0</v>
      </c>
      <c r="AX42" s="76">
        <f>VLOOKUP(F42,'N2K Features'!$D$5:$CL$125,45,FALSE)</f>
        <v>0</v>
      </c>
      <c r="AY42" s="76" t="str">
        <f>VLOOKUP(F42,'N2K Features'!$D$5:$CL$125,46,FALSE)</f>
        <v>No</v>
      </c>
      <c r="AZ42" s="76">
        <f>VLOOKUP(F42,'N2K Features'!$D$5:$CL$125,47,FALSE)</f>
        <v>0</v>
      </c>
      <c r="BA42" s="76">
        <f>VLOOKUP(F42,'N2K Features'!$D$5:$CL$125,48,FALSE)</f>
        <v>0</v>
      </c>
      <c r="BB42" s="76" t="str">
        <f>VLOOKUP(F42,'N2K Features'!$D$5:$CL$125,49,FALSE)</f>
        <v>No</v>
      </c>
      <c r="BC42" s="76">
        <f>VLOOKUP(F42,'N2K Features'!$D$5:$CL$125,50,FALSE)</f>
        <v>0</v>
      </c>
      <c r="BD42" s="130">
        <f>VLOOKUP(F42,'N2K Features'!$D$5:$CL$125,51,FALSE)</f>
        <v>0</v>
      </c>
      <c r="BE42" s="76" t="str">
        <f>VLOOKUP(F42,'N2K Features'!$D$5:$CL$125,52,FALSE)</f>
        <v>No</v>
      </c>
      <c r="BF42" s="76">
        <f>VLOOKUP(F42,'N2K Features'!$D$5:$CL$125,53,FALSE)</f>
        <v>0</v>
      </c>
      <c r="BG42" s="130">
        <f>VLOOKUP(F42,'N2K Features'!$D$5:$CL$125,54,FALSE)</f>
        <v>0</v>
      </c>
      <c r="BH42" s="76" t="str">
        <f>VLOOKUP(F42,'N2K Features'!$D$5:$CL$125,55,FALSE)</f>
        <v>No</v>
      </c>
      <c r="BI42" s="76">
        <f>VLOOKUP(F42,'N2K Features'!$D$5:$CL$125,56,FALSE)</f>
        <v>0</v>
      </c>
      <c r="BJ42" s="76">
        <f>VLOOKUP(F42,'N2K Features'!$D$5:$CL$125,57,FALSE)</f>
        <v>0</v>
      </c>
      <c r="BK42" s="76" t="str">
        <f>VLOOKUP(F42,'N2K Features'!$D$5:$CL$125,58,FALSE)</f>
        <v>No</v>
      </c>
      <c r="BL42" s="76">
        <f>VLOOKUP(F42,'N2K Features'!$D$5:$CL$125,59,FALSE)</f>
        <v>0</v>
      </c>
      <c r="BM42" s="130">
        <f>VLOOKUP(F42,'N2K Features'!$D$5:$CL$125,60,FALSE)</f>
        <v>0</v>
      </c>
      <c r="BN42" s="76" t="str">
        <f>VLOOKUP(F42,'N2K Features'!$D$5:$CL$125,61,FALSE)</f>
        <v>No</v>
      </c>
      <c r="BO42" s="76">
        <f>VLOOKUP(F42,'N2K Features'!$D$5:$CL$125,62,FALSE)</f>
        <v>0</v>
      </c>
      <c r="BP42" s="76">
        <f>VLOOKUP(F42,'N2K Features'!$D$5:$CL$125,63,FALSE)</f>
        <v>0</v>
      </c>
      <c r="BQ42" s="76" t="str">
        <f>VLOOKUP(F42,'N2K Features'!$D$5:$CL$125,64,FALSE)</f>
        <v>No</v>
      </c>
      <c r="BR42" s="76">
        <f>VLOOKUP(F42,'N2K Features'!$D$5:$CL$125,65,FALSE)</f>
        <v>0</v>
      </c>
      <c r="BS42" s="76">
        <f>VLOOKUP(F42,'N2K Features'!$D$5:$CL$125,66,FALSE)</f>
        <v>0</v>
      </c>
      <c r="BT42" s="76" t="str">
        <f>VLOOKUP(F42,'N2K Features'!$D$5:$CL$125,67,FALSE)</f>
        <v>No</v>
      </c>
      <c r="BU42" s="76">
        <f>VLOOKUP(F42,'N2K Features'!$D$5:$CL$125,68,FALSE)</f>
        <v>0</v>
      </c>
      <c r="BV42" s="76">
        <f>VLOOKUP(F42,'N2K Features'!$D$5:$CL$125,69,FALSE)</f>
        <v>0</v>
      </c>
      <c r="BW42" s="76" t="str">
        <f>VLOOKUP(F42,'N2K Features'!$D$5:$CL$125,70,FALSE)</f>
        <v>No</v>
      </c>
      <c r="BX42" s="76">
        <f>VLOOKUP(F42,'N2K Features'!$D$5:$CL$125,71,FALSE)</f>
        <v>0</v>
      </c>
      <c r="BY42" s="130">
        <f>VLOOKUP(F42,'N2K Features'!$D$5:$CL$125,72,FALSE)</f>
        <v>0</v>
      </c>
      <c r="BZ42" s="76" t="str">
        <f>VLOOKUP(F42,'N2K Features'!$D$5:$CL$125,73,FALSE)</f>
        <v>No</v>
      </c>
      <c r="CA42" s="76">
        <f>VLOOKUP(F42,'N2K Features'!$D$5:$CL$125,74,FALSE)</f>
        <v>0</v>
      </c>
      <c r="CB42" s="76">
        <f>VLOOKUP(F42,'N2K Features'!$D$5:$CL$125,75,FALSE)</f>
        <v>0</v>
      </c>
      <c r="CC42" s="76" t="str">
        <f>VLOOKUP(F42,'N2K Features'!$D$5:$CL$125,76,FALSE)</f>
        <v>No</v>
      </c>
      <c r="CD42" s="76">
        <f>VLOOKUP(F42,'N2K Features'!$D$5:$CL$125,77,FALSE)</f>
        <v>0</v>
      </c>
      <c r="CE42" s="76">
        <f>VLOOKUP(F42,'N2K Features'!$D$5:$CL$125,78,FALSE)</f>
        <v>0</v>
      </c>
      <c r="CF42" s="76" t="str">
        <f>VLOOKUP(F42,'N2K Features'!$D$5:$CL$125,79,FALSE)</f>
        <v>No</v>
      </c>
      <c r="CG42" s="76" t="str">
        <f>VLOOKUP(F42,'N2K Features'!$D$5:$CL$125,80,FALSE)</f>
        <v>Negligible</v>
      </c>
      <c r="CH42" s="76">
        <f>VLOOKUP(F42,'N2K Features'!$D$5:$CL$125,81,FALSE)</f>
        <v>0</v>
      </c>
      <c r="CI42" s="76" t="str">
        <f>VLOOKUP(F42,'N2K Features'!$D$5:$CL$125,82,FALSE)</f>
        <v>No</v>
      </c>
      <c r="CJ42" s="76">
        <f>VLOOKUP(F42,'N2K Features'!$D$5:$CL$125,83,FALSE)</f>
        <v>0</v>
      </c>
      <c r="CK42" s="76">
        <f>VLOOKUP(F42,'N2K Features'!$D$5:$CL$125,84,FALSE)</f>
        <v>0</v>
      </c>
      <c r="CL42" s="76" t="str">
        <f>VLOOKUP(F42,'N2K Features'!$D$5:$CL$125,85,FALSE)</f>
        <v>Yes</v>
      </c>
      <c r="CM42" s="76" t="str">
        <f>VLOOKUP(F42,'N2K Features'!$D$5:$CL$125,86,FALSE)</f>
        <v>Low</v>
      </c>
      <c r="CN42" s="79" t="str">
        <f>VLOOKUP(F42,'N2K Features'!$D$5:$CL$125,87,FALSE)</f>
        <v>Attractive butterfly often on accessible sites</v>
      </c>
    </row>
    <row r="43" spans="1:92" ht="14.4" hidden="1" x14ac:dyDescent="0.3">
      <c r="A43" s="129" t="s">
        <v>207</v>
      </c>
      <c r="B43" s="59" t="s">
        <v>208</v>
      </c>
      <c r="C43" s="59" t="s">
        <v>585</v>
      </c>
      <c r="D43" s="59" t="s">
        <v>166</v>
      </c>
      <c r="E43" s="59" t="s">
        <v>592</v>
      </c>
      <c r="F43" s="59" t="s">
        <v>167</v>
      </c>
      <c r="G43" s="59" t="s">
        <v>168</v>
      </c>
      <c r="H43" s="179" t="s">
        <v>169</v>
      </c>
      <c r="I43" s="77" t="str">
        <f>VLOOKUP(F43,'N2K Features'!$D$5:$CL$125,4,FALSE)</f>
        <v>Yes</v>
      </c>
      <c r="J43" s="77" t="str">
        <f>VLOOKUP(F43,'N2K Features'!$D$5:$CL$125,5,FALSE)</f>
        <v>Medium</v>
      </c>
      <c r="K43" s="77" t="str">
        <f>VLOOKUP(F43,'N2K Features'!$D$5:$CL$125,6,FALSE)</f>
        <v>Moderate</v>
      </c>
      <c r="L43" s="77" t="str">
        <f>VLOOKUP(F43,'N2K Features'!$D$5:$CL$125,7,FALSE)</f>
        <v>Yes</v>
      </c>
      <c r="M43" s="77" t="str">
        <f>VLOOKUP(F43,'N2K Features'!$D$5:$CL$125,8,FALSE)</f>
        <v>Large</v>
      </c>
      <c r="N43" s="77" t="str">
        <f>VLOOKUP(F43,'N2K Features'!$D$5:$CL$125,9,FALSE)</f>
        <v>Moderate</v>
      </c>
      <c r="O43" s="77" t="str">
        <f>VLOOKUP(F43,'N2K Features'!$D$5:$CL$125,10,FALSE)</f>
        <v>Yes</v>
      </c>
      <c r="P43" s="77" t="str">
        <f>VLOOKUP(F43,'N2K Features'!$D$5:$CL$125,11,FALSE)</f>
        <v>Medium</v>
      </c>
      <c r="Q43" s="77" t="str">
        <f>VLOOKUP(F43,'N2K Features'!$D$5:$CL$125,12,FALSE)</f>
        <v>Low</v>
      </c>
      <c r="R43" s="77" t="str">
        <f>VLOOKUP(F43,'N2K Features'!$D$5:$CL$125,13,FALSE)</f>
        <v>Yes</v>
      </c>
      <c r="S43" s="77" t="str">
        <f>VLOOKUP(F43,'N2K Features'!$D$5:$CL$125,14,FALSE)</f>
        <v>Medium</v>
      </c>
      <c r="T43" s="77" t="str">
        <f>VLOOKUP(F43,'N2K Features'!$D$5:$CL$125,15,FALSE)</f>
        <v>Moderate</v>
      </c>
      <c r="U43" s="77" t="str">
        <f>VLOOKUP(F43,'N2K Features'!$D$5:$CL$125,16,FALSE)</f>
        <v>Yes</v>
      </c>
      <c r="V43" s="77" t="str">
        <f>VLOOKUP(F43,'N2K Features'!$D$5:$CL$125, 17,FALSE)</f>
        <v>Medium</v>
      </c>
      <c r="W43" s="77" t="str">
        <f>VLOOKUP(F43,'N2K Features'!$D$5:$CL$125,18,FALSE)</f>
        <v>Low</v>
      </c>
      <c r="X43" s="77" t="str">
        <f>VLOOKUP(F43,'N2K Features'!$D$5:$CL$125,19,FALSE)</f>
        <v>No</v>
      </c>
      <c r="Y43" s="77">
        <f>VLOOKUP(F43,'N2K Features'!$D$5:$CL$125,20,FALSE)</f>
        <v>0</v>
      </c>
      <c r="Z43" s="77">
        <f>VLOOKUP(F43,'N2K Features'!$D$5:$CL$125,21,FALSE)</f>
        <v>0</v>
      </c>
      <c r="AA43" s="77" t="str">
        <f>VLOOKUP(F43,'N2K Features'!$D$5:$CL$125,22,FALSE)</f>
        <v>No</v>
      </c>
      <c r="AB43" s="77">
        <f>VLOOKUP(F43,'N2K Features'!$D$5:$CL$125,23,FALSE)</f>
        <v>0</v>
      </c>
      <c r="AC43" s="77">
        <f>VLOOKUP(F43,'N2K Features'!$D$5:$CL$125,24,FALSE)</f>
        <v>0</v>
      </c>
      <c r="AD43" s="77" t="str">
        <f>VLOOKUP(F43,'N2K Features'!$D$5:$CL$125,25,FALSE)</f>
        <v>Yes</v>
      </c>
      <c r="AE43" s="77" t="str">
        <f>VLOOKUP(F43,'N2K Features'!$D$5:$CL$125,26,FALSE)</f>
        <v>Medium</v>
      </c>
      <c r="AF43" s="78" t="str">
        <f>VLOOKUP(F43,'N2K Features'!$D$5:$CL$125,27,FALSE)</f>
        <v>High</v>
      </c>
      <c r="AG43" s="76" t="str">
        <f>VLOOKUP(F43,'N2K Features'!$D$5:$CL$125,28,FALSE)</f>
        <v>Yes</v>
      </c>
      <c r="AH43" s="76" t="str">
        <f>VLOOKUP(F43,'N2K Features'!$D$5:$CL$125,29,FALSE)</f>
        <v>Small</v>
      </c>
      <c r="AI43" s="76" t="str">
        <f>VLOOKUP(F43,'N2K Features'!$D$5:$CL$125,30,FALSE)</f>
        <v>High</v>
      </c>
      <c r="AJ43" s="76" t="str">
        <f>VLOOKUP(F43,'N2K Features'!$D$5:$CL$125,31,FALSE)</f>
        <v>No</v>
      </c>
      <c r="AK43" s="76">
        <f>VLOOKUP(F43,'N2K Features'!$D$5:$CL$125,32,FALSE)</f>
        <v>0</v>
      </c>
      <c r="AL43" s="76">
        <f>VLOOKUP(F43,'N2K Features'!$D$5:$CL$125,33,FALSE)</f>
        <v>0</v>
      </c>
      <c r="AM43" s="76" t="str">
        <f>VLOOKUP(F43,'N2K Features'!$D$5:$CL$125,34,FALSE)</f>
        <v>No</v>
      </c>
      <c r="AN43" s="76">
        <f>VLOOKUP(F43,'N2K Features'!$D$5:$CL$125,35,FALSE)</f>
        <v>0</v>
      </c>
      <c r="AO43" s="76">
        <f>VLOOKUP(F43,'N2K Features'!$D$5:$CL$125,36,FALSE)</f>
        <v>0</v>
      </c>
      <c r="AP43" s="76" t="str">
        <f>VLOOKUP(F43,'N2K Features'!$D$5:$CL$125,37,FALSE)</f>
        <v>Yes</v>
      </c>
      <c r="AQ43" s="76" t="str">
        <f>VLOOKUP(F43,'N2K Features'!$D$5:$CL$125,38,FALSE)</f>
        <v>Medium</v>
      </c>
      <c r="AR43" s="76" t="str">
        <f>VLOOKUP(F43,'N2K Features'!$D$5:$CL$125,39,FALSE)</f>
        <v>Low</v>
      </c>
      <c r="AS43" s="76" t="str">
        <f>VLOOKUP(F43,'N2K Features'!$D$5:$CL$125,40,FALSE)</f>
        <v>No</v>
      </c>
      <c r="AT43" s="76">
        <f>VLOOKUP(F43,'N2K Features'!$D$5:$CL$125,41,FALSE)</f>
        <v>0</v>
      </c>
      <c r="AU43" s="76">
        <f>VLOOKUP(F43,'N2K Features'!$D$5:$CL$125,42,FALSE)</f>
        <v>0</v>
      </c>
      <c r="AV43" s="76" t="str">
        <f>VLOOKUP(F43,'N2K Features'!$D$5:$CL$125,43,FALSE)</f>
        <v>No</v>
      </c>
      <c r="AW43" s="76">
        <f>VLOOKUP(F43,'N2K Features'!$D$5:$CL$125,44,FALSE)</f>
        <v>0</v>
      </c>
      <c r="AX43" s="76">
        <f>VLOOKUP(F43,'N2K Features'!$D$5:$CL$125,45,FALSE)</f>
        <v>0</v>
      </c>
      <c r="AY43" s="76" t="str">
        <f>VLOOKUP(F43,'N2K Features'!$D$5:$CL$125,46,FALSE)</f>
        <v>No</v>
      </c>
      <c r="AZ43" s="76">
        <f>VLOOKUP(F43,'N2K Features'!$D$5:$CL$125,47,FALSE)</f>
        <v>0</v>
      </c>
      <c r="BA43" s="76">
        <f>VLOOKUP(F43,'N2K Features'!$D$5:$CL$125,48,FALSE)</f>
        <v>0</v>
      </c>
      <c r="BB43" s="76" t="str">
        <f>VLOOKUP(F43,'N2K Features'!$D$5:$CL$125,49,FALSE)</f>
        <v>No</v>
      </c>
      <c r="BC43" s="76">
        <f>VLOOKUP(F43,'N2K Features'!$D$5:$CL$125,50,FALSE)</f>
        <v>0</v>
      </c>
      <c r="BD43" s="130">
        <f>VLOOKUP(F43,'N2K Features'!$D$5:$CL$125,51,FALSE)</f>
        <v>0</v>
      </c>
      <c r="BE43" s="76" t="str">
        <f>VLOOKUP(F43,'N2K Features'!$D$5:$CL$125,52,FALSE)</f>
        <v>Yes</v>
      </c>
      <c r="BF43" s="76" t="str">
        <f>VLOOKUP(F43,'N2K Features'!$D$5:$CL$125,53,FALSE)</f>
        <v>Small</v>
      </c>
      <c r="BG43" s="130" t="str">
        <f>VLOOKUP(F43,'N2K Features'!$D$5:$CL$125,54,FALSE)</f>
        <v>Low</v>
      </c>
      <c r="BH43" s="76" t="str">
        <f>VLOOKUP(F43,'N2K Features'!$D$5:$CL$125,55,FALSE)</f>
        <v>Yes</v>
      </c>
      <c r="BI43" s="76" t="str">
        <f>VLOOKUP(F43,'N2K Features'!$D$5:$CL$125,56,FALSE)</f>
        <v>Small</v>
      </c>
      <c r="BJ43" s="76" t="str">
        <f>VLOOKUP(F43,'N2K Features'!$D$5:$CL$125,57,FALSE)</f>
        <v>Low</v>
      </c>
      <c r="BK43" s="76" t="str">
        <f>VLOOKUP(F43,'N2K Features'!$D$5:$CL$125,58,FALSE)</f>
        <v>Yes</v>
      </c>
      <c r="BL43" s="76" t="str">
        <f>VLOOKUP(F43,'N2K Features'!$D$5:$CL$125,59,FALSE)</f>
        <v>Medium</v>
      </c>
      <c r="BM43" s="130" t="str">
        <f>VLOOKUP(F43,'N2K Features'!$D$5:$CL$125,60,FALSE)</f>
        <v>High</v>
      </c>
      <c r="BN43" s="76" t="str">
        <f>VLOOKUP(F43,'N2K Features'!$D$5:$CL$125,61,FALSE)</f>
        <v>Yes</v>
      </c>
      <c r="BO43" s="76" t="str">
        <f>VLOOKUP(F43,'N2K Features'!$D$5:$CL$125,62,FALSE)</f>
        <v>Medium</v>
      </c>
      <c r="BP43" s="76" t="str">
        <f>VLOOKUP(F43,'N2K Features'!$D$5:$CL$125,63,FALSE)</f>
        <v>Moderate</v>
      </c>
      <c r="BQ43" s="76" t="str">
        <f>VLOOKUP(F43,'N2K Features'!$D$5:$CL$125,64,FALSE)</f>
        <v>Yes</v>
      </c>
      <c r="BR43" s="76" t="str">
        <f>VLOOKUP(F43,'N2K Features'!$D$5:$CL$125,65,FALSE)</f>
        <v>Medium</v>
      </c>
      <c r="BS43" s="76" t="str">
        <f>VLOOKUP(F43,'N2K Features'!$D$5:$CL$125,66,FALSE)</f>
        <v>Moderate</v>
      </c>
      <c r="BT43" s="76" t="str">
        <f>VLOOKUP(F43,'N2K Features'!$D$5:$CL$125,67,FALSE)</f>
        <v>Yes</v>
      </c>
      <c r="BU43" s="76" t="str">
        <f>VLOOKUP(F43,'N2K Features'!$D$5:$CL$125,68,FALSE)</f>
        <v>Small</v>
      </c>
      <c r="BV43" s="76" t="str">
        <f>VLOOKUP(F43,'N2K Features'!$D$5:$CL$125,69,FALSE)</f>
        <v>Low</v>
      </c>
      <c r="BW43" s="76" t="str">
        <f>VLOOKUP(F43,'N2K Features'!$D$5:$CL$125,70,FALSE)</f>
        <v>Yes</v>
      </c>
      <c r="BX43" s="76" t="str">
        <f>VLOOKUP(F43,'N2K Features'!$D$5:$CL$125,71,FALSE)</f>
        <v>Medium</v>
      </c>
      <c r="BY43" s="130" t="str">
        <f>VLOOKUP(F43,'N2K Features'!$D$5:$CL$125,72,FALSE)</f>
        <v>High</v>
      </c>
      <c r="BZ43" s="76" t="str">
        <f>VLOOKUP(F43,'N2K Features'!$D$5:$CL$125,73,FALSE)</f>
        <v>No</v>
      </c>
      <c r="CA43" s="76">
        <f>VLOOKUP(F43,'N2K Features'!$D$5:$CL$125,74,FALSE)</f>
        <v>0</v>
      </c>
      <c r="CB43" s="76">
        <f>VLOOKUP(F43,'N2K Features'!$D$5:$CL$125,75,FALSE)</f>
        <v>0</v>
      </c>
      <c r="CC43" s="76" t="str">
        <f>VLOOKUP(F43,'N2K Features'!$D$5:$CL$125,76,FALSE)</f>
        <v>No</v>
      </c>
      <c r="CD43" s="76">
        <f>VLOOKUP(F43,'N2K Features'!$D$5:$CL$125,77,FALSE)</f>
        <v>0</v>
      </c>
      <c r="CE43" s="76">
        <f>VLOOKUP(F43,'N2K Features'!$D$5:$CL$125,78,FALSE)</f>
        <v>0</v>
      </c>
      <c r="CF43" s="76" t="str">
        <f>VLOOKUP(F43,'N2K Features'!$D$5:$CL$125,79,FALSE)</f>
        <v>Yes</v>
      </c>
      <c r="CG43" s="76" t="str">
        <f>VLOOKUP(F43,'N2K Features'!$D$5:$CL$125,80,FALSE)</f>
        <v>Medium</v>
      </c>
      <c r="CH43" s="76" t="str">
        <f>VLOOKUP(F43,'N2K Features'!$D$5:$CL$125,81,FALSE)</f>
        <v>High</v>
      </c>
      <c r="CI43" s="76" t="str">
        <f>VLOOKUP(F43,'N2K Features'!$D$5:$CL$125,82,FALSE)</f>
        <v>No</v>
      </c>
      <c r="CJ43" s="76">
        <f>VLOOKUP(F43,'N2K Features'!$D$5:$CL$125,83,FALSE)</f>
        <v>0</v>
      </c>
      <c r="CK43" s="76">
        <f>VLOOKUP(F43,'N2K Features'!$D$5:$CL$125,84,FALSE)</f>
        <v>0</v>
      </c>
      <c r="CL43" s="76" t="str">
        <f>VLOOKUP(F43,'N2K Features'!$D$5:$CL$125,85,FALSE)</f>
        <v>Yes</v>
      </c>
      <c r="CM43" s="76" t="str">
        <f>VLOOKUP(F43,'N2K Features'!$D$5:$CL$125,86,FALSE)</f>
        <v>Medium</v>
      </c>
      <c r="CN43" s="79" t="str">
        <f>VLOOKUP(F43,'N2K Features'!$D$5:$CL$125,87,FALSE)</f>
        <v>Appealing open space, with flowers and butterflies, sometimes near towns, sometimes on nature reserves with interpretation</v>
      </c>
    </row>
    <row r="44" spans="1:92" ht="14.4" hidden="1" x14ac:dyDescent="0.3">
      <c r="A44" s="129" t="s">
        <v>207</v>
      </c>
      <c r="B44" s="59" t="s">
        <v>208</v>
      </c>
      <c r="C44" s="59" t="s">
        <v>585</v>
      </c>
      <c r="D44" s="59" t="s">
        <v>185</v>
      </c>
      <c r="E44" s="59" t="s">
        <v>593</v>
      </c>
      <c r="F44" s="59" t="s">
        <v>186</v>
      </c>
      <c r="G44" s="59" t="s">
        <v>187</v>
      </c>
      <c r="H44" s="179" t="s">
        <v>188</v>
      </c>
      <c r="I44" s="77" t="str">
        <f>VLOOKUP(F44,'N2K Features'!$D$5:$CL$125,4,FALSE)</f>
        <v>Yes</v>
      </c>
      <c r="J44" s="77" t="str">
        <f>VLOOKUP(F44,'N2K Features'!$D$5:$CL$125,5,FALSE)</f>
        <v>Medium</v>
      </c>
      <c r="K44" s="77" t="str">
        <f>VLOOKUP(F44,'N2K Features'!$D$5:$CL$125,6,FALSE)</f>
        <v>Moderate</v>
      </c>
      <c r="L44" s="77" t="str">
        <f>VLOOKUP(F44,'N2K Features'!$D$5:$CL$125,7,FALSE)</f>
        <v>Yes</v>
      </c>
      <c r="M44" s="77" t="str">
        <f>VLOOKUP(F44,'N2K Features'!$D$5:$CL$125,8,FALSE)</f>
        <v>Large</v>
      </c>
      <c r="N44" s="77" t="str">
        <f>VLOOKUP(F44,'N2K Features'!$D$5:$CL$125,9,FALSE)</f>
        <v>Moderate</v>
      </c>
      <c r="O44" s="77" t="str">
        <f>VLOOKUP(F44,'N2K Features'!$D$5:$CL$125,10,FALSE)</f>
        <v>Yes</v>
      </c>
      <c r="P44" s="77" t="str">
        <f>VLOOKUP(F44,'N2K Features'!$D$5:$CL$125,11,FALSE)</f>
        <v>Medium</v>
      </c>
      <c r="Q44" s="77" t="str">
        <f>VLOOKUP(F44,'N2K Features'!$D$5:$CL$125,12,FALSE)</f>
        <v>Low</v>
      </c>
      <c r="R44" s="77" t="str">
        <f>VLOOKUP(F44,'N2K Features'!$D$5:$CL$125,13,FALSE)</f>
        <v>Yes</v>
      </c>
      <c r="S44" s="77" t="str">
        <f>VLOOKUP(F44,'N2K Features'!$D$5:$CL$125,14,FALSE)</f>
        <v>Large</v>
      </c>
      <c r="T44" s="77" t="str">
        <f>VLOOKUP(F44,'N2K Features'!$D$5:$CL$125,15,FALSE)</f>
        <v>Moderate</v>
      </c>
      <c r="U44" s="77" t="str">
        <f>VLOOKUP(F44,'N2K Features'!$D$5:$CL$125,16,FALSE)</f>
        <v>Yes</v>
      </c>
      <c r="V44" s="77" t="str">
        <f>VLOOKUP(F44,'N2K Features'!$D$5:$CL$125, 17,FALSE)</f>
        <v>Medium</v>
      </c>
      <c r="W44" s="77" t="str">
        <f>VLOOKUP(F44,'N2K Features'!$D$5:$CL$125,18,FALSE)</f>
        <v>Low</v>
      </c>
      <c r="X44" s="77" t="str">
        <f>VLOOKUP(F44,'N2K Features'!$D$5:$CL$125,19,FALSE)</f>
        <v>No</v>
      </c>
      <c r="Y44" s="77">
        <f>VLOOKUP(F44,'N2K Features'!$D$5:$CL$125,20,FALSE)</f>
        <v>0</v>
      </c>
      <c r="Z44" s="77">
        <f>VLOOKUP(F44,'N2K Features'!$D$5:$CL$125,21,FALSE)</f>
        <v>0</v>
      </c>
      <c r="AA44" s="77" t="str">
        <f>VLOOKUP(F44,'N2K Features'!$D$5:$CL$125,22,FALSE)</f>
        <v>No</v>
      </c>
      <c r="AB44" s="77">
        <f>VLOOKUP(F44,'N2K Features'!$D$5:$CL$125,23,FALSE)</f>
        <v>0</v>
      </c>
      <c r="AC44" s="77">
        <f>VLOOKUP(F44,'N2K Features'!$D$5:$CL$125,24,FALSE)</f>
        <v>0</v>
      </c>
      <c r="AD44" s="77" t="str">
        <f>VLOOKUP(F44,'N2K Features'!$D$5:$CL$125,25,FALSE)</f>
        <v>Yes</v>
      </c>
      <c r="AE44" s="77" t="str">
        <f>VLOOKUP(F44,'N2K Features'!$D$5:$CL$125,26,FALSE)</f>
        <v>Medium</v>
      </c>
      <c r="AF44" s="78" t="str">
        <f>VLOOKUP(F44,'N2K Features'!$D$5:$CL$125,27,FALSE)</f>
        <v>High</v>
      </c>
      <c r="AG44" s="76" t="str">
        <f>VLOOKUP(F44,'N2K Features'!$D$5:$CL$125,28,FALSE)</f>
        <v>Yes</v>
      </c>
      <c r="AH44" s="76" t="str">
        <f>VLOOKUP(F44,'N2K Features'!$D$5:$CL$125,29,FALSE)</f>
        <v>Small</v>
      </c>
      <c r="AI44" s="76" t="str">
        <f>VLOOKUP(F44,'N2K Features'!$D$5:$CL$125,30,FALSE)</f>
        <v>High</v>
      </c>
      <c r="AJ44" s="76" t="str">
        <f>VLOOKUP(F44,'N2K Features'!$D$5:$CL$125,31,FALSE)</f>
        <v>No</v>
      </c>
      <c r="AK44" s="76">
        <f>VLOOKUP(F44,'N2K Features'!$D$5:$CL$125,32,FALSE)</f>
        <v>0</v>
      </c>
      <c r="AL44" s="76">
        <f>VLOOKUP(F44,'N2K Features'!$D$5:$CL$125,33,FALSE)</f>
        <v>0</v>
      </c>
      <c r="AM44" s="76" t="str">
        <f>VLOOKUP(F44,'N2K Features'!$D$5:$CL$125,34,FALSE)</f>
        <v>Yes</v>
      </c>
      <c r="AN44" s="76" t="str">
        <f>VLOOKUP(F44,'N2K Features'!$D$5:$CL$125,35,FALSE)</f>
        <v>Small</v>
      </c>
      <c r="AO44" s="76" t="str">
        <f>VLOOKUP(F44,'N2K Features'!$D$5:$CL$125,36,FALSE)</f>
        <v>Low</v>
      </c>
      <c r="AP44" s="76" t="str">
        <f>VLOOKUP(F44,'N2K Features'!$D$5:$CL$125,37,FALSE)</f>
        <v>Yes</v>
      </c>
      <c r="AQ44" s="76" t="str">
        <f>VLOOKUP(F44,'N2K Features'!$D$5:$CL$125,38,FALSE)</f>
        <v>Medium</v>
      </c>
      <c r="AR44" s="76" t="str">
        <f>VLOOKUP(F44,'N2K Features'!$D$5:$CL$125,39,FALSE)</f>
        <v>Low</v>
      </c>
      <c r="AS44" s="76" t="str">
        <f>VLOOKUP(F44,'N2K Features'!$D$5:$CL$125,40,FALSE)</f>
        <v>No</v>
      </c>
      <c r="AT44" s="76">
        <f>VLOOKUP(F44,'N2K Features'!$D$5:$CL$125,41,FALSE)</f>
        <v>0</v>
      </c>
      <c r="AU44" s="76">
        <f>VLOOKUP(F44,'N2K Features'!$D$5:$CL$125,42,FALSE)</f>
        <v>0</v>
      </c>
      <c r="AV44" s="76" t="str">
        <f>VLOOKUP(F44,'N2K Features'!$D$5:$CL$125,43,FALSE)</f>
        <v>No</v>
      </c>
      <c r="AW44" s="76">
        <f>VLOOKUP(F44,'N2K Features'!$D$5:$CL$125,44,FALSE)</f>
        <v>0</v>
      </c>
      <c r="AX44" s="76">
        <f>VLOOKUP(F44,'N2K Features'!$D$5:$CL$125,45,FALSE)</f>
        <v>0</v>
      </c>
      <c r="AY44" s="76" t="str">
        <f>VLOOKUP(F44,'N2K Features'!$D$5:$CL$125,46,FALSE)</f>
        <v>No</v>
      </c>
      <c r="AZ44" s="76">
        <f>VLOOKUP(F44,'N2K Features'!$D$5:$CL$125,47,FALSE)</f>
        <v>0</v>
      </c>
      <c r="BA44" s="76">
        <f>VLOOKUP(F44,'N2K Features'!$D$5:$CL$125,48,FALSE)</f>
        <v>0</v>
      </c>
      <c r="BB44" s="76" t="str">
        <f>VLOOKUP(F44,'N2K Features'!$D$5:$CL$125,49,FALSE)</f>
        <v>No</v>
      </c>
      <c r="BC44" s="76">
        <f>VLOOKUP(F44,'N2K Features'!$D$5:$CL$125,50,FALSE)</f>
        <v>0</v>
      </c>
      <c r="BD44" s="130">
        <f>VLOOKUP(F44,'N2K Features'!$D$5:$CL$125,51,FALSE)</f>
        <v>0</v>
      </c>
      <c r="BE44" s="76" t="str">
        <f>VLOOKUP(F44,'N2K Features'!$D$5:$CL$125,52,FALSE)</f>
        <v>No</v>
      </c>
      <c r="BF44" s="76">
        <f>VLOOKUP(F44,'N2K Features'!$D$5:$CL$125,53,FALSE)</f>
        <v>0</v>
      </c>
      <c r="BG44" s="130">
        <f>VLOOKUP(F44,'N2K Features'!$D$5:$CL$125,54,FALSE)</f>
        <v>0</v>
      </c>
      <c r="BH44" s="76" t="str">
        <f>VLOOKUP(F44,'N2K Features'!$D$5:$CL$125,55,FALSE)</f>
        <v>Yes</v>
      </c>
      <c r="BI44" s="76" t="str">
        <f>VLOOKUP(F44,'N2K Features'!$D$5:$CL$125,56,FALSE)</f>
        <v>Small</v>
      </c>
      <c r="BJ44" s="76" t="str">
        <f>VLOOKUP(F44,'N2K Features'!$D$5:$CL$125,57,FALSE)</f>
        <v>Low</v>
      </c>
      <c r="BK44" s="76" t="str">
        <f>VLOOKUP(F44,'N2K Features'!$D$5:$CL$125,58,FALSE)</f>
        <v>Yes</v>
      </c>
      <c r="BL44" s="76" t="str">
        <f>VLOOKUP(F44,'N2K Features'!$D$5:$CL$125,59,FALSE)</f>
        <v>Medium</v>
      </c>
      <c r="BM44" s="130" t="str">
        <f>VLOOKUP(F44,'N2K Features'!$D$5:$CL$125,60,FALSE)</f>
        <v>Moderate</v>
      </c>
      <c r="BN44" s="76" t="str">
        <f>VLOOKUP(F44,'N2K Features'!$D$5:$CL$125,61,FALSE)</f>
        <v>Yes</v>
      </c>
      <c r="BO44" s="76" t="str">
        <f>VLOOKUP(F44,'N2K Features'!$D$5:$CL$125,62,FALSE)</f>
        <v>Medium</v>
      </c>
      <c r="BP44" s="76" t="str">
        <f>VLOOKUP(F44,'N2K Features'!$D$5:$CL$125,63,FALSE)</f>
        <v>Moderate</v>
      </c>
      <c r="BQ44" s="76" t="str">
        <f>VLOOKUP(F44,'N2K Features'!$D$5:$CL$125,64,FALSE)</f>
        <v>No</v>
      </c>
      <c r="BR44" s="76">
        <f>VLOOKUP(F44,'N2K Features'!$D$5:$CL$125,65,FALSE)</f>
        <v>0</v>
      </c>
      <c r="BS44" s="76">
        <f>VLOOKUP(F44,'N2K Features'!$D$5:$CL$125,66,FALSE)</f>
        <v>0</v>
      </c>
      <c r="BT44" s="76" t="str">
        <f>VLOOKUP(F44,'N2K Features'!$D$5:$CL$125,67,FALSE)</f>
        <v>Yes</v>
      </c>
      <c r="BU44" s="76" t="str">
        <f>VLOOKUP(F44,'N2K Features'!$D$5:$CL$125,68,FALSE)</f>
        <v>Small</v>
      </c>
      <c r="BV44" s="76" t="str">
        <f>VLOOKUP(F44,'N2K Features'!$D$5:$CL$125,69,FALSE)</f>
        <v>High</v>
      </c>
      <c r="BW44" s="76" t="str">
        <f>VLOOKUP(F44,'N2K Features'!$D$5:$CL$125,70,FALSE)</f>
        <v>Yes</v>
      </c>
      <c r="BX44" s="76" t="str">
        <f>VLOOKUP(F44,'N2K Features'!$D$5:$CL$125,71,FALSE)</f>
        <v>Medium</v>
      </c>
      <c r="BY44" s="130" t="str">
        <f>VLOOKUP(F44,'N2K Features'!$D$5:$CL$125,72,FALSE)</f>
        <v>High</v>
      </c>
      <c r="BZ44" s="76" t="str">
        <f>VLOOKUP(F44,'N2K Features'!$D$5:$CL$125,73,FALSE)</f>
        <v>No</v>
      </c>
      <c r="CA44" s="76">
        <f>VLOOKUP(F44,'N2K Features'!$D$5:$CL$125,74,FALSE)</f>
        <v>0</v>
      </c>
      <c r="CB44" s="76">
        <f>VLOOKUP(F44,'N2K Features'!$D$5:$CL$125,75,FALSE)</f>
        <v>0</v>
      </c>
      <c r="CC44" s="76" t="str">
        <f>VLOOKUP(F44,'N2K Features'!$D$5:$CL$125,76,FALSE)</f>
        <v>No</v>
      </c>
      <c r="CD44" s="76">
        <f>VLOOKUP(F44,'N2K Features'!$D$5:$CL$125,77,FALSE)</f>
        <v>0</v>
      </c>
      <c r="CE44" s="76">
        <f>VLOOKUP(F44,'N2K Features'!$D$5:$CL$125,78,FALSE)</f>
        <v>0</v>
      </c>
      <c r="CF44" s="76" t="str">
        <f>VLOOKUP(F44,'N2K Features'!$D$5:$CL$125,79,FALSE)</f>
        <v>Yes</v>
      </c>
      <c r="CG44" s="76" t="str">
        <f>VLOOKUP(F44,'N2K Features'!$D$5:$CL$125,80,FALSE)</f>
        <v>Medium</v>
      </c>
      <c r="CH44" s="76" t="str">
        <f>VLOOKUP(F44,'N2K Features'!$D$5:$CL$125,81,FALSE)</f>
        <v>High</v>
      </c>
      <c r="CI44" s="76" t="str">
        <f>VLOOKUP(F44,'N2K Features'!$D$5:$CL$125,82,FALSE)</f>
        <v>No</v>
      </c>
      <c r="CJ44" s="76">
        <f>VLOOKUP(F44,'N2K Features'!$D$5:$CL$125,83,FALSE)</f>
        <v>0</v>
      </c>
      <c r="CK44" s="76">
        <f>VLOOKUP(F44,'N2K Features'!$D$5:$CL$125,84,FALSE)</f>
        <v>0</v>
      </c>
      <c r="CL44" s="76" t="str">
        <f>VLOOKUP(F44,'N2K Features'!$D$5:$CL$125,85,FALSE)</f>
        <v>Yes</v>
      </c>
      <c r="CM44" s="76" t="str">
        <f>VLOOKUP(F44,'N2K Features'!$D$5:$CL$125,86,FALSE)</f>
        <v>Medium</v>
      </c>
      <c r="CN44" s="79" t="str">
        <f>VLOOKUP(F44,'N2K Features'!$D$5:$CL$125,87,FALSE)</f>
        <v>Contributes to iconic upland and coastal landscapes of Wales, popular with walkers. Display of flowers.</v>
      </c>
    </row>
    <row r="45" spans="1:92" ht="14.4" hidden="1" x14ac:dyDescent="0.3">
      <c r="A45" s="129" t="s">
        <v>207</v>
      </c>
      <c r="B45" s="59" t="s">
        <v>208</v>
      </c>
      <c r="C45" s="59" t="s">
        <v>585</v>
      </c>
      <c r="D45" s="59" t="s">
        <v>181</v>
      </c>
      <c r="E45" s="59" t="s">
        <v>593</v>
      </c>
      <c r="F45" s="59" t="s">
        <v>182</v>
      </c>
      <c r="G45" s="59" t="s">
        <v>183</v>
      </c>
      <c r="H45" s="179" t="s">
        <v>184</v>
      </c>
      <c r="I45" s="77" t="str">
        <f>VLOOKUP(F45,'N2K Features'!$D$5:$CL$125,4,FALSE)</f>
        <v>Yes</v>
      </c>
      <c r="J45" s="77" t="str">
        <f>VLOOKUP(F45,'N2K Features'!$D$5:$CL$125,5,FALSE)</f>
        <v>Medium</v>
      </c>
      <c r="K45" s="77" t="str">
        <f>VLOOKUP(F45,'N2K Features'!$D$5:$CL$125,6,FALSE)</f>
        <v>Moderate</v>
      </c>
      <c r="L45" s="77" t="str">
        <f>VLOOKUP(F45,'N2K Features'!$D$5:$CL$125,7,FALSE)</f>
        <v>Yes</v>
      </c>
      <c r="M45" s="77" t="str">
        <f>VLOOKUP(F45,'N2K Features'!$D$5:$CL$125,8,FALSE)</f>
        <v>Large</v>
      </c>
      <c r="N45" s="77" t="str">
        <f>VLOOKUP(F45,'N2K Features'!$D$5:$CL$125,9,FALSE)</f>
        <v>Moderate</v>
      </c>
      <c r="O45" s="77" t="str">
        <f>VLOOKUP(F45,'N2K Features'!$D$5:$CL$125,10,FALSE)</f>
        <v>Yes</v>
      </c>
      <c r="P45" s="77" t="str">
        <f>VLOOKUP(F45,'N2K Features'!$D$5:$CL$125,11,FALSE)</f>
        <v>Medium</v>
      </c>
      <c r="Q45" s="77" t="str">
        <f>VLOOKUP(F45,'N2K Features'!$D$5:$CL$125,12,FALSE)</f>
        <v>Low</v>
      </c>
      <c r="R45" s="77" t="str">
        <f>VLOOKUP(F45,'N2K Features'!$D$5:$CL$125,13,FALSE)</f>
        <v>Yes</v>
      </c>
      <c r="S45" s="77" t="str">
        <f>VLOOKUP(F45,'N2K Features'!$D$5:$CL$125,14,FALSE)</f>
        <v>Large</v>
      </c>
      <c r="T45" s="77" t="str">
        <f>VLOOKUP(F45,'N2K Features'!$D$5:$CL$125,15,FALSE)</f>
        <v>Moderate</v>
      </c>
      <c r="U45" s="77" t="str">
        <f>VLOOKUP(F45,'N2K Features'!$D$5:$CL$125,16,FALSE)</f>
        <v>Yes</v>
      </c>
      <c r="V45" s="77" t="str">
        <f>VLOOKUP(F45,'N2K Features'!$D$5:$CL$125, 17,FALSE)</f>
        <v>Medium</v>
      </c>
      <c r="W45" s="77" t="str">
        <f>VLOOKUP(F45,'N2K Features'!$D$5:$CL$125,18,FALSE)</f>
        <v>Low</v>
      </c>
      <c r="X45" s="77" t="str">
        <f>VLOOKUP(F45,'N2K Features'!$D$5:$CL$125,19,FALSE)</f>
        <v>No</v>
      </c>
      <c r="Y45" s="77">
        <f>VLOOKUP(F45,'N2K Features'!$D$5:$CL$125,20,FALSE)</f>
        <v>0</v>
      </c>
      <c r="Z45" s="77">
        <f>VLOOKUP(F45,'N2K Features'!$D$5:$CL$125,21,FALSE)</f>
        <v>0</v>
      </c>
      <c r="AA45" s="77" t="str">
        <f>VLOOKUP(F45,'N2K Features'!$D$5:$CL$125,22,FALSE)</f>
        <v>No</v>
      </c>
      <c r="AB45" s="77">
        <f>VLOOKUP(F45,'N2K Features'!$D$5:$CL$125,23,FALSE)</f>
        <v>0</v>
      </c>
      <c r="AC45" s="77">
        <f>VLOOKUP(F45,'N2K Features'!$D$5:$CL$125,24,FALSE)</f>
        <v>0</v>
      </c>
      <c r="AD45" s="77" t="str">
        <f>VLOOKUP(F45,'N2K Features'!$D$5:$CL$125,25,FALSE)</f>
        <v>Yes</v>
      </c>
      <c r="AE45" s="77" t="str">
        <f>VLOOKUP(F45,'N2K Features'!$D$5:$CL$125,26,FALSE)</f>
        <v>Medium</v>
      </c>
      <c r="AF45" s="78" t="str">
        <f>VLOOKUP(F45,'N2K Features'!$D$5:$CL$125,27,FALSE)</f>
        <v>High</v>
      </c>
      <c r="AG45" s="76" t="str">
        <f>VLOOKUP(F45,'N2K Features'!$D$5:$CL$125,28,FALSE)</f>
        <v>Yes</v>
      </c>
      <c r="AH45" s="76" t="str">
        <f>VLOOKUP(F45,'N2K Features'!$D$5:$CL$125,29,FALSE)</f>
        <v>Small</v>
      </c>
      <c r="AI45" s="76" t="str">
        <f>VLOOKUP(F45,'N2K Features'!$D$5:$CL$125,30,FALSE)</f>
        <v>High</v>
      </c>
      <c r="AJ45" s="76" t="str">
        <f>VLOOKUP(F45,'N2K Features'!$D$5:$CL$125,31,FALSE)</f>
        <v>No</v>
      </c>
      <c r="AK45" s="76">
        <f>VLOOKUP(F45,'N2K Features'!$D$5:$CL$125,32,FALSE)</f>
        <v>0</v>
      </c>
      <c r="AL45" s="76">
        <f>VLOOKUP(F45,'N2K Features'!$D$5:$CL$125,33,FALSE)</f>
        <v>0</v>
      </c>
      <c r="AM45" s="76" t="str">
        <f>VLOOKUP(F45,'N2K Features'!$D$5:$CL$125,34,FALSE)</f>
        <v>Yes</v>
      </c>
      <c r="AN45" s="76" t="str">
        <f>VLOOKUP(F45,'N2K Features'!$D$5:$CL$125,35,FALSE)</f>
        <v>Small</v>
      </c>
      <c r="AO45" s="76" t="str">
        <f>VLOOKUP(F45,'N2K Features'!$D$5:$CL$125,36,FALSE)</f>
        <v>Low</v>
      </c>
      <c r="AP45" s="76" t="str">
        <f>VLOOKUP(F45,'N2K Features'!$D$5:$CL$125,37,FALSE)</f>
        <v>Yes</v>
      </c>
      <c r="AQ45" s="76" t="str">
        <f>VLOOKUP(F45,'N2K Features'!$D$5:$CL$125,38,FALSE)</f>
        <v>Medium</v>
      </c>
      <c r="AR45" s="76" t="str">
        <f>VLOOKUP(F45,'N2K Features'!$D$5:$CL$125,39,FALSE)</f>
        <v>Low</v>
      </c>
      <c r="AS45" s="76" t="str">
        <f>VLOOKUP(F45,'N2K Features'!$D$5:$CL$125,40,FALSE)</f>
        <v>No</v>
      </c>
      <c r="AT45" s="76">
        <f>VLOOKUP(F45,'N2K Features'!$D$5:$CL$125,41,FALSE)</f>
        <v>0</v>
      </c>
      <c r="AU45" s="76">
        <f>VLOOKUP(F45,'N2K Features'!$D$5:$CL$125,42,FALSE)</f>
        <v>0</v>
      </c>
      <c r="AV45" s="76" t="str">
        <f>VLOOKUP(F45,'N2K Features'!$D$5:$CL$125,43,FALSE)</f>
        <v>No</v>
      </c>
      <c r="AW45" s="76">
        <f>VLOOKUP(F45,'N2K Features'!$D$5:$CL$125,44,FALSE)</f>
        <v>0</v>
      </c>
      <c r="AX45" s="76">
        <f>VLOOKUP(F45,'N2K Features'!$D$5:$CL$125,45,FALSE)</f>
        <v>0</v>
      </c>
      <c r="AY45" s="76" t="str">
        <f>VLOOKUP(F45,'N2K Features'!$D$5:$CL$125,46,FALSE)</f>
        <v>No</v>
      </c>
      <c r="AZ45" s="76">
        <f>VLOOKUP(F45,'N2K Features'!$D$5:$CL$125,47,FALSE)</f>
        <v>0</v>
      </c>
      <c r="BA45" s="76">
        <f>VLOOKUP(F45,'N2K Features'!$D$5:$CL$125,48,FALSE)</f>
        <v>0</v>
      </c>
      <c r="BB45" s="76" t="str">
        <f>VLOOKUP(F45,'N2K Features'!$D$5:$CL$125,49,FALSE)</f>
        <v>No</v>
      </c>
      <c r="BC45" s="76">
        <f>VLOOKUP(F45,'N2K Features'!$D$5:$CL$125,50,FALSE)</f>
        <v>0</v>
      </c>
      <c r="BD45" s="130">
        <f>VLOOKUP(F45,'N2K Features'!$D$5:$CL$125,51,FALSE)</f>
        <v>0</v>
      </c>
      <c r="BE45" s="76" t="str">
        <f>VLOOKUP(F45,'N2K Features'!$D$5:$CL$125,52,FALSE)</f>
        <v>No</v>
      </c>
      <c r="BF45" s="76">
        <f>VLOOKUP(F45,'N2K Features'!$D$5:$CL$125,53,FALSE)</f>
        <v>0</v>
      </c>
      <c r="BG45" s="130">
        <f>VLOOKUP(F45,'N2K Features'!$D$5:$CL$125,54,FALSE)</f>
        <v>0</v>
      </c>
      <c r="BH45" s="76" t="str">
        <f>VLOOKUP(F45,'N2K Features'!$D$5:$CL$125,55,FALSE)</f>
        <v>Yes</v>
      </c>
      <c r="BI45" s="76" t="str">
        <f>VLOOKUP(F45,'N2K Features'!$D$5:$CL$125,56,FALSE)</f>
        <v>Small</v>
      </c>
      <c r="BJ45" s="76" t="str">
        <f>VLOOKUP(F45,'N2K Features'!$D$5:$CL$125,57,FALSE)</f>
        <v>Low</v>
      </c>
      <c r="BK45" s="76" t="str">
        <f>VLOOKUP(F45,'N2K Features'!$D$5:$CL$125,58,FALSE)</f>
        <v>Yes</v>
      </c>
      <c r="BL45" s="76" t="str">
        <f>VLOOKUP(F45,'N2K Features'!$D$5:$CL$125,59,FALSE)</f>
        <v>Medium</v>
      </c>
      <c r="BM45" s="130" t="str">
        <f>VLOOKUP(F45,'N2K Features'!$D$5:$CL$125,60,FALSE)</f>
        <v>Moderate</v>
      </c>
      <c r="BN45" s="76" t="str">
        <f>VLOOKUP(F45,'N2K Features'!$D$5:$CL$125,61,FALSE)</f>
        <v>Yes</v>
      </c>
      <c r="BO45" s="76" t="str">
        <f>VLOOKUP(F45,'N2K Features'!$D$5:$CL$125,62,FALSE)</f>
        <v>Medium</v>
      </c>
      <c r="BP45" s="76" t="str">
        <f>VLOOKUP(F45,'N2K Features'!$D$5:$CL$125,63,FALSE)</f>
        <v>Moderate</v>
      </c>
      <c r="BQ45" s="76" t="str">
        <f>VLOOKUP(F45,'N2K Features'!$D$5:$CL$125,64,FALSE)</f>
        <v>No</v>
      </c>
      <c r="BR45" s="76">
        <f>VLOOKUP(F45,'N2K Features'!$D$5:$CL$125,65,FALSE)</f>
        <v>0</v>
      </c>
      <c r="BS45" s="76">
        <f>VLOOKUP(F45,'N2K Features'!$D$5:$CL$125,66,FALSE)</f>
        <v>0</v>
      </c>
      <c r="BT45" s="76" t="str">
        <f>VLOOKUP(F45,'N2K Features'!$D$5:$CL$125,67,FALSE)</f>
        <v>Yes</v>
      </c>
      <c r="BU45" s="76" t="str">
        <f>VLOOKUP(F45,'N2K Features'!$D$5:$CL$125,68,FALSE)</f>
        <v>Small</v>
      </c>
      <c r="BV45" s="76" t="str">
        <f>VLOOKUP(F45,'N2K Features'!$D$5:$CL$125,69,FALSE)</f>
        <v>High</v>
      </c>
      <c r="BW45" s="76" t="str">
        <f>VLOOKUP(F45,'N2K Features'!$D$5:$CL$125,70,FALSE)</f>
        <v>Yes</v>
      </c>
      <c r="BX45" s="76" t="str">
        <f>VLOOKUP(F45,'N2K Features'!$D$5:$CL$125,71,FALSE)</f>
        <v>Medium</v>
      </c>
      <c r="BY45" s="130" t="str">
        <f>VLOOKUP(F45,'N2K Features'!$D$5:$CL$125,72,FALSE)</f>
        <v>High</v>
      </c>
      <c r="BZ45" s="76" t="str">
        <f>VLOOKUP(F45,'N2K Features'!$D$5:$CL$125,73,FALSE)</f>
        <v>No</v>
      </c>
      <c r="CA45" s="76">
        <f>VLOOKUP(F45,'N2K Features'!$D$5:$CL$125,74,FALSE)</f>
        <v>0</v>
      </c>
      <c r="CB45" s="76">
        <f>VLOOKUP(F45,'N2K Features'!$D$5:$CL$125,75,FALSE)</f>
        <v>0</v>
      </c>
      <c r="CC45" s="76" t="str">
        <f>VLOOKUP(F45,'N2K Features'!$D$5:$CL$125,76,FALSE)</f>
        <v>No</v>
      </c>
      <c r="CD45" s="76">
        <f>VLOOKUP(F45,'N2K Features'!$D$5:$CL$125,77,FALSE)</f>
        <v>0</v>
      </c>
      <c r="CE45" s="76">
        <f>VLOOKUP(F45,'N2K Features'!$D$5:$CL$125,78,FALSE)</f>
        <v>0</v>
      </c>
      <c r="CF45" s="76" t="str">
        <f>VLOOKUP(F45,'N2K Features'!$D$5:$CL$125,79,FALSE)</f>
        <v>Yes</v>
      </c>
      <c r="CG45" s="76" t="str">
        <f>VLOOKUP(F45,'N2K Features'!$D$5:$CL$125,80,FALSE)</f>
        <v>Medium</v>
      </c>
      <c r="CH45" s="76" t="str">
        <f>VLOOKUP(F45,'N2K Features'!$D$5:$CL$125,81,FALSE)</f>
        <v>High</v>
      </c>
      <c r="CI45" s="76" t="str">
        <f>VLOOKUP(F45,'N2K Features'!$D$5:$CL$125,82,FALSE)</f>
        <v>No</v>
      </c>
      <c r="CJ45" s="76">
        <f>VLOOKUP(F45,'N2K Features'!$D$5:$CL$125,83,FALSE)</f>
        <v>0</v>
      </c>
      <c r="CK45" s="76">
        <f>VLOOKUP(F45,'N2K Features'!$D$5:$CL$125,84,FALSE)</f>
        <v>0</v>
      </c>
      <c r="CL45" s="76" t="str">
        <f>VLOOKUP(F45,'N2K Features'!$D$5:$CL$125,85,FALSE)</f>
        <v>Yes</v>
      </c>
      <c r="CM45" s="76" t="str">
        <f>VLOOKUP(F45,'N2K Features'!$D$5:$CL$125,86,FALSE)</f>
        <v>Medium</v>
      </c>
      <c r="CN45" s="79" t="str">
        <f>VLOOKUP(F45,'N2K Features'!$D$5:$CL$125,87,FALSE)</f>
        <v>Contributes to iconic upland landscapes of Wales, popular with walkers. Display of flowers.</v>
      </c>
    </row>
    <row r="46" spans="1:92" ht="14.4" hidden="1" x14ac:dyDescent="0.3">
      <c r="A46" s="129" t="s">
        <v>207</v>
      </c>
      <c r="B46" s="59" t="s">
        <v>208</v>
      </c>
      <c r="C46" s="59" t="s">
        <v>528</v>
      </c>
      <c r="D46" s="59" t="s">
        <v>715</v>
      </c>
      <c r="E46" s="59" t="s">
        <v>717</v>
      </c>
      <c r="F46" s="59" t="s">
        <v>716</v>
      </c>
      <c r="G46" s="59" t="s">
        <v>717</v>
      </c>
      <c r="H46" s="179" t="s">
        <v>718</v>
      </c>
      <c r="I46" s="77" t="str">
        <f>VLOOKUP(F46,'N2K Features'!$D$5:$CL$125,4,FALSE)</f>
        <v>No</v>
      </c>
      <c r="J46" s="77">
        <f>VLOOKUP(F46,'N2K Features'!$D$5:$CL$125,5,FALSE)</f>
        <v>0</v>
      </c>
      <c r="K46" s="77">
        <f>VLOOKUP(F46,'N2K Features'!$D$5:$CL$125,6,FALSE)</f>
        <v>0</v>
      </c>
      <c r="L46" s="77" t="str">
        <f>VLOOKUP(F46,'N2K Features'!$D$5:$CL$125,7,FALSE)</f>
        <v>No</v>
      </c>
      <c r="M46" s="77" t="str">
        <f>VLOOKUP(F46,'N2K Features'!$D$5:$CL$125,8,FALSE)</f>
        <v>Negligible</v>
      </c>
      <c r="N46" s="77" t="str">
        <f>VLOOKUP(F46,'N2K Features'!$D$5:$CL$125,9,FALSE)</f>
        <v>Low</v>
      </c>
      <c r="O46" s="77" t="str">
        <f>VLOOKUP(F46,'N2K Features'!$D$5:$CL$125,10,FALSE)</f>
        <v>No</v>
      </c>
      <c r="P46" s="77" t="str">
        <f>VLOOKUP(F46,'N2K Features'!$D$5:$CL$125,11,FALSE)</f>
        <v>Negligible</v>
      </c>
      <c r="Q46" s="77" t="str">
        <f>VLOOKUP(F46,'N2K Features'!$D$5:$CL$125,12,FALSE)</f>
        <v>Low</v>
      </c>
      <c r="R46" s="77" t="str">
        <f>VLOOKUP(F46,'N2K Features'!$D$5:$CL$125,13,FALSE)</f>
        <v>No</v>
      </c>
      <c r="S46" s="77">
        <f>VLOOKUP(F46,'N2K Features'!$D$5:$CL$125,14,FALSE)</f>
        <v>0</v>
      </c>
      <c r="T46" s="77">
        <f>VLOOKUP(F46,'N2K Features'!$D$5:$CL$125,15,FALSE)</f>
        <v>0</v>
      </c>
      <c r="U46" s="77" t="str">
        <f>VLOOKUP(F46,'N2K Features'!$D$5:$CL$125,16,FALSE)</f>
        <v>No</v>
      </c>
      <c r="V46" s="77">
        <f>VLOOKUP(F46,'N2K Features'!$D$5:$CL$125, 17,FALSE)</f>
        <v>0</v>
      </c>
      <c r="W46" s="77">
        <f>VLOOKUP(F46,'N2K Features'!$D$5:$CL$125,18,FALSE)</f>
        <v>0</v>
      </c>
      <c r="X46" s="77" t="str">
        <f>VLOOKUP(F46,'N2K Features'!$D$5:$CL$125,19,FALSE)</f>
        <v>No</v>
      </c>
      <c r="Y46" s="77">
        <f>VLOOKUP(F46,'N2K Features'!$D$5:$CL$125,20,FALSE)</f>
        <v>0</v>
      </c>
      <c r="Z46" s="77">
        <f>VLOOKUP(F46,'N2K Features'!$D$5:$CL$125,21,FALSE)</f>
        <v>0</v>
      </c>
      <c r="AA46" s="77" t="str">
        <f>VLOOKUP(F46,'N2K Features'!$D$5:$CL$125,22,FALSE)</f>
        <v>No</v>
      </c>
      <c r="AB46" s="77">
        <f>VLOOKUP(F46,'N2K Features'!$D$5:$CL$125,23,FALSE)</f>
        <v>0</v>
      </c>
      <c r="AC46" s="77">
        <f>VLOOKUP(F46,'N2K Features'!$D$5:$CL$125,24,FALSE)</f>
        <v>0</v>
      </c>
      <c r="AD46" s="77" t="str">
        <f>VLOOKUP(F46,'N2K Features'!$D$5:$CL$125,25,FALSE)</f>
        <v>No</v>
      </c>
      <c r="AE46" s="77">
        <f>VLOOKUP(F46,'N2K Features'!$D$5:$CL$125,26,FALSE)</f>
        <v>0</v>
      </c>
      <c r="AF46" s="78">
        <f>VLOOKUP(F46,'N2K Features'!$D$5:$CL$125,27,FALSE)</f>
        <v>0</v>
      </c>
      <c r="AG46" s="76" t="str">
        <f>VLOOKUP(F46,'N2K Features'!$D$5:$CL$125,28,FALSE)</f>
        <v>No</v>
      </c>
      <c r="AH46" s="76">
        <f>VLOOKUP(F46,'N2K Features'!$D$5:$CL$125,29,FALSE)</f>
        <v>0</v>
      </c>
      <c r="AI46" s="76">
        <f>VLOOKUP(F46,'N2K Features'!$D$5:$CL$125,30,FALSE)</f>
        <v>0</v>
      </c>
      <c r="AJ46" s="76" t="str">
        <f>VLOOKUP(F46,'N2K Features'!$D$5:$CL$125,31,FALSE)</f>
        <v>No</v>
      </c>
      <c r="AK46" s="76">
        <f>VLOOKUP(F46,'N2K Features'!$D$5:$CL$125,32,FALSE)</f>
        <v>0</v>
      </c>
      <c r="AL46" s="76">
        <f>VLOOKUP(F46,'N2K Features'!$D$5:$CL$125,33,FALSE)</f>
        <v>0</v>
      </c>
      <c r="AM46" s="76" t="str">
        <f>VLOOKUP(F46,'N2K Features'!$D$5:$CL$125,34,FALSE)</f>
        <v>No</v>
      </c>
      <c r="AN46" s="76">
        <f>VLOOKUP(F46,'N2K Features'!$D$5:$CL$125,35,FALSE)</f>
        <v>0</v>
      </c>
      <c r="AO46" s="76">
        <f>VLOOKUP(F46,'N2K Features'!$D$5:$CL$125,36,FALSE)</f>
        <v>0</v>
      </c>
      <c r="AP46" s="76" t="str">
        <f>VLOOKUP(F46,'N2K Features'!$D$5:$CL$125,37,FALSE)</f>
        <v>No</v>
      </c>
      <c r="AQ46" s="76">
        <f>VLOOKUP(F46,'N2K Features'!$D$5:$CL$125,38,FALSE)</f>
        <v>0</v>
      </c>
      <c r="AR46" s="76">
        <f>VLOOKUP(F46,'N2K Features'!$D$5:$CL$125,39,FALSE)</f>
        <v>0</v>
      </c>
      <c r="AS46" s="76" t="str">
        <f>VLOOKUP(F46,'N2K Features'!$D$5:$CL$125,40,FALSE)</f>
        <v>No</v>
      </c>
      <c r="AT46" s="76">
        <f>VLOOKUP(F46,'N2K Features'!$D$5:$CL$125,41,FALSE)</f>
        <v>0</v>
      </c>
      <c r="AU46" s="76">
        <f>VLOOKUP(F46,'N2K Features'!$D$5:$CL$125,42,FALSE)</f>
        <v>0</v>
      </c>
      <c r="AV46" s="76" t="str">
        <f>VLOOKUP(F46,'N2K Features'!$D$5:$CL$125,43,FALSE)</f>
        <v>No</v>
      </c>
      <c r="AW46" s="76">
        <f>VLOOKUP(F46,'N2K Features'!$D$5:$CL$125,44,FALSE)</f>
        <v>0</v>
      </c>
      <c r="AX46" s="76">
        <f>VLOOKUP(F46,'N2K Features'!$D$5:$CL$125,45,FALSE)</f>
        <v>0</v>
      </c>
      <c r="AY46" s="76" t="str">
        <f>VLOOKUP(F46,'N2K Features'!$D$5:$CL$125,46,FALSE)</f>
        <v>No</v>
      </c>
      <c r="AZ46" s="76">
        <f>VLOOKUP(F46,'N2K Features'!$D$5:$CL$125,47,FALSE)</f>
        <v>0</v>
      </c>
      <c r="BA46" s="76">
        <f>VLOOKUP(F46,'N2K Features'!$D$5:$CL$125,48,FALSE)</f>
        <v>0</v>
      </c>
      <c r="BB46" s="76" t="str">
        <f>VLOOKUP(F46,'N2K Features'!$D$5:$CL$125,49,FALSE)</f>
        <v>No</v>
      </c>
      <c r="BC46" s="76">
        <f>VLOOKUP(F46,'N2K Features'!$D$5:$CL$125,50,FALSE)</f>
        <v>0</v>
      </c>
      <c r="BD46" s="130">
        <f>VLOOKUP(F46,'N2K Features'!$D$5:$CL$125,51,FALSE)</f>
        <v>0</v>
      </c>
      <c r="BE46" s="76" t="str">
        <f>VLOOKUP(F46,'N2K Features'!$D$5:$CL$125,52,FALSE)</f>
        <v>No</v>
      </c>
      <c r="BF46" s="76">
        <f>VLOOKUP(F46,'N2K Features'!$D$5:$CL$125,53,FALSE)</f>
        <v>0</v>
      </c>
      <c r="BG46" s="130">
        <f>VLOOKUP(F46,'N2K Features'!$D$5:$CL$125,54,FALSE)</f>
        <v>0</v>
      </c>
      <c r="BH46" s="76" t="str">
        <f>VLOOKUP(F46,'N2K Features'!$D$5:$CL$125,55,FALSE)</f>
        <v>No</v>
      </c>
      <c r="BI46" s="76">
        <f>VLOOKUP(F46,'N2K Features'!$D$5:$CL$125,56,FALSE)</f>
        <v>0</v>
      </c>
      <c r="BJ46" s="76">
        <f>VLOOKUP(F46,'N2K Features'!$D$5:$CL$125,57,FALSE)</f>
        <v>0</v>
      </c>
      <c r="BK46" s="76" t="str">
        <f>VLOOKUP(F46,'N2K Features'!$D$5:$CL$125,58,FALSE)</f>
        <v>No</v>
      </c>
      <c r="BL46" s="76">
        <f>VLOOKUP(F46,'N2K Features'!$D$5:$CL$125,59,FALSE)</f>
        <v>0</v>
      </c>
      <c r="BM46" s="130">
        <f>VLOOKUP(F46,'N2K Features'!$D$5:$CL$125,60,FALSE)</f>
        <v>0</v>
      </c>
      <c r="BN46" s="76" t="str">
        <f>VLOOKUP(F46,'N2K Features'!$D$5:$CL$125,61,FALSE)</f>
        <v>No</v>
      </c>
      <c r="BO46" s="76">
        <f>VLOOKUP(F46,'N2K Features'!$D$5:$CL$125,62,FALSE)</f>
        <v>0</v>
      </c>
      <c r="BP46" s="76">
        <f>VLOOKUP(F46,'N2K Features'!$D$5:$CL$125,63,FALSE)</f>
        <v>0</v>
      </c>
      <c r="BQ46" s="76" t="str">
        <f>VLOOKUP(F46,'N2K Features'!$D$5:$CL$125,64,FALSE)</f>
        <v>No</v>
      </c>
      <c r="BR46" s="76">
        <f>VLOOKUP(F46,'N2K Features'!$D$5:$CL$125,65,FALSE)</f>
        <v>0</v>
      </c>
      <c r="BS46" s="76">
        <f>VLOOKUP(F46,'N2K Features'!$D$5:$CL$125,66,FALSE)</f>
        <v>0</v>
      </c>
      <c r="BT46" s="76" t="str">
        <f>VLOOKUP(F46,'N2K Features'!$D$5:$CL$125,67,FALSE)</f>
        <v>No</v>
      </c>
      <c r="BU46" s="76">
        <f>VLOOKUP(F46,'N2K Features'!$D$5:$CL$125,68,FALSE)</f>
        <v>0</v>
      </c>
      <c r="BV46" s="76">
        <f>VLOOKUP(F46,'N2K Features'!$D$5:$CL$125,69,FALSE)</f>
        <v>0</v>
      </c>
      <c r="BW46" s="76" t="str">
        <f>VLOOKUP(F46,'N2K Features'!$D$5:$CL$125,70,FALSE)</f>
        <v>No</v>
      </c>
      <c r="BX46" s="76">
        <f>VLOOKUP(F46,'N2K Features'!$D$5:$CL$125,71,FALSE)</f>
        <v>0</v>
      </c>
      <c r="BY46" s="130">
        <f>VLOOKUP(F46,'N2K Features'!$D$5:$CL$125,72,FALSE)</f>
        <v>0</v>
      </c>
      <c r="BZ46" s="76" t="str">
        <f>VLOOKUP(F46,'N2K Features'!$D$5:$CL$125,73,FALSE)</f>
        <v>No</v>
      </c>
      <c r="CA46" s="76">
        <f>VLOOKUP(F46,'N2K Features'!$D$5:$CL$125,74,FALSE)</f>
        <v>0</v>
      </c>
      <c r="CB46" s="76">
        <f>VLOOKUP(F46,'N2K Features'!$D$5:$CL$125,75,FALSE)</f>
        <v>0</v>
      </c>
      <c r="CC46" s="76" t="str">
        <f>VLOOKUP(F46,'N2K Features'!$D$5:$CL$125,76,FALSE)</f>
        <v>No</v>
      </c>
      <c r="CD46" s="76">
        <f>VLOOKUP(F46,'N2K Features'!$D$5:$CL$125,77,FALSE)</f>
        <v>0</v>
      </c>
      <c r="CE46" s="76">
        <f>VLOOKUP(F46,'N2K Features'!$D$5:$CL$125,78,FALSE)</f>
        <v>0</v>
      </c>
      <c r="CF46" s="76" t="str">
        <f>VLOOKUP(F46,'N2K Features'!$D$5:$CL$125,79,FALSE)</f>
        <v>No</v>
      </c>
      <c r="CG46" s="76" t="str">
        <f>VLOOKUP(F46,'N2K Features'!$D$5:$CL$125,80,FALSE)</f>
        <v>Negligible</v>
      </c>
      <c r="CH46" s="76">
        <f>VLOOKUP(F46,'N2K Features'!$D$5:$CL$125,81,FALSE)</f>
        <v>0</v>
      </c>
      <c r="CI46" s="76" t="str">
        <f>VLOOKUP(F46,'N2K Features'!$D$5:$CL$125,82,FALSE)</f>
        <v>No</v>
      </c>
      <c r="CJ46" s="76">
        <f>VLOOKUP(F46,'N2K Features'!$D$5:$CL$125,83,FALSE)</f>
        <v>0</v>
      </c>
      <c r="CK46" s="76">
        <f>VLOOKUP(F46,'N2K Features'!$D$5:$CL$125,84,FALSE)</f>
        <v>0</v>
      </c>
      <c r="CL46" s="76" t="str">
        <f>VLOOKUP(F46,'N2K Features'!$D$5:$CL$125,85,FALSE)</f>
        <v>Yes</v>
      </c>
      <c r="CM46" s="76" t="str">
        <f>VLOOKUP(F46,'N2K Features'!$D$5:$CL$125,86,FALSE)</f>
        <v>Low</v>
      </c>
      <c r="CN46" s="79" t="str">
        <f>VLOOKUP(F46,'N2K Features'!$D$5:$CL$125,87,FALSE)</f>
        <v>Attractive butterfly often on accessible sites</v>
      </c>
    </row>
    <row r="47" spans="1:92" ht="14.4" hidden="1" x14ac:dyDescent="0.3">
      <c r="A47" s="129" t="s">
        <v>207</v>
      </c>
      <c r="B47" s="59" t="s">
        <v>208</v>
      </c>
      <c r="C47" s="59" t="s">
        <v>528</v>
      </c>
      <c r="D47" s="59" t="s">
        <v>723</v>
      </c>
      <c r="E47" s="59" t="s">
        <v>725</v>
      </c>
      <c r="F47" s="59" t="s">
        <v>724</v>
      </c>
      <c r="G47" s="59" t="s">
        <v>725</v>
      </c>
      <c r="H47" s="179" t="s">
        <v>726</v>
      </c>
      <c r="I47" s="77" t="str">
        <f>VLOOKUP(F47,'N2K Features'!$D$5:$CL$125,4,FALSE)</f>
        <v>No</v>
      </c>
      <c r="J47" s="77">
        <f>VLOOKUP(F47,'N2K Features'!$D$5:$CL$125,5,FALSE)</f>
        <v>0</v>
      </c>
      <c r="K47" s="77">
        <f>VLOOKUP(F47,'N2K Features'!$D$5:$CL$125,6,FALSE)</f>
        <v>0</v>
      </c>
      <c r="L47" s="77" t="str">
        <f>VLOOKUP(F47,'N2K Features'!$D$5:$CL$125,7,FALSE)</f>
        <v>No</v>
      </c>
      <c r="M47" s="77" t="str">
        <f>VLOOKUP(F47,'N2K Features'!$D$5:$CL$125,8,FALSE)</f>
        <v>Negligible</v>
      </c>
      <c r="N47" s="77" t="str">
        <f>VLOOKUP(F47,'N2K Features'!$D$5:$CL$125,9,FALSE)</f>
        <v>Low</v>
      </c>
      <c r="O47" s="77" t="str">
        <f>VLOOKUP(F47,'N2K Features'!$D$5:$CL$125,10,FALSE)</f>
        <v>No</v>
      </c>
      <c r="P47" s="77" t="str">
        <f>VLOOKUP(F47,'N2K Features'!$D$5:$CL$125,11,FALSE)</f>
        <v>Negligible</v>
      </c>
      <c r="Q47" s="77" t="str">
        <f>VLOOKUP(F47,'N2K Features'!$D$5:$CL$125,12,FALSE)</f>
        <v>Low</v>
      </c>
      <c r="R47" s="77" t="str">
        <f>VLOOKUP(F47,'N2K Features'!$D$5:$CL$125,13,FALSE)</f>
        <v>No</v>
      </c>
      <c r="S47" s="77">
        <f>VLOOKUP(F47,'N2K Features'!$D$5:$CL$125,14,FALSE)</f>
        <v>0</v>
      </c>
      <c r="T47" s="77">
        <f>VLOOKUP(F47,'N2K Features'!$D$5:$CL$125,15,FALSE)</f>
        <v>0</v>
      </c>
      <c r="U47" s="77" t="str">
        <f>VLOOKUP(F47,'N2K Features'!$D$5:$CL$125,16,FALSE)</f>
        <v>No</v>
      </c>
      <c r="V47" s="77">
        <f>VLOOKUP(F47,'N2K Features'!$D$5:$CL$125, 17,FALSE)</f>
        <v>0</v>
      </c>
      <c r="W47" s="77">
        <f>VLOOKUP(F47,'N2K Features'!$D$5:$CL$125,18,FALSE)</f>
        <v>0</v>
      </c>
      <c r="X47" s="77" t="str">
        <f>VLOOKUP(F47,'N2K Features'!$D$5:$CL$125,19,FALSE)</f>
        <v>No</v>
      </c>
      <c r="Y47" s="77">
        <f>VLOOKUP(F47,'N2K Features'!$D$5:$CL$125,20,FALSE)</f>
        <v>0</v>
      </c>
      <c r="Z47" s="77">
        <f>VLOOKUP(F47,'N2K Features'!$D$5:$CL$125,21,FALSE)</f>
        <v>0</v>
      </c>
      <c r="AA47" s="77" t="str">
        <f>VLOOKUP(F47,'N2K Features'!$D$5:$CL$125,22,FALSE)</f>
        <v>No</v>
      </c>
      <c r="AB47" s="77">
        <f>VLOOKUP(F47,'N2K Features'!$D$5:$CL$125,23,FALSE)</f>
        <v>0</v>
      </c>
      <c r="AC47" s="77">
        <f>VLOOKUP(F47,'N2K Features'!$D$5:$CL$125,24,FALSE)</f>
        <v>0</v>
      </c>
      <c r="AD47" s="77" t="str">
        <f>VLOOKUP(F47,'N2K Features'!$D$5:$CL$125,25,FALSE)</f>
        <v>No</v>
      </c>
      <c r="AE47" s="77">
        <f>VLOOKUP(F47,'N2K Features'!$D$5:$CL$125,26,FALSE)</f>
        <v>0</v>
      </c>
      <c r="AF47" s="78">
        <f>VLOOKUP(F47,'N2K Features'!$D$5:$CL$125,27,FALSE)</f>
        <v>0</v>
      </c>
      <c r="AG47" s="76" t="str">
        <f>VLOOKUP(F47,'N2K Features'!$D$5:$CL$125,28,FALSE)</f>
        <v>No</v>
      </c>
      <c r="AH47" s="76">
        <f>VLOOKUP(F47,'N2K Features'!$D$5:$CL$125,29,FALSE)</f>
        <v>0</v>
      </c>
      <c r="AI47" s="76">
        <f>VLOOKUP(F47,'N2K Features'!$D$5:$CL$125,30,FALSE)</f>
        <v>0</v>
      </c>
      <c r="AJ47" s="76" t="str">
        <f>VLOOKUP(F47,'N2K Features'!$D$5:$CL$125,31,FALSE)</f>
        <v>No</v>
      </c>
      <c r="AK47" s="76">
        <f>VLOOKUP(F47,'N2K Features'!$D$5:$CL$125,32,FALSE)</f>
        <v>0</v>
      </c>
      <c r="AL47" s="76">
        <f>VLOOKUP(F47,'N2K Features'!$D$5:$CL$125,33,FALSE)</f>
        <v>0</v>
      </c>
      <c r="AM47" s="76" t="str">
        <f>VLOOKUP(F47,'N2K Features'!$D$5:$CL$125,34,FALSE)</f>
        <v>No</v>
      </c>
      <c r="AN47" s="76">
        <f>VLOOKUP(F47,'N2K Features'!$D$5:$CL$125,35,FALSE)</f>
        <v>0</v>
      </c>
      <c r="AO47" s="76">
        <f>VLOOKUP(F47,'N2K Features'!$D$5:$CL$125,36,FALSE)</f>
        <v>0</v>
      </c>
      <c r="AP47" s="76" t="str">
        <f>VLOOKUP(F47,'N2K Features'!$D$5:$CL$125,37,FALSE)</f>
        <v>No</v>
      </c>
      <c r="AQ47" s="76">
        <f>VLOOKUP(F47,'N2K Features'!$D$5:$CL$125,38,FALSE)</f>
        <v>0</v>
      </c>
      <c r="AR47" s="76">
        <f>VLOOKUP(F47,'N2K Features'!$D$5:$CL$125,39,FALSE)</f>
        <v>0</v>
      </c>
      <c r="AS47" s="76" t="str">
        <f>VLOOKUP(F47,'N2K Features'!$D$5:$CL$125,40,FALSE)</f>
        <v>No</v>
      </c>
      <c r="AT47" s="76">
        <f>VLOOKUP(F47,'N2K Features'!$D$5:$CL$125,41,FALSE)</f>
        <v>0</v>
      </c>
      <c r="AU47" s="76">
        <f>VLOOKUP(F47,'N2K Features'!$D$5:$CL$125,42,FALSE)</f>
        <v>0</v>
      </c>
      <c r="AV47" s="76" t="str">
        <f>VLOOKUP(F47,'N2K Features'!$D$5:$CL$125,43,FALSE)</f>
        <v>No</v>
      </c>
      <c r="AW47" s="76">
        <f>VLOOKUP(F47,'N2K Features'!$D$5:$CL$125,44,FALSE)</f>
        <v>0</v>
      </c>
      <c r="AX47" s="76">
        <f>VLOOKUP(F47,'N2K Features'!$D$5:$CL$125,45,FALSE)</f>
        <v>0</v>
      </c>
      <c r="AY47" s="76" t="str">
        <f>VLOOKUP(F47,'N2K Features'!$D$5:$CL$125,46,FALSE)</f>
        <v>No</v>
      </c>
      <c r="AZ47" s="76">
        <f>VLOOKUP(F47,'N2K Features'!$D$5:$CL$125,47,FALSE)</f>
        <v>0</v>
      </c>
      <c r="BA47" s="76">
        <f>VLOOKUP(F47,'N2K Features'!$D$5:$CL$125,48,FALSE)</f>
        <v>0</v>
      </c>
      <c r="BB47" s="76" t="str">
        <f>VLOOKUP(F47,'N2K Features'!$D$5:$CL$125,49,FALSE)</f>
        <v>No</v>
      </c>
      <c r="BC47" s="76">
        <f>VLOOKUP(F47,'N2K Features'!$D$5:$CL$125,50,FALSE)</f>
        <v>0</v>
      </c>
      <c r="BD47" s="130">
        <f>VLOOKUP(F47,'N2K Features'!$D$5:$CL$125,51,FALSE)</f>
        <v>0</v>
      </c>
      <c r="BE47" s="76" t="str">
        <f>VLOOKUP(F47,'N2K Features'!$D$5:$CL$125,52,FALSE)</f>
        <v>No</v>
      </c>
      <c r="BF47" s="76">
        <f>VLOOKUP(F47,'N2K Features'!$D$5:$CL$125,53,FALSE)</f>
        <v>0</v>
      </c>
      <c r="BG47" s="130">
        <f>VLOOKUP(F47,'N2K Features'!$D$5:$CL$125,54,FALSE)</f>
        <v>0</v>
      </c>
      <c r="BH47" s="76" t="str">
        <f>VLOOKUP(F47,'N2K Features'!$D$5:$CL$125,55,FALSE)</f>
        <v>No</v>
      </c>
      <c r="BI47" s="76">
        <f>VLOOKUP(F47,'N2K Features'!$D$5:$CL$125,56,FALSE)</f>
        <v>0</v>
      </c>
      <c r="BJ47" s="76">
        <f>VLOOKUP(F47,'N2K Features'!$D$5:$CL$125,57,FALSE)</f>
        <v>0</v>
      </c>
      <c r="BK47" s="76" t="str">
        <f>VLOOKUP(F47,'N2K Features'!$D$5:$CL$125,58,FALSE)</f>
        <v>No</v>
      </c>
      <c r="BL47" s="76">
        <f>VLOOKUP(F47,'N2K Features'!$D$5:$CL$125,59,FALSE)</f>
        <v>0</v>
      </c>
      <c r="BM47" s="130">
        <f>VLOOKUP(F47,'N2K Features'!$D$5:$CL$125,60,FALSE)</f>
        <v>0</v>
      </c>
      <c r="BN47" s="76" t="str">
        <f>VLOOKUP(F47,'N2K Features'!$D$5:$CL$125,61,FALSE)</f>
        <v>No</v>
      </c>
      <c r="BO47" s="76">
        <f>VLOOKUP(F47,'N2K Features'!$D$5:$CL$125,62,FALSE)</f>
        <v>0</v>
      </c>
      <c r="BP47" s="76">
        <f>VLOOKUP(F47,'N2K Features'!$D$5:$CL$125,63,FALSE)</f>
        <v>0</v>
      </c>
      <c r="BQ47" s="76" t="str">
        <f>VLOOKUP(F47,'N2K Features'!$D$5:$CL$125,64,FALSE)</f>
        <v>No</v>
      </c>
      <c r="BR47" s="76">
        <f>VLOOKUP(F47,'N2K Features'!$D$5:$CL$125,65,FALSE)</f>
        <v>0</v>
      </c>
      <c r="BS47" s="76">
        <f>VLOOKUP(F47,'N2K Features'!$D$5:$CL$125,66,FALSE)</f>
        <v>0</v>
      </c>
      <c r="BT47" s="76" t="str">
        <f>VLOOKUP(F47,'N2K Features'!$D$5:$CL$125,67,FALSE)</f>
        <v>No</v>
      </c>
      <c r="BU47" s="76">
        <f>VLOOKUP(F47,'N2K Features'!$D$5:$CL$125,68,FALSE)</f>
        <v>0</v>
      </c>
      <c r="BV47" s="76">
        <f>VLOOKUP(F47,'N2K Features'!$D$5:$CL$125,69,FALSE)</f>
        <v>0</v>
      </c>
      <c r="BW47" s="76" t="str">
        <f>VLOOKUP(F47,'N2K Features'!$D$5:$CL$125,70,FALSE)</f>
        <v>No</v>
      </c>
      <c r="BX47" s="76">
        <f>VLOOKUP(F47,'N2K Features'!$D$5:$CL$125,71,FALSE)</f>
        <v>0</v>
      </c>
      <c r="BY47" s="130">
        <f>VLOOKUP(F47,'N2K Features'!$D$5:$CL$125,72,FALSE)</f>
        <v>0</v>
      </c>
      <c r="BZ47" s="76" t="str">
        <f>VLOOKUP(F47,'N2K Features'!$D$5:$CL$125,73,FALSE)</f>
        <v>No</v>
      </c>
      <c r="CA47" s="76">
        <f>VLOOKUP(F47,'N2K Features'!$D$5:$CL$125,74,FALSE)</f>
        <v>0</v>
      </c>
      <c r="CB47" s="76">
        <f>VLOOKUP(F47,'N2K Features'!$D$5:$CL$125,75,FALSE)</f>
        <v>0</v>
      </c>
      <c r="CC47" s="76" t="str">
        <f>VLOOKUP(F47,'N2K Features'!$D$5:$CL$125,76,FALSE)</f>
        <v>No</v>
      </c>
      <c r="CD47" s="76">
        <f>VLOOKUP(F47,'N2K Features'!$D$5:$CL$125,77,FALSE)</f>
        <v>0</v>
      </c>
      <c r="CE47" s="76">
        <f>VLOOKUP(F47,'N2K Features'!$D$5:$CL$125,78,FALSE)</f>
        <v>0</v>
      </c>
      <c r="CF47" s="76" t="str">
        <f>VLOOKUP(F47,'N2K Features'!$D$5:$CL$125,79,FALSE)</f>
        <v>No</v>
      </c>
      <c r="CG47" s="76">
        <f>VLOOKUP(F47,'N2K Features'!$D$5:$CL$125,80,FALSE)</f>
        <v>0</v>
      </c>
      <c r="CH47" s="76">
        <f>VLOOKUP(F47,'N2K Features'!$D$5:$CL$125,81,FALSE)</f>
        <v>0</v>
      </c>
      <c r="CI47" s="76" t="str">
        <f>VLOOKUP(F47,'N2K Features'!$D$5:$CL$125,82,FALSE)</f>
        <v>No</v>
      </c>
      <c r="CJ47" s="76">
        <f>VLOOKUP(F47,'N2K Features'!$D$5:$CL$125,83,FALSE)</f>
        <v>0</v>
      </c>
      <c r="CK47" s="76">
        <f>VLOOKUP(F47,'N2K Features'!$D$5:$CL$125,84,FALSE)</f>
        <v>0</v>
      </c>
      <c r="CL47" s="76" t="str">
        <f>VLOOKUP(F47,'N2K Features'!$D$5:$CL$125,85,FALSE)</f>
        <v>No</v>
      </c>
      <c r="CM47" s="76">
        <f>VLOOKUP(F47,'N2K Features'!$D$5:$CL$125,86,FALSE)</f>
        <v>0</v>
      </c>
      <c r="CN47" s="79" t="str">
        <f>VLOOKUP(F47,'N2K Features'!$D$5:$CL$125,87,FALSE)</f>
        <v xml:space="preserve">Specialist interest only. </v>
      </c>
    </row>
    <row r="48" spans="1:92" ht="14.4" hidden="1" x14ac:dyDescent="0.3">
      <c r="A48" s="129" t="s">
        <v>209</v>
      </c>
      <c r="B48" s="59" t="s">
        <v>210</v>
      </c>
      <c r="C48" s="59" t="s">
        <v>585</v>
      </c>
      <c r="D48" s="59" t="s">
        <v>113</v>
      </c>
      <c r="E48" s="59" t="s">
        <v>589</v>
      </c>
      <c r="F48" s="59" t="s">
        <v>114</v>
      </c>
      <c r="G48" s="59" t="s">
        <v>114</v>
      </c>
      <c r="H48" s="179" t="s">
        <v>115</v>
      </c>
      <c r="I48" s="77" t="str">
        <f>VLOOKUP(F48,'N2K Features'!$D$5:$CL$125,4,FALSE)</f>
        <v>Yes</v>
      </c>
      <c r="J48" s="77" t="str">
        <f>VLOOKUP(F48,'N2K Features'!$D$5:$CL$125,5,FALSE)</f>
        <v>Medium</v>
      </c>
      <c r="K48" s="77" t="str">
        <f>VLOOKUP(F48,'N2K Features'!$D$5:$CL$125,6,FALSE)</f>
        <v>Moderate</v>
      </c>
      <c r="L48" s="77" t="str">
        <f>VLOOKUP(F48,'N2K Features'!$D$5:$CL$125,7,FALSE)</f>
        <v>Yes</v>
      </c>
      <c r="M48" s="77" t="str">
        <f>VLOOKUP(F48,'N2K Features'!$D$5:$CL$125,8,FALSE)</f>
        <v>Small</v>
      </c>
      <c r="N48" s="77" t="str">
        <f>VLOOKUP(F48,'N2K Features'!$D$5:$CL$125,9,FALSE)</f>
        <v>Low</v>
      </c>
      <c r="O48" s="77" t="str">
        <f>VLOOKUP(F48,'N2K Features'!$D$5:$CL$125,10,FALSE)</f>
        <v>Yes</v>
      </c>
      <c r="P48" s="77" t="str">
        <f>VLOOKUP(F48,'N2K Features'!$D$5:$CL$125,11,FALSE)</f>
        <v>Medium</v>
      </c>
      <c r="Q48" s="77" t="str">
        <f>VLOOKUP(F48,'N2K Features'!$D$5:$CL$125,12,FALSE)</f>
        <v>Low</v>
      </c>
      <c r="R48" s="77" t="str">
        <f>VLOOKUP(F48,'N2K Features'!$D$5:$CL$125,13,FALSE)</f>
        <v>Yes</v>
      </c>
      <c r="S48" s="77" t="str">
        <f>VLOOKUP(F48,'N2K Features'!$D$5:$CL$125,14,FALSE)</f>
        <v>Medium</v>
      </c>
      <c r="T48" s="77" t="str">
        <f>VLOOKUP(F48,'N2K Features'!$D$5:$CL$125,15,FALSE)</f>
        <v>High</v>
      </c>
      <c r="U48" s="77" t="str">
        <f>VLOOKUP(F48,'N2K Features'!$D$5:$CL$125,16,FALSE)</f>
        <v>No</v>
      </c>
      <c r="V48" s="77">
        <f>VLOOKUP(F48,'N2K Features'!$D$5:$CL$125, 17,FALSE)</f>
        <v>0</v>
      </c>
      <c r="W48" s="77">
        <f>VLOOKUP(F48,'N2K Features'!$D$5:$CL$125,18,FALSE)</f>
        <v>0</v>
      </c>
      <c r="X48" s="77" t="str">
        <f>VLOOKUP(F48,'N2K Features'!$D$5:$CL$125,19,FALSE)</f>
        <v>Yes</v>
      </c>
      <c r="Y48" s="77" t="str">
        <f>VLOOKUP(F48,'N2K Features'!$D$5:$CL$125,20,FALSE)</f>
        <v>Medium</v>
      </c>
      <c r="Z48" s="77" t="str">
        <f>VLOOKUP(F48,'N2K Features'!$D$5:$CL$125,21,FALSE)</f>
        <v>High</v>
      </c>
      <c r="AA48" s="77" t="str">
        <f>VLOOKUP(F48,'N2K Features'!$D$5:$CL$125,22,FALSE)</f>
        <v>Yes</v>
      </c>
      <c r="AB48" s="77" t="str">
        <f>VLOOKUP(F48,'N2K Features'!$D$5:$CL$125,23,FALSE)</f>
        <v>Small</v>
      </c>
      <c r="AC48" s="77" t="str">
        <f>VLOOKUP(F48,'N2K Features'!$D$5:$CL$125,24,FALSE)</f>
        <v>High</v>
      </c>
      <c r="AD48" s="77" t="str">
        <f>VLOOKUP(F48,'N2K Features'!$D$5:$CL$125,25,FALSE)</f>
        <v>No</v>
      </c>
      <c r="AE48" s="77">
        <f>VLOOKUP(F48,'N2K Features'!$D$5:$CL$125,26,FALSE)</f>
        <v>0</v>
      </c>
      <c r="AF48" s="78">
        <f>VLOOKUP(F48,'N2K Features'!$D$5:$CL$125,27,FALSE)</f>
        <v>0</v>
      </c>
      <c r="AG48" s="76" t="str">
        <f>VLOOKUP(F48,'N2K Features'!$D$5:$CL$125,28,FALSE)</f>
        <v>No</v>
      </c>
      <c r="AH48" s="76">
        <f>VLOOKUP(F48,'N2K Features'!$D$5:$CL$125,29,FALSE)</f>
        <v>0</v>
      </c>
      <c r="AI48" s="76">
        <f>VLOOKUP(F48,'N2K Features'!$D$5:$CL$125,30,FALSE)</f>
        <v>0</v>
      </c>
      <c r="AJ48" s="76" t="str">
        <f>VLOOKUP(F48,'N2K Features'!$D$5:$CL$125,31,FALSE)</f>
        <v>No</v>
      </c>
      <c r="AK48" s="76">
        <f>VLOOKUP(F48,'N2K Features'!$D$5:$CL$125,32,FALSE)</f>
        <v>0</v>
      </c>
      <c r="AL48" s="76">
        <f>VLOOKUP(F48,'N2K Features'!$D$5:$CL$125,33,FALSE)</f>
        <v>0</v>
      </c>
      <c r="AM48" s="76" t="str">
        <f>VLOOKUP(F48,'N2K Features'!$D$5:$CL$125,34,FALSE)</f>
        <v>No</v>
      </c>
      <c r="AN48" s="76">
        <f>VLOOKUP(F48,'N2K Features'!$D$5:$CL$125,35,FALSE)</f>
        <v>0</v>
      </c>
      <c r="AO48" s="76">
        <f>VLOOKUP(F48,'N2K Features'!$D$5:$CL$125,36,FALSE)</f>
        <v>0</v>
      </c>
      <c r="AP48" s="76" t="str">
        <f>VLOOKUP(F48,'N2K Features'!$D$5:$CL$125,37,FALSE)</f>
        <v>No</v>
      </c>
      <c r="AQ48" s="76">
        <f>VLOOKUP(F48,'N2K Features'!$D$5:$CL$125,38,FALSE)</f>
        <v>0</v>
      </c>
      <c r="AR48" s="76">
        <f>VLOOKUP(F48,'N2K Features'!$D$5:$CL$125,39,FALSE)</f>
        <v>0</v>
      </c>
      <c r="AS48" s="76" t="str">
        <f>VLOOKUP(F48,'N2K Features'!$D$5:$CL$125,40,FALSE)</f>
        <v>No</v>
      </c>
      <c r="AT48" s="76">
        <f>VLOOKUP(F48,'N2K Features'!$D$5:$CL$125,41,FALSE)</f>
        <v>0</v>
      </c>
      <c r="AU48" s="76">
        <f>VLOOKUP(F48,'N2K Features'!$D$5:$CL$125,42,FALSE)</f>
        <v>0</v>
      </c>
      <c r="AV48" s="76" t="str">
        <f>VLOOKUP(F48,'N2K Features'!$D$5:$CL$125,43,FALSE)</f>
        <v>No</v>
      </c>
      <c r="AW48" s="76">
        <f>VLOOKUP(F48,'N2K Features'!$D$5:$CL$125,44,FALSE)</f>
        <v>0</v>
      </c>
      <c r="AX48" s="76">
        <f>VLOOKUP(F48,'N2K Features'!$D$5:$CL$125,45,FALSE)</f>
        <v>0</v>
      </c>
      <c r="AY48" s="76" t="str">
        <f>VLOOKUP(F48,'N2K Features'!$D$5:$CL$125,46,FALSE)</f>
        <v>No</v>
      </c>
      <c r="AZ48" s="76">
        <f>VLOOKUP(F48,'N2K Features'!$D$5:$CL$125,47,FALSE)</f>
        <v>0</v>
      </c>
      <c r="BA48" s="76">
        <f>VLOOKUP(F48,'N2K Features'!$D$5:$CL$125,48,FALSE)</f>
        <v>0</v>
      </c>
      <c r="BB48" s="76" t="str">
        <f>VLOOKUP(F48,'N2K Features'!$D$5:$CL$125,49,FALSE)</f>
        <v>No</v>
      </c>
      <c r="BC48" s="76">
        <f>VLOOKUP(F48,'N2K Features'!$D$5:$CL$125,50,FALSE)</f>
        <v>0</v>
      </c>
      <c r="BD48" s="130">
        <f>VLOOKUP(F48,'N2K Features'!$D$5:$CL$125,51,FALSE)</f>
        <v>0</v>
      </c>
      <c r="BE48" s="76" t="str">
        <f>VLOOKUP(F48,'N2K Features'!$D$5:$CL$125,52,FALSE)</f>
        <v>Yes</v>
      </c>
      <c r="BF48" s="76" t="str">
        <f>VLOOKUP(F48,'N2K Features'!$D$5:$CL$125,53,FALSE)</f>
        <v>Small</v>
      </c>
      <c r="BG48" s="130" t="str">
        <f>VLOOKUP(F48,'N2K Features'!$D$5:$CL$125,54,FALSE)</f>
        <v>Low</v>
      </c>
      <c r="BH48" s="76" t="str">
        <f>VLOOKUP(F48,'N2K Features'!$D$5:$CL$125,55,FALSE)</f>
        <v>Yes</v>
      </c>
      <c r="BI48" s="76" t="str">
        <f>VLOOKUP(F48,'N2K Features'!$D$5:$CL$125,56,FALSE)</f>
        <v>Small</v>
      </c>
      <c r="BJ48" s="76" t="str">
        <f>VLOOKUP(F48,'N2K Features'!$D$5:$CL$125,57,FALSE)</f>
        <v>High</v>
      </c>
      <c r="BK48" s="76" t="str">
        <f>VLOOKUP(F48,'N2K Features'!$D$5:$CL$125,58,FALSE)</f>
        <v>Yes</v>
      </c>
      <c r="BL48" s="76" t="str">
        <f>VLOOKUP(F48,'N2K Features'!$D$5:$CL$125,59,FALSE)</f>
        <v>Large</v>
      </c>
      <c r="BM48" s="130" t="str">
        <f>VLOOKUP(F48,'N2K Features'!$D$5:$CL$125,60,FALSE)</f>
        <v>Low</v>
      </c>
      <c r="BN48" s="76" t="str">
        <f>VLOOKUP(F48,'N2K Features'!$D$5:$CL$125,61,FALSE)</f>
        <v>No</v>
      </c>
      <c r="BO48" s="76">
        <f>VLOOKUP(F48,'N2K Features'!$D$5:$CL$125,62,FALSE)</f>
        <v>0</v>
      </c>
      <c r="BP48" s="76">
        <f>VLOOKUP(F48,'N2K Features'!$D$5:$CL$125,63,FALSE)</f>
        <v>0</v>
      </c>
      <c r="BQ48" s="76" t="str">
        <f>VLOOKUP(F48,'N2K Features'!$D$5:$CL$125,64,FALSE)</f>
        <v>Yes</v>
      </c>
      <c r="BR48" s="76" t="str">
        <f>VLOOKUP(F48,'N2K Features'!$D$5:$CL$125,65,FALSE)</f>
        <v>Medium</v>
      </c>
      <c r="BS48" s="76" t="str">
        <f>VLOOKUP(F48,'N2K Features'!$D$5:$CL$125,66,FALSE)</f>
        <v>Moderate</v>
      </c>
      <c r="BT48" s="76" t="str">
        <f>VLOOKUP(F48,'N2K Features'!$D$5:$CL$125,67,FALSE)</f>
        <v>No</v>
      </c>
      <c r="BU48" s="76">
        <f>VLOOKUP(F48,'N2K Features'!$D$5:$CL$125,68,FALSE)</f>
        <v>0</v>
      </c>
      <c r="BV48" s="76">
        <f>VLOOKUP(F48,'N2K Features'!$D$5:$CL$125,69,FALSE)</f>
        <v>0</v>
      </c>
      <c r="BW48" s="76" t="str">
        <f>VLOOKUP(F48,'N2K Features'!$D$5:$CL$125,70,FALSE)</f>
        <v>Yes</v>
      </c>
      <c r="BX48" s="76" t="str">
        <f>VLOOKUP(F48,'N2K Features'!$D$5:$CL$125,71,FALSE)</f>
        <v>Large</v>
      </c>
      <c r="BY48" s="130" t="str">
        <f>VLOOKUP(F48,'N2K Features'!$D$5:$CL$125,72,FALSE)</f>
        <v>High</v>
      </c>
      <c r="BZ48" s="76" t="str">
        <f>VLOOKUP(F48,'N2K Features'!$D$5:$CL$125,73,FALSE)</f>
        <v>Yes</v>
      </c>
      <c r="CA48" s="76" t="str">
        <f>VLOOKUP(F48,'N2K Features'!$D$5:$CL$125,74,FALSE)</f>
        <v>Large</v>
      </c>
      <c r="CB48" s="76" t="str">
        <f>VLOOKUP(F48,'N2K Features'!$D$5:$CL$125,75,FALSE)</f>
        <v>High</v>
      </c>
      <c r="CC48" s="76" t="str">
        <f>VLOOKUP(F48,'N2K Features'!$D$5:$CL$125,76,FALSE)</f>
        <v>No</v>
      </c>
      <c r="CD48" s="76">
        <f>VLOOKUP(F48,'N2K Features'!$D$5:$CL$125,77,FALSE)</f>
        <v>0</v>
      </c>
      <c r="CE48" s="76">
        <f>VLOOKUP(F48,'N2K Features'!$D$5:$CL$125,78,FALSE)</f>
        <v>0</v>
      </c>
      <c r="CF48" s="76" t="str">
        <f>VLOOKUP(F48,'N2K Features'!$D$5:$CL$125,79,FALSE)</f>
        <v>No</v>
      </c>
      <c r="CG48" s="76">
        <f>VLOOKUP(F48,'N2K Features'!$D$5:$CL$125,80,FALSE)</f>
        <v>0</v>
      </c>
      <c r="CH48" s="76">
        <f>VLOOKUP(F48,'N2K Features'!$D$5:$CL$125,81,FALSE)</f>
        <v>0</v>
      </c>
      <c r="CI48" s="76" t="str">
        <f>VLOOKUP(F48,'N2K Features'!$D$5:$CL$125,82,FALSE)</f>
        <v>Yes</v>
      </c>
      <c r="CJ48" s="76" t="str">
        <f>VLOOKUP(F48,'N2K Features'!$D$5:$CL$125,83,FALSE)</f>
        <v>Medium</v>
      </c>
      <c r="CK48" s="76" t="str">
        <f>VLOOKUP(F48,'N2K Features'!$D$5:$CL$125,84,FALSE)</f>
        <v>High</v>
      </c>
      <c r="CL48" s="76" t="str">
        <f>VLOOKUP(F48,'N2K Features'!$D$5:$CL$125,85,FALSE)</f>
        <v>Yes</v>
      </c>
      <c r="CM48" s="76" t="str">
        <f>VLOOKUP(F48,'N2K Features'!$D$5:$CL$125,86,FALSE)</f>
        <v>Low</v>
      </c>
      <c r="CN48" s="79" t="str">
        <f>VLOOKUP(F48,'N2K Features'!$D$5:$CL$125,87,FALSE)</f>
        <v>Boating use</v>
      </c>
    </row>
    <row r="49" spans="1:92" ht="14.4" hidden="1" x14ac:dyDescent="0.3">
      <c r="A49" s="129" t="s">
        <v>209</v>
      </c>
      <c r="B49" s="59" t="s">
        <v>210</v>
      </c>
      <c r="C49" s="59" t="s">
        <v>585</v>
      </c>
      <c r="D49" s="59" t="s">
        <v>627</v>
      </c>
      <c r="E49" s="59" t="s">
        <v>595</v>
      </c>
      <c r="F49" s="59" t="s">
        <v>595</v>
      </c>
      <c r="G49" s="59" t="s">
        <v>595</v>
      </c>
      <c r="H49" s="179" t="s">
        <v>628</v>
      </c>
      <c r="I49" s="77" t="str">
        <f>VLOOKUP(F49,'N2K Features'!$D$5:$CL$125,4,FALSE)</f>
        <v>Yes</v>
      </c>
      <c r="J49" s="77" t="str">
        <f>VLOOKUP(F49,'N2K Features'!$D$5:$CL$125,5,FALSE)</f>
        <v>Medium</v>
      </c>
      <c r="K49" s="77" t="str">
        <f>VLOOKUP(F49,'N2K Features'!$D$5:$CL$125,6,FALSE)</f>
        <v>Moderate</v>
      </c>
      <c r="L49" s="77" t="str">
        <f>VLOOKUP(F49,'N2K Features'!$D$5:$CL$125,7,FALSE)</f>
        <v>Yes</v>
      </c>
      <c r="M49" s="77" t="str">
        <f>VLOOKUP(F49,'N2K Features'!$D$5:$CL$125,8,FALSE)</f>
        <v>Small</v>
      </c>
      <c r="N49" s="77" t="str">
        <f>VLOOKUP(F49,'N2K Features'!$D$5:$CL$125,9,FALSE)</f>
        <v>Low</v>
      </c>
      <c r="O49" s="77" t="str">
        <f>VLOOKUP(F49,'N2K Features'!$D$5:$CL$125,10,FALSE)</f>
        <v>Yes</v>
      </c>
      <c r="P49" s="77" t="str">
        <f>VLOOKUP(F49,'N2K Features'!$D$5:$CL$125,11,FALSE)</f>
        <v>Medium</v>
      </c>
      <c r="Q49" s="77" t="str">
        <f>VLOOKUP(F49,'N2K Features'!$D$5:$CL$125,12,FALSE)</f>
        <v>Low</v>
      </c>
      <c r="R49" s="77" t="str">
        <f>VLOOKUP(F49,'N2K Features'!$D$5:$CL$125,13,FALSE)</f>
        <v>Yes</v>
      </c>
      <c r="S49" s="77" t="str">
        <f>VLOOKUP(F49,'N2K Features'!$D$5:$CL$125,14,FALSE)</f>
        <v>Small</v>
      </c>
      <c r="T49" s="77" t="str">
        <f>VLOOKUP(F49,'N2K Features'!$D$5:$CL$125,15,FALSE)</f>
        <v>Low</v>
      </c>
      <c r="U49" s="77" t="str">
        <f>VLOOKUP(F49,'N2K Features'!$D$5:$CL$125,16,FALSE)</f>
        <v>No</v>
      </c>
      <c r="V49" s="77">
        <f>VLOOKUP(F49,'N2K Features'!$D$5:$CL$125, 17,FALSE)</f>
        <v>0</v>
      </c>
      <c r="W49" s="77">
        <f>VLOOKUP(F49,'N2K Features'!$D$5:$CL$125,18,FALSE)</f>
        <v>0</v>
      </c>
      <c r="X49" s="77" t="str">
        <f>VLOOKUP(F49,'N2K Features'!$D$5:$CL$125,19,FALSE)</f>
        <v>Yes</v>
      </c>
      <c r="Y49" s="77" t="str">
        <f>VLOOKUP(F49,'N2K Features'!$D$5:$CL$125,20,FALSE)</f>
        <v>Medium</v>
      </c>
      <c r="Z49" s="77" t="str">
        <f>VLOOKUP(F49,'N2K Features'!$D$5:$CL$125,21,FALSE)</f>
        <v>High</v>
      </c>
      <c r="AA49" s="77" t="str">
        <f>VLOOKUP(F49,'N2K Features'!$D$5:$CL$125,22,FALSE)</f>
        <v>No</v>
      </c>
      <c r="AB49" s="77">
        <f>VLOOKUP(F49,'N2K Features'!$D$5:$CL$125,23,FALSE)</f>
        <v>0</v>
      </c>
      <c r="AC49" s="77">
        <f>VLOOKUP(F49,'N2K Features'!$D$5:$CL$125,24,FALSE)</f>
        <v>0</v>
      </c>
      <c r="AD49" s="77" t="str">
        <f>VLOOKUP(F49,'N2K Features'!$D$5:$CL$125,25,FALSE)</f>
        <v>No</v>
      </c>
      <c r="AE49" s="77">
        <f>VLOOKUP(F49,'N2K Features'!$D$5:$CL$125,26,FALSE)</f>
        <v>0</v>
      </c>
      <c r="AF49" s="78">
        <f>VLOOKUP(F49,'N2K Features'!$D$5:$CL$125,27,FALSE)</f>
        <v>0</v>
      </c>
      <c r="AG49" s="76" t="str">
        <f>VLOOKUP(F49,'N2K Features'!$D$5:$CL$125,28,FALSE)</f>
        <v>No</v>
      </c>
      <c r="AH49" s="76">
        <f>VLOOKUP(F49,'N2K Features'!$D$5:$CL$125,29,FALSE)</f>
        <v>0</v>
      </c>
      <c r="AI49" s="76">
        <f>VLOOKUP(F49,'N2K Features'!$D$5:$CL$125,30,FALSE)</f>
        <v>0</v>
      </c>
      <c r="AJ49" s="76" t="str">
        <f>VLOOKUP(F49,'N2K Features'!$D$5:$CL$125,31,FALSE)</f>
        <v>No</v>
      </c>
      <c r="AK49" s="76">
        <f>VLOOKUP(F49,'N2K Features'!$D$5:$CL$125,32,FALSE)</f>
        <v>0</v>
      </c>
      <c r="AL49" s="76">
        <f>VLOOKUP(F49,'N2K Features'!$D$5:$CL$125,33,FALSE)</f>
        <v>0</v>
      </c>
      <c r="AM49" s="76" t="str">
        <f>VLOOKUP(F49,'N2K Features'!$D$5:$CL$125,34,FALSE)</f>
        <v>No</v>
      </c>
      <c r="AN49" s="76">
        <f>VLOOKUP(F49,'N2K Features'!$D$5:$CL$125,35,FALSE)</f>
        <v>0</v>
      </c>
      <c r="AO49" s="76">
        <f>VLOOKUP(F49,'N2K Features'!$D$5:$CL$125,36,FALSE)</f>
        <v>0</v>
      </c>
      <c r="AP49" s="76" t="str">
        <f>VLOOKUP(F49,'N2K Features'!$D$5:$CL$125,37,FALSE)</f>
        <v>No</v>
      </c>
      <c r="AQ49" s="76">
        <f>VLOOKUP(F49,'N2K Features'!$D$5:$CL$125,38,FALSE)</f>
        <v>0</v>
      </c>
      <c r="AR49" s="76">
        <f>VLOOKUP(F49,'N2K Features'!$D$5:$CL$125,39,FALSE)</f>
        <v>0</v>
      </c>
      <c r="AS49" s="76" t="str">
        <f>VLOOKUP(F49,'N2K Features'!$D$5:$CL$125,40,FALSE)</f>
        <v>No</v>
      </c>
      <c r="AT49" s="76">
        <f>VLOOKUP(F49,'N2K Features'!$D$5:$CL$125,41,FALSE)</f>
        <v>0</v>
      </c>
      <c r="AU49" s="76">
        <f>VLOOKUP(F49,'N2K Features'!$D$5:$CL$125,42,FALSE)</f>
        <v>0</v>
      </c>
      <c r="AV49" s="76" t="str">
        <f>VLOOKUP(F49,'N2K Features'!$D$5:$CL$125,43,FALSE)</f>
        <v>No</v>
      </c>
      <c r="AW49" s="76">
        <f>VLOOKUP(F49,'N2K Features'!$D$5:$CL$125,44,FALSE)</f>
        <v>0</v>
      </c>
      <c r="AX49" s="76">
        <f>VLOOKUP(F49,'N2K Features'!$D$5:$CL$125,45,FALSE)</f>
        <v>0</v>
      </c>
      <c r="AY49" s="76" t="str">
        <f>VLOOKUP(F49,'N2K Features'!$D$5:$CL$125,46,FALSE)</f>
        <v>No</v>
      </c>
      <c r="AZ49" s="76">
        <f>VLOOKUP(F49,'N2K Features'!$D$5:$CL$125,47,FALSE)</f>
        <v>0</v>
      </c>
      <c r="BA49" s="76">
        <f>VLOOKUP(F49,'N2K Features'!$D$5:$CL$125,48,FALSE)</f>
        <v>0</v>
      </c>
      <c r="BB49" s="76" t="str">
        <f>VLOOKUP(F49,'N2K Features'!$D$5:$CL$125,49,FALSE)</f>
        <v>No</v>
      </c>
      <c r="BC49" s="76">
        <f>VLOOKUP(F49,'N2K Features'!$D$5:$CL$125,50,FALSE)</f>
        <v>0</v>
      </c>
      <c r="BD49" s="130">
        <f>VLOOKUP(F49,'N2K Features'!$D$5:$CL$125,51,FALSE)</f>
        <v>0</v>
      </c>
      <c r="BE49" s="76" t="str">
        <f>VLOOKUP(F49,'N2K Features'!$D$5:$CL$125,52,FALSE)</f>
        <v>Yes</v>
      </c>
      <c r="BF49" s="76" t="str">
        <f>VLOOKUP(F49,'N2K Features'!$D$5:$CL$125,53,FALSE)</f>
        <v>Small</v>
      </c>
      <c r="BG49" s="130" t="str">
        <f>VLOOKUP(F49,'N2K Features'!$D$5:$CL$125,54,FALSE)</f>
        <v>Low</v>
      </c>
      <c r="BH49" s="76" t="str">
        <f>VLOOKUP(F49,'N2K Features'!$D$5:$CL$125,55,FALSE)</f>
        <v>No</v>
      </c>
      <c r="BI49" s="76">
        <f>VLOOKUP(F49,'N2K Features'!$D$5:$CL$125,56,FALSE)</f>
        <v>0</v>
      </c>
      <c r="BJ49" s="76">
        <f>VLOOKUP(F49,'N2K Features'!$D$5:$CL$125,57,FALSE)</f>
        <v>0</v>
      </c>
      <c r="BK49" s="76" t="str">
        <f>VLOOKUP(F49,'N2K Features'!$D$5:$CL$125,58,FALSE)</f>
        <v>No</v>
      </c>
      <c r="BL49" s="76">
        <f>VLOOKUP(F49,'N2K Features'!$D$5:$CL$125,59,FALSE)</f>
        <v>0</v>
      </c>
      <c r="BM49" s="130">
        <f>VLOOKUP(F49,'N2K Features'!$D$5:$CL$125,60,FALSE)</f>
        <v>0</v>
      </c>
      <c r="BN49" s="76" t="str">
        <f>VLOOKUP(F49,'N2K Features'!$D$5:$CL$125,61,FALSE)</f>
        <v>No</v>
      </c>
      <c r="BO49" s="76">
        <f>VLOOKUP(F49,'N2K Features'!$D$5:$CL$125,62,FALSE)</f>
        <v>0</v>
      </c>
      <c r="BP49" s="76">
        <f>VLOOKUP(F49,'N2K Features'!$D$5:$CL$125,63,FALSE)</f>
        <v>0</v>
      </c>
      <c r="BQ49" s="76" t="str">
        <f>VLOOKUP(F49,'N2K Features'!$D$5:$CL$125,64,FALSE)</f>
        <v>No</v>
      </c>
      <c r="BR49" s="76">
        <f>VLOOKUP(F49,'N2K Features'!$D$5:$CL$125,65,FALSE)</f>
        <v>0</v>
      </c>
      <c r="BS49" s="76">
        <f>VLOOKUP(F49,'N2K Features'!$D$5:$CL$125,66,FALSE)</f>
        <v>0</v>
      </c>
      <c r="BT49" s="76" t="str">
        <f>VLOOKUP(F49,'N2K Features'!$D$5:$CL$125,67,FALSE)</f>
        <v>No</v>
      </c>
      <c r="BU49" s="76">
        <f>VLOOKUP(F49,'N2K Features'!$D$5:$CL$125,68,FALSE)</f>
        <v>0</v>
      </c>
      <c r="BV49" s="76">
        <f>VLOOKUP(F49,'N2K Features'!$D$5:$CL$125,69,FALSE)</f>
        <v>0</v>
      </c>
      <c r="BW49" s="76" t="str">
        <f>VLOOKUP(F49,'N2K Features'!$D$5:$CL$125,70,FALSE)</f>
        <v>No</v>
      </c>
      <c r="BX49" s="76">
        <f>VLOOKUP(F49,'N2K Features'!$D$5:$CL$125,71,FALSE)</f>
        <v>0</v>
      </c>
      <c r="BY49" s="130">
        <f>VLOOKUP(F49,'N2K Features'!$D$5:$CL$125,72,FALSE)</f>
        <v>0</v>
      </c>
      <c r="BZ49" s="76" t="str">
        <f>VLOOKUP(F49,'N2K Features'!$D$5:$CL$125,73,FALSE)</f>
        <v>Yes</v>
      </c>
      <c r="CA49" s="76" t="str">
        <f>VLOOKUP(F49,'N2K Features'!$D$5:$CL$125,74,FALSE)</f>
        <v>Large</v>
      </c>
      <c r="CB49" s="76" t="str">
        <f>VLOOKUP(F49,'N2K Features'!$D$5:$CL$125,75,FALSE)</f>
        <v>High</v>
      </c>
      <c r="CC49" s="76" t="str">
        <f>VLOOKUP(F49,'N2K Features'!$D$5:$CL$125,76,FALSE)</f>
        <v>No</v>
      </c>
      <c r="CD49" s="76">
        <f>VLOOKUP(F49,'N2K Features'!$D$5:$CL$125,77,FALSE)</f>
        <v>0</v>
      </c>
      <c r="CE49" s="76">
        <f>VLOOKUP(F49,'N2K Features'!$D$5:$CL$125,78,FALSE)</f>
        <v>0</v>
      </c>
      <c r="CF49" s="76" t="str">
        <f>VLOOKUP(F49,'N2K Features'!$D$5:$CL$125,79,FALSE)</f>
        <v>No</v>
      </c>
      <c r="CG49" s="76">
        <f>VLOOKUP(F49,'N2K Features'!$D$5:$CL$125,80,FALSE)</f>
        <v>0</v>
      </c>
      <c r="CH49" s="76">
        <f>VLOOKUP(F49,'N2K Features'!$D$5:$CL$125,81,FALSE)</f>
        <v>0</v>
      </c>
      <c r="CI49" s="76" t="str">
        <f>VLOOKUP(F49,'N2K Features'!$D$5:$CL$125,82,FALSE)</f>
        <v>Yes</v>
      </c>
      <c r="CJ49" s="76" t="str">
        <f>VLOOKUP(F49,'N2K Features'!$D$5:$CL$125,83,FALSE)</f>
        <v>Medium</v>
      </c>
      <c r="CK49" s="76" t="str">
        <f>VLOOKUP(F49,'N2K Features'!$D$5:$CL$125,84,FALSE)</f>
        <v>High</v>
      </c>
      <c r="CL49" s="76" t="str">
        <f>VLOOKUP(F49,'N2K Features'!$D$5:$CL$125,85,FALSE)</f>
        <v>Yes</v>
      </c>
      <c r="CM49" s="76" t="str">
        <f>VLOOKUP(F49,'N2K Features'!$D$5:$CL$125,86,FALSE)</f>
        <v>Low</v>
      </c>
      <c r="CN49" s="79" t="str">
        <f>VLOOKUP(F49,'N2K Features'!$D$5:$CL$125,87,FALSE)</f>
        <v>Interest to divers</v>
      </c>
    </row>
    <row r="50" spans="1:92" ht="14.4" hidden="1" x14ac:dyDescent="0.3">
      <c r="A50" s="129" t="s">
        <v>209</v>
      </c>
      <c r="B50" s="59" t="s">
        <v>210</v>
      </c>
      <c r="C50" s="59" t="s">
        <v>585</v>
      </c>
      <c r="D50" s="59" t="s">
        <v>640</v>
      </c>
      <c r="E50" s="59" t="s">
        <v>597</v>
      </c>
      <c r="F50" s="59" t="s">
        <v>641</v>
      </c>
      <c r="G50" s="59" t="s">
        <v>642</v>
      </c>
      <c r="H50" s="179" t="s">
        <v>643</v>
      </c>
      <c r="I50" s="77" t="str">
        <f>VLOOKUP(F50,'N2K Features'!$D$5:$CL$125,4,FALSE)</f>
        <v>Yes</v>
      </c>
      <c r="J50" s="77" t="str">
        <f>VLOOKUP(F50,'N2K Features'!$D$5:$CL$125,5,FALSE)</f>
        <v>Small</v>
      </c>
      <c r="K50" s="77" t="str">
        <f>VLOOKUP(F50,'N2K Features'!$D$5:$CL$125,6,FALSE)</f>
        <v>Moderate</v>
      </c>
      <c r="L50" s="77" t="str">
        <f>VLOOKUP(F50,'N2K Features'!$D$5:$CL$125,7,FALSE)</f>
        <v>No</v>
      </c>
      <c r="M50" s="77">
        <f>VLOOKUP(F50,'N2K Features'!$D$5:$CL$125,8,FALSE)</f>
        <v>0</v>
      </c>
      <c r="N50" s="77">
        <f>VLOOKUP(F50,'N2K Features'!$D$5:$CL$125,9,FALSE)</f>
        <v>0</v>
      </c>
      <c r="O50" s="77" t="str">
        <f>VLOOKUP(F50,'N2K Features'!$D$5:$CL$125,10,FALSE)</f>
        <v>Yes</v>
      </c>
      <c r="P50" s="77" t="str">
        <f>VLOOKUP(F50,'N2K Features'!$D$5:$CL$125,11,FALSE)</f>
        <v>Small</v>
      </c>
      <c r="Q50" s="77" t="str">
        <f>VLOOKUP(F50,'N2K Features'!$D$5:$CL$125,12,FALSE)</f>
        <v>Low</v>
      </c>
      <c r="R50" s="77" t="str">
        <f>VLOOKUP(F50,'N2K Features'!$D$5:$CL$125,13,FALSE)</f>
        <v>Yes</v>
      </c>
      <c r="S50" s="77" t="str">
        <f>VLOOKUP(F50,'N2K Features'!$D$5:$CL$125,14,FALSE)</f>
        <v>Small</v>
      </c>
      <c r="T50" s="77" t="str">
        <f>VLOOKUP(F50,'N2K Features'!$D$5:$CL$125,15,FALSE)</f>
        <v>Low</v>
      </c>
      <c r="U50" s="77" t="str">
        <f>VLOOKUP(F50,'N2K Features'!$D$5:$CL$125,16,FALSE)</f>
        <v>No</v>
      </c>
      <c r="V50" s="77">
        <f>VLOOKUP(F50,'N2K Features'!$D$5:$CL$125, 17,FALSE)</f>
        <v>0</v>
      </c>
      <c r="W50" s="77">
        <f>VLOOKUP(F50,'N2K Features'!$D$5:$CL$125,18,FALSE)</f>
        <v>0</v>
      </c>
      <c r="X50" s="77" t="str">
        <f>VLOOKUP(F50,'N2K Features'!$D$5:$CL$125,19,FALSE)</f>
        <v>No</v>
      </c>
      <c r="Y50" s="77">
        <f>VLOOKUP(F50,'N2K Features'!$D$5:$CL$125,20,FALSE)</f>
        <v>0</v>
      </c>
      <c r="Z50" s="77">
        <f>VLOOKUP(F50,'N2K Features'!$D$5:$CL$125,21,FALSE)</f>
        <v>0</v>
      </c>
      <c r="AA50" s="77" t="str">
        <f>VLOOKUP(F50,'N2K Features'!$D$5:$CL$125,22,FALSE)</f>
        <v>No</v>
      </c>
      <c r="AB50" s="77">
        <f>VLOOKUP(F50,'N2K Features'!$D$5:$CL$125,23,FALSE)</f>
        <v>0</v>
      </c>
      <c r="AC50" s="77">
        <f>VLOOKUP(F50,'N2K Features'!$D$5:$CL$125,24,FALSE)</f>
        <v>0</v>
      </c>
      <c r="AD50" s="77" t="str">
        <f>VLOOKUP(F50,'N2K Features'!$D$5:$CL$125,25,FALSE)</f>
        <v>No</v>
      </c>
      <c r="AE50" s="77">
        <f>VLOOKUP(F50,'N2K Features'!$D$5:$CL$125,26,FALSE)</f>
        <v>0</v>
      </c>
      <c r="AF50" s="78">
        <f>VLOOKUP(F50,'N2K Features'!$D$5:$CL$125,27,FALSE)</f>
        <v>0</v>
      </c>
      <c r="AG50" s="76" t="str">
        <f>VLOOKUP(F50,'N2K Features'!$D$5:$CL$125,28,FALSE)</f>
        <v>No</v>
      </c>
      <c r="AH50" s="76">
        <f>VLOOKUP(F50,'N2K Features'!$D$5:$CL$125,29,FALSE)</f>
        <v>0</v>
      </c>
      <c r="AI50" s="76">
        <f>VLOOKUP(F50,'N2K Features'!$D$5:$CL$125,30,FALSE)</f>
        <v>0</v>
      </c>
      <c r="AJ50" s="76" t="str">
        <f>VLOOKUP(F50,'N2K Features'!$D$5:$CL$125,31,FALSE)</f>
        <v>No</v>
      </c>
      <c r="AK50" s="76">
        <f>VLOOKUP(F50,'N2K Features'!$D$5:$CL$125,32,FALSE)</f>
        <v>0</v>
      </c>
      <c r="AL50" s="76">
        <f>VLOOKUP(F50,'N2K Features'!$D$5:$CL$125,33,FALSE)</f>
        <v>0</v>
      </c>
      <c r="AM50" s="76" t="str">
        <f>VLOOKUP(F50,'N2K Features'!$D$5:$CL$125,34,FALSE)</f>
        <v>No</v>
      </c>
      <c r="AN50" s="76">
        <f>VLOOKUP(F50,'N2K Features'!$D$5:$CL$125,35,FALSE)</f>
        <v>0</v>
      </c>
      <c r="AO50" s="76">
        <f>VLOOKUP(F50,'N2K Features'!$D$5:$CL$125,36,FALSE)</f>
        <v>0</v>
      </c>
      <c r="AP50" s="76" t="str">
        <f>VLOOKUP(F50,'N2K Features'!$D$5:$CL$125,37,FALSE)</f>
        <v>No</v>
      </c>
      <c r="AQ50" s="76">
        <f>VLOOKUP(F50,'N2K Features'!$D$5:$CL$125,38,FALSE)</f>
        <v>0</v>
      </c>
      <c r="AR50" s="76">
        <f>VLOOKUP(F50,'N2K Features'!$D$5:$CL$125,39,FALSE)</f>
        <v>0</v>
      </c>
      <c r="AS50" s="76" t="str">
        <f>VLOOKUP(F50,'N2K Features'!$D$5:$CL$125,40,FALSE)</f>
        <v>No</v>
      </c>
      <c r="AT50" s="76">
        <f>VLOOKUP(F50,'N2K Features'!$D$5:$CL$125,41,FALSE)</f>
        <v>0</v>
      </c>
      <c r="AU50" s="76">
        <f>VLOOKUP(F50,'N2K Features'!$D$5:$CL$125,42,FALSE)</f>
        <v>0</v>
      </c>
      <c r="AV50" s="76" t="str">
        <f>VLOOKUP(F50,'N2K Features'!$D$5:$CL$125,43,FALSE)</f>
        <v>No</v>
      </c>
      <c r="AW50" s="76">
        <f>VLOOKUP(F50,'N2K Features'!$D$5:$CL$125,44,FALSE)</f>
        <v>0</v>
      </c>
      <c r="AX50" s="76">
        <f>VLOOKUP(F50,'N2K Features'!$D$5:$CL$125,45,FALSE)</f>
        <v>0</v>
      </c>
      <c r="AY50" s="76" t="str">
        <f>VLOOKUP(F50,'N2K Features'!$D$5:$CL$125,46,FALSE)</f>
        <v>No</v>
      </c>
      <c r="AZ50" s="76">
        <f>VLOOKUP(F50,'N2K Features'!$D$5:$CL$125,47,FALSE)</f>
        <v>0</v>
      </c>
      <c r="BA50" s="76">
        <f>VLOOKUP(F50,'N2K Features'!$D$5:$CL$125,48,FALSE)</f>
        <v>0</v>
      </c>
      <c r="BB50" s="76" t="str">
        <f>VLOOKUP(F50,'N2K Features'!$D$5:$CL$125,49,FALSE)</f>
        <v>No</v>
      </c>
      <c r="BC50" s="76">
        <f>VLOOKUP(F50,'N2K Features'!$D$5:$CL$125,50,FALSE)</f>
        <v>0</v>
      </c>
      <c r="BD50" s="130">
        <f>VLOOKUP(F50,'N2K Features'!$D$5:$CL$125,51,FALSE)</f>
        <v>0</v>
      </c>
      <c r="BE50" s="76" t="str">
        <f>VLOOKUP(F50,'N2K Features'!$D$5:$CL$125,52,FALSE)</f>
        <v>No</v>
      </c>
      <c r="BF50" s="76">
        <f>VLOOKUP(F50,'N2K Features'!$D$5:$CL$125,53,FALSE)</f>
        <v>0</v>
      </c>
      <c r="BG50" s="130">
        <f>VLOOKUP(F50,'N2K Features'!$D$5:$CL$125,54,FALSE)</f>
        <v>0</v>
      </c>
      <c r="BH50" s="76" t="str">
        <f>VLOOKUP(F50,'N2K Features'!$D$5:$CL$125,55,FALSE)</f>
        <v>No</v>
      </c>
      <c r="BI50" s="76">
        <f>VLOOKUP(F50,'N2K Features'!$D$5:$CL$125,56,FALSE)</f>
        <v>0</v>
      </c>
      <c r="BJ50" s="76">
        <f>VLOOKUP(F50,'N2K Features'!$D$5:$CL$125,57,FALSE)</f>
        <v>0</v>
      </c>
      <c r="BK50" s="76" t="str">
        <f>VLOOKUP(F50,'N2K Features'!$D$5:$CL$125,58,FALSE)</f>
        <v>No</v>
      </c>
      <c r="BL50" s="76">
        <f>VLOOKUP(F50,'N2K Features'!$D$5:$CL$125,59,FALSE)</f>
        <v>0</v>
      </c>
      <c r="BM50" s="130">
        <f>VLOOKUP(F50,'N2K Features'!$D$5:$CL$125,60,FALSE)</f>
        <v>0</v>
      </c>
      <c r="BN50" s="76" t="str">
        <f>VLOOKUP(F50,'N2K Features'!$D$5:$CL$125,61,FALSE)</f>
        <v>No</v>
      </c>
      <c r="BO50" s="76">
        <f>VLOOKUP(F50,'N2K Features'!$D$5:$CL$125,62,FALSE)</f>
        <v>0</v>
      </c>
      <c r="BP50" s="76">
        <f>VLOOKUP(F50,'N2K Features'!$D$5:$CL$125,63,FALSE)</f>
        <v>0</v>
      </c>
      <c r="BQ50" s="76" t="str">
        <f>VLOOKUP(F50,'N2K Features'!$D$5:$CL$125,64,FALSE)</f>
        <v>No</v>
      </c>
      <c r="BR50" s="76">
        <f>VLOOKUP(F50,'N2K Features'!$D$5:$CL$125,65,FALSE)</f>
        <v>0</v>
      </c>
      <c r="BS50" s="76">
        <f>VLOOKUP(F50,'N2K Features'!$D$5:$CL$125,66,FALSE)</f>
        <v>0</v>
      </c>
      <c r="BT50" s="76" t="str">
        <f>VLOOKUP(F50,'N2K Features'!$D$5:$CL$125,67,FALSE)</f>
        <v>No</v>
      </c>
      <c r="BU50" s="76">
        <f>VLOOKUP(F50,'N2K Features'!$D$5:$CL$125,68,FALSE)</f>
        <v>0</v>
      </c>
      <c r="BV50" s="76">
        <f>VLOOKUP(F50,'N2K Features'!$D$5:$CL$125,69,FALSE)</f>
        <v>0</v>
      </c>
      <c r="BW50" s="76" t="str">
        <f>VLOOKUP(F50,'N2K Features'!$D$5:$CL$125,70,FALSE)</f>
        <v>No</v>
      </c>
      <c r="BX50" s="76">
        <f>VLOOKUP(F50,'N2K Features'!$D$5:$CL$125,71,FALSE)</f>
        <v>0</v>
      </c>
      <c r="BY50" s="130">
        <f>VLOOKUP(F50,'N2K Features'!$D$5:$CL$125,72,FALSE)</f>
        <v>0</v>
      </c>
      <c r="BZ50" s="76" t="str">
        <f>VLOOKUP(F50,'N2K Features'!$D$5:$CL$125,73,FALSE)</f>
        <v>Yes</v>
      </c>
      <c r="CA50" s="76" t="str">
        <f>VLOOKUP(F50,'N2K Features'!$D$5:$CL$125,74,FALSE)</f>
        <v>Small</v>
      </c>
      <c r="CB50" s="76" t="str">
        <f>VLOOKUP(F50,'N2K Features'!$D$5:$CL$125,75,FALSE)</f>
        <v>Low</v>
      </c>
      <c r="CC50" s="76" t="str">
        <f>VLOOKUP(F50,'N2K Features'!$D$5:$CL$125,76,FALSE)</f>
        <v>No</v>
      </c>
      <c r="CD50" s="76">
        <f>VLOOKUP(F50,'N2K Features'!$D$5:$CL$125,77,FALSE)</f>
        <v>0</v>
      </c>
      <c r="CE50" s="76">
        <f>VLOOKUP(F50,'N2K Features'!$D$5:$CL$125,78,FALSE)</f>
        <v>0</v>
      </c>
      <c r="CF50" s="76" t="str">
        <f>VLOOKUP(F50,'N2K Features'!$D$5:$CL$125,79,FALSE)</f>
        <v>No</v>
      </c>
      <c r="CG50" s="76">
        <f>VLOOKUP(F50,'N2K Features'!$D$5:$CL$125,80,FALSE)</f>
        <v>0</v>
      </c>
      <c r="CH50" s="76">
        <f>VLOOKUP(F50,'N2K Features'!$D$5:$CL$125,81,FALSE)</f>
        <v>0</v>
      </c>
      <c r="CI50" s="76" t="str">
        <f>VLOOKUP(F50,'N2K Features'!$D$5:$CL$125,82,FALSE)</f>
        <v>No</v>
      </c>
      <c r="CJ50" s="76">
        <f>VLOOKUP(F50,'N2K Features'!$D$5:$CL$125,83,FALSE)</f>
        <v>0</v>
      </c>
      <c r="CK50" s="76">
        <f>VLOOKUP(F50,'N2K Features'!$D$5:$CL$125,84,FALSE)</f>
        <v>0</v>
      </c>
      <c r="CL50" s="76" t="str">
        <f>VLOOKUP(F50,'N2K Features'!$D$5:$CL$125,85,FALSE)</f>
        <v>Yes</v>
      </c>
      <c r="CM50" s="76" t="str">
        <f>VLOOKUP(F50,'N2K Features'!$D$5:$CL$125,86,FALSE)</f>
        <v>Low</v>
      </c>
      <c r="CN50" s="79" t="str">
        <f>VLOOKUP(F50,'N2K Features'!$D$5:$CL$125,87,FALSE)</f>
        <v>Contributes to iconic Welsh coastal landscape, sometimes accessible from tourist beaches</v>
      </c>
    </row>
    <row r="51" spans="1:92" ht="14.4" hidden="1" x14ac:dyDescent="0.3">
      <c r="A51" s="129" t="s">
        <v>209</v>
      </c>
      <c r="B51" s="59" t="s">
        <v>210</v>
      </c>
      <c r="C51" s="59" t="s">
        <v>528</v>
      </c>
      <c r="D51" s="59" t="s">
        <v>47</v>
      </c>
      <c r="E51" s="59" t="s">
        <v>49</v>
      </c>
      <c r="F51" s="59" t="s">
        <v>48</v>
      </c>
      <c r="G51" s="59" t="s">
        <v>49</v>
      </c>
      <c r="H51" s="179" t="s">
        <v>50</v>
      </c>
      <c r="I51" s="77" t="str">
        <f>VLOOKUP(F51,'N2K Features'!$D$5:$CL$125,4,FALSE)</f>
        <v>No</v>
      </c>
      <c r="J51" s="77">
        <f>VLOOKUP(F51,'N2K Features'!$D$5:$CL$125,5,FALSE)</f>
        <v>0</v>
      </c>
      <c r="K51" s="77">
        <f>VLOOKUP(F51,'N2K Features'!$D$5:$CL$125,6,FALSE)</f>
        <v>0</v>
      </c>
      <c r="L51" s="77" t="str">
        <f>VLOOKUP(F51,'N2K Features'!$D$5:$CL$125,7,FALSE)</f>
        <v>No</v>
      </c>
      <c r="M51" s="77" t="str">
        <f>VLOOKUP(F51,'N2K Features'!$D$5:$CL$125,8,FALSE)</f>
        <v>Negligible</v>
      </c>
      <c r="N51" s="77" t="str">
        <f>VLOOKUP(F51,'N2K Features'!$D$5:$CL$125,9,FALSE)</f>
        <v>Low</v>
      </c>
      <c r="O51" s="77" t="str">
        <f>VLOOKUP(F51,'N2K Features'!$D$5:$CL$125,10,FALSE)</f>
        <v>No</v>
      </c>
      <c r="P51" s="77" t="str">
        <f>VLOOKUP(F51,'N2K Features'!$D$5:$CL$125,11,FALSE)</f>
        <v>Negligible</v>
      </c>
      <c r="Q51" s="77" t="str">
        <f>VLOOKUP(F51,'N2K Features'!$D$5:$CL$125,12,FALSE)</f>
        <v>Low</v>
      </c>
      <c r="R51" s="77" t="str">
        <f>VLOOKUP(F51,'N2K Features'!$D$5:$CL$125,13,FALSE)</f>
        <v>No</v>
      </c>
      <c r="S51" s="77">
        <f>VLOOKUP(F51,'N2K Features'!$D$5:$CL$125,14,FALSE)</f>
        <v>0</v>
      </c>
      <c r="T51" s="77">
        <f>VLOOKUP(F51,'N2K Features'!$D$5:$CL$125,15,FALSE)</f>
        <v>0</v>
      </c>
      <c r="U51" s="77" t="str">
        <f>VLOOKUP(F51,'N2K Features'!$D$5:$CL$125,16,FALSE)</f>
        <v>No</v>
      </c>
      <c r="V51" s="77">
        <f>VLOOKUP(F51,'N2K Features'!$D$5:$CL$125, 17,FALSE)</f>
        <v>0</v>
      </c>
      <c r="W51" s="77">
        <f>VLOOKUP(F51,'N2K Features'!$D$5:$CL$125,18,FALSE)</f>
        <v>0</v>
      </c>
      <c r="X51" s="77" t="str">
        <f>VLOOKUP(F51,'N2K Features'!$D$5:$CL$125,19,FALSE)</f>
        <v>No</v>
      </c>
      <c r="Y51" s="77">
        <f>VLOOKUP(F51,'N2K Features'!$D$5:$CL$125,20,FALSE)</f>
        <v>0</v>
      </c>
      <c r="Z51" s="77">
        <f>VLOOKUP(F51,'N2K Features'!$D$5:$CL$125,21,FALSE)</f>
        <v>0</v>
      </c>
      <c r="AA51" s="77" t="str">
        <f>VLOOKUP(F51,'N2K Features'!$D$5:$CL$125,22,FALSE)</f>
        <v>No</v>
      </c>
      <c r="AB51" s="77">
        <f>VLOOKUP(F51,'N2K Features'!$D$5:$CL$125,23,FALSE)</f>
        <v>0</v>
      </c>
      <c r="AC51" s="77">
        <f>VLOOKUP(F51,'N2K Features'!$D$5:$CL$125,24,FALSE)</f>
        <v>0</v>
      </c>
      <c r="AD51" s="77" t="str">
        <f>VLOOKUP(F51,'N2K Features'!$D$5:$CL$125,25,FALSE)</f>
        <v>No</v>
      </c>
      <c r="AE51" s="77">
        <f>VLOOKUP(F51,'N2K Features'!$D$5:$CL$125,26,FALSE)</f>
        <v>0</v>
      </c>
      <c r="AF51" s="78">
        <f>VLOOKUP(F51,'N2K Features'!$D$5:$CL$125,27,FALSE)</f>
        <v>0</v>
      </c>
      <c r="AG51" s="76" t="str">
        <f>VLOOKUP(F51,'N2K Features'!$D$5:$CL$125,28,FALSE)</f>
        <v>No</v>
      </c>
      <c r="AH51" s="76">
        <f>VLOOKUP(F51,'N2K Features'!$D$5:$CL$125,29,FALSE)</f>
        <v>0</v>
      </c>
      <c r="AI51" s="76">
        <f>VLOOKUP(F51,'N2K Features'!$D$5:$CL$125,30,FALSE)</f>
        <v>0</v>
      </c>
      <c r="AJ51" s="76" t="str">
        <f>VLOOKUP(F51,'N2K Features'!$D$5:$CL$125,31,FALSE)</f>
        <v>No</v>
      </c>
      <c r="AK51" s="76">
        <f>VLOOKUP(F51,'N2K Features'!$D$5:$CL$125,32,FALSE)</f>
        <v>0</v>
      </c>
      <c r="AL51" s="76">
        <f>VLOOKUP(F51,'N2K Features'!$D$5:$CL$125,33,FALSE)</f>
        <v>0</v>
      </c>
      <c r="AM51" s="76" t="str">
        <f>VLOOKUP(F51,'N2K Features'!$D$5:$CL$125,34,FALSE)</f>
        <v>No</v>
      </c>
      <c r="AN51" s="76">
        <f>VLOOKUP(F51,'N2K Features'!$D$5:$CL$125,35,FALSE)</f>
        <v>0</v>
      </c>
      <c r="AO51" s="76">
        <f>VLOOKUP(F51,'N2K Features'!$D$5:$CL$125,36,FALSE)</f>
        <v>0</v>
      </c>
      <c r="AP51" s="76" t="str">
        <f>VLOOKUP(F51,'N2K Features'!$D$5:$CL$125,37,FALSE)</f>
        <v>No</v>
      </c>
      <c r="AQ51" s="76">
        <f>VLOOKUP(F51,'N2K Features'!$D$5:$CL$125,38,FALSE)</f>
        <v>0</v>
      </c>
      <c r="AR51" s="76">
        <f>VLOOKUP(F51,'N2K Features'!$D$5:$CL$125,39,FALSE)</f>
        <v>0</v>
      </c>
      <c r="AS51" s="76" t="str">
        <f>VLOOKUP(F51,'N2K Features'!$D$5:$CL$125,40,FALSE)</f>
        <v>No</v>
      </c>
      <c r="AT51" s="76">
        <f>VLOOKUP(F51,'N2K Features'!$D$5:$CL$125,41,FALSE)</f>
        <v>0</v>
      </c>
      <c r="AU51" s="76">
        <f>VLOOKUP(F51,'N2K Features'!$D$5:$CL$125,42,FALSE)</f>
        <v>0</v>
      </c>
      <c r="AV51" s="76" t="str">
        <f>VLOOKUP(F51,'N2K Features'!$D$5:$CL$125,43,FALSE)</f>
        <v>No</v>
      </c>
      <c r="AW51" s="76">
        <f>VLOOKUP(F51,'N2K Features'!$D$5:$CL$125,44,FALSE)</f>
        <v>0</v>
      </c>
      <c r="AX51" s="76">
        <f>VLOOKUP(F51,'N2K Features'!$D$5:$CL$125,45,FALSE)</f>
        <v>0</v>
      </c>
      <c r="AY51" s="76" t="str">
        <f>VLOOKUP(F51,'N2K Features'!$D$5:$CL$125,46,FALSE)</f>
        <v>No</v>
      </c>
      <c r="AZ51" s="76">
        <f>VLOOKUP(F51,'N2K Features'!$D$5:$CL$125,47,FALSE)</f>
        <v>0</v>
      </c>
      <c r="BA51" s="76">
        <f>VLOOKUP(F51,'N2K Features'!$D$5:$CL$125,48,FALSE)</f>
        <v>0</v>
      </c>
      <c r="BB51" s="76" t="str">
        <f>VLOOKUP(F51,'N2K Features'!$D$5:$CL$125,49,FALSE)</f>
        <v>No</v>
      </c>
      <c r="BC51" s="76">
        <f>VLOOKUP(F51,'N2K Features'!$D$5:$CL$125,50,FALSE)</f>
        <v>0</v>
      </c>
      <c r="BD51" s="130">
        <f>VLOOKUP(F51,'N2K Features'!$D$5:$CL$125,51,FALSE)</f>
        <v>0</v>
      </c>
      <c r="BE51" s="76" t="str">
        <f>VLOOKUP(F51,'N2K Features'!$D$5:$CL$125,52,FALSE)</f>
        <v>No</v>
      </c>
      <c r="BF51" s="76">
        <f>VLOOKUP(F51,'N2K Features'!$D$5:$CL$125,53,FALSE)</f>
        <v>0</v>
      </c>
      <c r="BG51" s="130">
        <f>VLOOKUP(F51,'N2K Features'!$D$5:$CL$125,54,FALSE)</f>
        <v>0</v>
      </c>
      <c r="BH51" s="76" t="str">
        <f>VLOOKUP(F51,'N2K Features'!$D$5:$CL$125,55,FALSE)</f>
        <v>No</v>
      </c>
      <c r="BI51" s="76">
        <f>VLOOKUP(F51,'N2K Features'!$D$5:$CL$125,56,FALSE)</f>
        <v>0</v>
      </c>
      <c r="BJ51" s="76">
        <f>VLOOKUP(F51,'N2K Features'!$D$5:$CL$125,57,FALSE)</f>
        <v>0</v>
      </c>
      <c r="BK51" s="76" t="str">
        <f>VLOOKUP(F51,'N2K Features'!$D$5:$CL$125,58,FALSE)</f>
        <v>No</v>
      </c>
      <c r="BL51" s="76">
        <f>VLOOKUP(F51,'N2K Features'!$D$5:$CL$125,59,FALSE)</f>
        <v>0</v>
      </c>
      <c r="BM51" s="130">
        <f>VLOOKUP(F51,'N2K Features'!$D$5:$CL$125,60,FALSE)</f>
        <v>0</v>
      </c>
      <c r="BN51" s="76" t="str">
        <f>VLOOKUP(F51,'N2K Features'!$D$5:$CL$125,61,FALSE)</f>
        <v>No</v>
      </c>
      <c r="BO51" s="76">
        <f>VLOOKUP(F51,'N2K Features'!$D$5:$CL$125,62,FALSE)</f>
        <v>0</v>
      </c>
      <c r="BP51" s="76">
        <f>VLOOKUP(F51,'N2K Features'!$D$5:$CL$125,63,FALSE)</f>
        <v>0</v>
      </c>
      <c r="BQ51" s="76" t="str">
        <f>VLOOKUP(F51,'N2K Features'!$D$5:$CL$125,64,FALSE)</f>
        <v>No</v>
      </c>
      <c r="BR51" s="76">
        <f>VLOOKUP(F51,'N2K Features'!$D$5:$CL$125,65,FALSE)</f>
        <v>0</v>
      </c>
      <c r="BS51" s="76">
        <f>VLOOKUP(F51,'N2K Features'!$D$5:$CL$125,66,FALSE)</f>
        <v>0</v>
      </c>
      <c r="BT51" s="76" t="str">
        <f>VLOOKUP(F51,'N2K Features'!$D$5:$CL$125,67,FALSE)</f>
        <v>No</v>
      </c>
      <c r="BU51" s="76">
        <f>VLOOKUP(F51,'N2K Features'!$D$5:$CL$125,68,FALSE)</f>
        <v>0</v>
      </c>
      <c r="BV51" s="76">
        <f>VLOOKUP(F51,'N2K Features'!$D$5:$CL$125,69,FALSE)</f>
        <v>0</v>
      </c>
      <c r="BW51" s="76" t="str">
        <f>VLOOKUP(F51,'N2K Features'!$D$5:$CL$125,70,FALSE)</f>
        <v>No</v>
      </c>
      <c r="BX51" s="76">
        <f>VLOOKUP(F51,'N2K Features'!$D$5:$CL$125,71,FALSE)</f>
        <v>0</v>
      </c>
      <c r="BY51" s="130">
        <f>VLOOKUP(F51,'N2K Features'!$D$5:$CL$125,72,FALSE)</f>
        <v>0</v>
      </c>
      <c r="BZ51" s="76" t="str">
        <f>VLOOKUP(F51,'N2K Features'!$D$5:$CL$125,73,FALSE)</f>
        <v>No</v>
      </c>
      <c r="CA51" s="76">
        <f>VLOOKUP(F51,'N2K Features'!$D$5:$CL$125,74,FALSE)</f>
        <v>0</v>
      </c>
      <c r="CB51" s="76">
        <f>VLOOKUP(F51,'N2K Features'!$D$5:$CL$125,75,FALSE)</f>
        <v>0</v>
      </c>
      <c r="CC51" s="76" t="str">
        <f>VLOOKUP(F51,'N2K Features'!$D$5:$CL$125,76,FALSE)</f>
        <v>No</v>
      </c>
      <c r="CD51" s="76">
        <f>VLOOKUP(F51,'N2K Features'!$D$5:$CL$125,77,FALSE)</f>
        <v>0</v>
      </c>
      <c r="CE51" s="76">
        <f>VLOOKUP(F51,'N2K Features'!$D$5:$CL$125,78,FALSE)</f>
        <v>0</v>
      </c>
      <c r="CF51" s="76" t="str">
        <f>VLOOKUP(F51,'N2K Features'!$D$5:$CL$125,79,FALSE)</f>
        <v>No</v>
      </c>
      <c r="CG51" s="76">
        <f>VLOOKUP(F51,'N2K Features'!$D$5:$CL$125,80,FALSE)</f>
        <v>0</v>
      </c>
      <c r="CH51" s="76">
        <f>VLOOKUP(F51,'N2K Features'!$D$5:$CL$125,81,FALSE)</f>
        <v>0</v>
      </c>
      <c r="CI51" s="76" t="str">
        <f>VLOOKUP(F51,'N2K Features'!$D$5:$CL$125,82,FALSE)</f>
        <v>No</v>
      </c>
      <c r="CJ51" s="76">
        <f>VLOOKUP(F51,'N2K Features'!$D$5:$CL$125,83,FALSE)</f>
        <v>0</v>
      </c>
      <c r="CK51" s="76">
        <f>VLOOKUP(F51,'N2K Features'!$D$5:$CL$125,84,FALSE)</f>
        <v>0</v>
      </c>
      <c r="CL51" s="76" t="str">
        <f>VLOOKUP(F51,'N2K Features'!$D$5:$CL$125,85,FALSE)</f>
        <v>Yes</v>
      </c>
      <c r="CM51" s="76" t="str">
        <f>VLOOKUP(F51,'N2K Features'!$D$5:$CL$125,86,FALSE)</f>
        <v>High</v>
      </c>
      <c r="CN51" s="79" t="str">
        <f>VLOOKUP(F51,'N2K Features'!$D$5:$CL$125,87,FALSE)</f>
        <v xml:space="preserve">Iconic species. Supports dolphin watching enterprises. </v>
      </c>
    </row>
    <row r="52" spans="1:92" ht="14.4" hidden="1" x14ac:dyDescent="0.3">
      <c r="A52" s="129" t="s">
        <v>209</v>
      </c>
      <c r="B52" s="59" t="s">
        <v>210</v>
      </c>
      <c r="C52" s="59" t="s">
        <v>528</v>
      </c>
      <c r="D52" s="59" t="s">
        <v>692</v>
      </c>
      <c r="E52" s="59" t="s">
        <v>603</v>
      </c>
      <c r="F52" s="59" t="s">
        <v>693</v>
      </c>
      <c r="G52" s="59" t="s">
        <v>694</v>
      </c>
      <c r="H52" s="179" t="s">
        <v>695</v>
      </c>
      <c r="I52" s="77" t="str">
        <f>VLOOKUP(F52,'N2K Features'!$D$5:$CL$125,4,FALSE)</f>
        <v>No</v>
      </c>
      <c r="J52" s="77">
        <f>VLOOKUP(F52,'N2K Features'!$D$5:$CL$125,5,FALSE)</f>
        <v>0</v>
      </c>
      <c r="K52" s="77">
        <f>VLOOKUP(F52,'N2K Features'!$D$5:$CL$125,6,FALSE)</f>
        <v>0</v>
      </c>
      <c r="L52" s="77" t="str">
        <f>VLOOKUP(F52,'N2K Features'!$D$5:$CL$125,7,FALSE)</f>
        <v>No</v>
      </c>
      <c r="M52" s="77" t="str">
        <f>VLOOKUP(F52,'N2K Features'!$D$5:$CL$125,8,FALSE)</f>
        <v>Negligible</v>
      </c>
      <c r="N52" s="77" t="str">
        <f>VLOOKUP(F52,'N2K Features'!$D$5:$CL$125,9,FALSE)</f>
        <v>Low</v>
      </c>
      <c r="O52" s="77" t="str">
        <f>VLOOKUP(F52,'N2K Features'!$D$5:$CL$125,10,FALSE)</f>
        <v>No</v>
      </c>
      <c r="P52" s="77" t="str">
        <f>VLOOKUP(F52,'N2K Features'!$D$5:$CL$125,11,FALSE)</f>
        <v>Negligible</v>
      </c>
      <c r="Q52" s="77" t="str">
        <f>VLOOKUP(F52,'N2K Features'!$D$5:$CL$125,12,FALSE)</f>
        <v>Low</v>
      </c>
      <c r="R52" s="77" t="str">
        <f>VLOOKUP(F52,'N2K Features'!$D$5:$CL$125,13,FALSE)</f>
        <v>No</v>
      </c>
      <c r="S52" s="77">
        <f>VLOOKUP(F52,'N2K Features'!$D$5:$CL$125,14,FALSE)</f>
        <v>0</v>
      </c>
      <c r="T52" s="77">
        <f>VLOOKUP(F52,'N2K Features'!$D$5:$CL$125,15,FALSE)</f>
        <v>0</v>
      </c>
      <c r="U52" s="77" t="str">
        <f>VLOOKUP(F52,'N2K Features'!$D$5:$CL$125,16,FALSE)</f>
        <v>No</v>
      </c>
      <c r="V52" s="77">
        <f>VLOOKUP(F52,'N2K Features'!$D$5:$CL$125, 17,FALSE)</f>
        <v>0</v>
      </c>
      <c r="W52" s="77">
        <f>VLOOKUP(F52,'N2K Features'!$D$5:$CL$125,18,FALSE)</f>
        <v>0</v>
      </c>
      <c r="X52" s="77" t="str">
        <f>VLOOKUP(F52,'N2K Features'!$D$5:$CL$125,19,FALSE)</f>
        <v>No</v>
      </c>
      <c r="Y52" s="77">
        <f>VLOOKUP(F52,'N2K Features'!$D$5:$CL$125,20,FALSE)</f>
        <v>0</v>
      </c>
      <c r="Z52" s="77">
        <f>VLOOKUP(F52,'N2K Features'!$D$5:$CL$125,21,FALSE)</f>
        <v>0</v>
      </c>
      <c r="AA52" s="77" t="str">
        <f>VLOOKUP(F52,'N2K Features'!$D$5:$CL$125,22,FALSE)</f>
        <v>No</v>
      </c>
      <c r="AB52" s="77">
        <f>VLOOKUP(F52,'N2K Features'!$D$5:$CL$125,23,FALSE)</f>
        <v>0</v>
      </c>
      <c r="AC52" s="77">
        <f>VLOOKUP(F52,'N2K Features'!$D$5:$CL$125,24,FALSE)</f>
        <v>0</v>
      </c>
      <c r="AD52" s="77" t="str">
        <f>VLOOKUP(F52,'N2K Features'!$D$5:$CL$125,25,FALSE)</f>
        <v>No</v>
      </c>
      <c r="AE52" s="77">
        <f>VLOOKUP(F52,'N2K Features'!$D$5:$CL$125,26,FALSE)</f>
        <v>0</v>
      </c>
      <c r="AF52" s="78">
        <f>VLOOKUP(F52,'N2K Features'!$D$5:$CL$125,27,FALSE)</f>
        <v>0</v>
      </c>
      <c r="AG52" s="76" t="str">
        <f>VLOOKUP(F52,'N2K Features'!$D$5:$CL$125,28,FALSE)</f>
        <v>No</v>
      </c>
      <c r="AH52" s="76">
        <f>VLOOKUP(F52,'N2K Features'!$D$5:$CL$125,29,FALSE)</f>
        <v>0</v>
      </c>
      <c r="AI52" s="76">
        <f>VLOOKUP(F52,'N2K Features'!$D$5:$CL$125,30,FALSE)</f>
        <v>0</v>
      </c>
      <c r="AJ52" s="76" t="str">
        <f>VLOOKUP(F52,'N2K Features'!$D$5:$CL$125,31,FALSE)</f>
        <v>No</v>
      </c>
      <c r="AK52" s="76">
        <f>VLOOKUP(F52,'N2K Features'!$D$5:$CL$125,32,FALSE)</f>
        <v>0</v>
      </c>
      <c r="AL52" s="76">
        <f>VLOOKUP(F52,'N2K Features'!$D$5:$CL$125,33,FALSE)</f>
        <v>0</v>
      </c>
      <c r="AM52" s="76" t="str">
        <f>VLOOKUP(F52,'N2K Features'!$D$5:$CL$125,34,FALSE)</f>
        <v>No</v>
      </c>
      <c r="AN52" s="76">
        <f>VLOOKUP(F52,'N2K Features'!$D$5:$CL$125,35,FALSE)</f>
        <v>0</v>
      </c>
      <c r="AO52" s="76">
        <f>VLOOKUP(F52,'N2K Features'!$D$5:$CL$125,36,FALSE)</f>
        <v>0</v>
      </c>
      <c r="AP52" s="76" t="str">
        <f>VLOOKUP(F52,'N2K Features'!$D$5:$CL$125,37,FALSE)</f>
        <v>No</v>
      </c>
      <c r="AQ52" s="76">
        <f>VLOOKUP(F52,'N2K Features'!$D$5:$CL$125,38,FALSE)</f>
        <v>0</v>
      </c>
      <c r="AR52" s="76">
        <f>VLOOKUP(F52,'N2K Features'!$D$5:$CL$125,39,FALSE)</f>
        <v>0</v>
      </c>
      <c r="AS52" s="76" t="str">
        <f>VLOOKUP(F52,'N2K Features'!$D$5:$CL$125,40,FALSE)</f>
        <v>No</v>
      </c>
      <c r="AT52" s="76">
        <f>VLOOKUP(F52,'N2K Features'!$D$5:$CL$125,41,FALSE)</f>
        <v>0</v>
      </c>
      <c r="AU52" s="76">
        <f>VLOOKUP(F52,'N2K Features'!$D$5:$CL$125,42,FALSE)</f>
        <v>0</v>
      </c>
      <c r="AV52" s="76" t="str">
        <f>VLOOKUP(F52,'N2K Features'!$D$5:$CL$125,43,FALSE)</f>
        <v>No</v>
      </c>
      <c r="AW52" s="76">
        <f>VLOOKUP(F52,'N2K Features'!$D$5:$CL$125,44,FALSE)</f>
        <v>0</v>
      </c>
      <c r="AX52" s="76">
        <f>VLOOKUP(F52,'N2K Features'!$D$5:$CL$125,45,FALSE)</f>
        <v>0</v>
      </c>
      <c r="AY52" s="76" t="str">
        <f>VLOOKUP(F52,'N2K Features'!$D$5:$CL$125,46,FALSE)</f>
        <v>No</v>
      </c>
      <c r="AZ52" s="76">
        <f>VLOOKUP(F52,'N2K Features'!$D$5:$CL$125,47,FALSE)</f>
        <v>0</v>
      </c>
      <c r="BA52" s="76">
        <f>VLOOKUP(F52,'N2K Features'!$D$5:$CL$125,48,FALSE)</f>
        <v>0</v>
      </c>
      <c r="BB52" s="76" t="str">
        <f>VLOOKUP(F52,'N2K Features'!$D$5:$CL$125,49,FALSE)</f>
        <v>No</v>
      </c>
      <c r="BC52" s="76">
        <f>VLOOKUP(F52,'N2K Features'!$D$5:$CL$125,50,FALSE)</f>
        <v>0</v>
      </c>
      <c r="BD52" s="130">
        <f>VLOOKUP(F52,'N2K Features'!$D$5:$CL$125,51,FALSE)</f>
        <v>0</v>
      </c>
      <c r="BE52" s="76" t="str">
        <f>VLOOKUP(F52,'N2K Features'!$D$5:$CL$125,52,FALSE)</f>
        <v>No</v>
      </c>
      <c r="BF52" s="76">
        <f>VLOOKUP(F52,'N2K Features'!$D$5:$CL$125,53,FALSE)</f>
        <v>0</v>
      </c>
      <c r="BG52" s="130">
        <f>VLOOKUP(F52,'N2K Features'!$D$5:$CL$125,54,FALSE)</f>
        <v>0</v>
      </c>
      <c r="BH52" s="76" t="str">
        <f>VLOOKUP(F52,'N2K Features'!$D$5:$CL$125,55,FALSE)</f>
        <v>No</v>
      </c>
      <c r="BI52" s="76">
        <f>VLOOKUP(F52,'N2K Features'!$D$5:$CL$125,56,FALSE)</f>
        <v>0</v>
      </c>
      <c r="BJ52" s="76">
        <f>VLOOKUP(F52,'N2K Features'!$D$5:$CL$125,57,FALSE)</f>
        <v>0</v>
      </c>
      <c r="BK52" s="76" t="str">
        <f>VLOOKUP(F52,'N2K Features'!$D$5:$CL$125,58,FALSE)</f>
        <v>No</v>
      </c>
      <c r="BL52" s="76">
        <f>VLOOKUP(F52,'N2K Features'!$D$5:$CL$125,59,FALSE)</f>
        <v>0</v>
      </c>
      <c r="BM52" s="130">
        <f>VLOOKUP(F52,'N2K Features'!$D$5:$CL$125,60,FALSE)</f>
        <v>0</v>
      </c>
      <c r="BN52" s="76" t="str">
        <f>VLOOKUP(F52,'N2K Features'!$D$5:$CL$125,61,FALSE)</f>
        <v>No</v>
      </c>
      <c r="BO52" s="76">
        <f>VLOOKUP(F52,'N2K Features'!$D$5:$CL$125,62,FALSE)</f>
        <v>0</v>
      </c>
      <c r="BP52" s="76">
        <f>VLOOKUP(F52,'N2K Features'!$D$5:$CL$125,63,FALSE)</f>
        <v>0</v>
      </c>
      <c r="BQ52" s="76" t="str">
        <f>VLOOKUP(F52,'N2K Features'!$D$5:$CL$125,64,FALSE)</f>
        <v>No</v>
      </c>
      <c r="BR52" s="76">
        <f>VLOOKUP(F52,'N2K Features'!$D$5:$CL$125,65,FALSE)</f>
        <v>0</v>
      </c>
      <c r="BS52" s="76">
        <f>VLOOKUP(F52,'N2K Features'!$D$5:$CL$125,66,FALSE)</f>
        <v>0</v>
      </c>
      <c r="BT52" s="76" t="str">
        <f>VLOOKUP(F52,'N2K Features'!$D$5:$CL$125,67,FALSE)</f>
        <v>No</v>
      </c>
      <c r="BU52" s="76">
        <f>VLOOKUP(F52,'N2K Features'!$D$5:$CL$125,68,FALSE)</f>
        <v>0</v>
      </c>
      <c r="BV52" s="76">
        <f>VLOOKUP(F52,'N2K Features'!$D$5:$CL$125,69,FALSE)</f>
        <v>0</v>
      </c>
      <c r="BW52" s="76" t="str">
        <f>VLOOKUP(F52,'N2K Features'!$D$5:$CL$125,70,FALSE)</f>
        <v>No</v>
      </c>
      <c r="BX52" s="76">
        <f>VLOOKUP(F52,'N2K Features'!$D$5:$CL$125,71,FALSE)</f>
        <v>0</v>
      </c>
      <c r="BY52" s="130">
        <f>VLOOKUP(F52,'N2K Features'!$D$5:$CL$125,72,FALSE)</f>
        <v>0</v>
      </c>
      <c r="BZ52" s="76" t="str">
        <f>VLOOKUP(F52,'N2K Features'!$D$5:$CL$125,73,FALSE)</f>
        <v>No</v>
      </c>
      <c r="CA52" s="76">
        <f>VLOOKUP(F52,'N2K Features'!$D$5:$CL$125,74,FALSE)</f>
        <v>0</v>
      </c>
      <c r="CB52" s="76">
        <f>VLOOKUP(F52,'N2K Features'!$D$5:$CL$125,75,FALSE)</f>
        <v>0</v>
      </c>
      <c r="CC52" s="76" t="str">
        <f>VLOOKUP(F52,'N2K Features'!$D$5:$CL$125,76,FALSE)</f>
        <v>No</v>
      </c>
      <c r="CD52" s="76">
        <f>VLOOKUP(F52,'N2K Features'!$D$5:$CL$125,77,FALSE)</f>
        <v>0</v>
      </c>
      <c r="CE52" s="76">
        <f>VLOOKUP(F52,'N2K Features'!$D$5:$CL$125,78,FALSE)</f>
        <v>0</v>
      </c>
      <c r="CF52" s="76" t="str">
        <f>VLOOKUP(F52,'N2K Features'!$D$5:$CL$125,79,FALSE)</f>
        <v>No</v>
      </c>
      <c r="CG52" s="76">
        <f>VLOOKUP(F52,'N2K Features'!$D$5:$CL$125,80,FALSE)</f>
        <v>0</v>
      </c>
      <c r="CH52" s="76">
        <f>VLOOKUP(F52,'N2K Features'!$D$5:$CL$125,81,FALSE)</f>
        <v>0</v>
      </c>
      <c r="CI52" s="76" t="str">
        <f>VLOOKUP(F52,'N2K Features'!$D$5:$CL$125,82,FALSE)</f>
        <v>No</v>
      </c>
      <c r="CJ52" s="76" t="str">
        <f>VLOOKUP(F52,'N2K Features'!$D$5:$CL$125,83,FALSE)</f>
        <v>Negligible</v>
      </c>
      <c r="CK52" s="76">
        <f>VLOOKUP(F52,'N2K Features'!$D$5:$CL$125,84,FALSE)</f>
        <v>0</v>
      </c>
      <c r="CL52" s="76" t="str">
        <f>VLOOKUP(F52,'N2K Features'!$D$5:$CL$125,85,FALSE)</f>
        <v>No</v>
      </c>
      <c r="CM52" s="76">
        <f>VLOOKUP(F52,'N2K Features'!$D$5:$CL$125,86,FALSE)</f>
        <v>0</v>
      </c>
      <c r="CN52" s="79">
        <f>VLOOKUP(F52,'N2K Features'!$D$5:$CL$125,87,FALSE)</f>
        <v>0</v>
      </c>
    </row>
    <row r="53" spans="1:92" ht="14.4" hidden="1" x14ac:dyDescent="0.3">
      <c r="A53" s="129" t="s">
        <v>209</v>
      </c>
      <c r="B53" s="59" t="s">
        <v>210</v>
      </c>
      <c r="C53" s="59" t="s">
        <v>528</v>
      </c>
      <c r="D53" s="59" t="s">
        <v>688</v>
      </c>
      <c r="E53" s="59" t="s">
        <v>603</v>
      </c>
      <c r="F53" s="59" t="s">
        <v>689</v>
      </c>
      <c r="G53" s="59" t="s">
        <v>690</v>
      </c>
      <c r="H53" s="179" t="s">
        <v>691</v>
      </c>
      <c r="I53" s="77" t="str">
        <f>VLOOKUP(F53,'N2K Features'!$D$5:$CL$125,4,FALSE)</f>
        <v>No</v>
      </c>
      <c r="J53" s="77">
        <f>VLOOKUP(F53,'N2K Features'!$D$5:$CL$125,5,FALSE)</f>
        <v>0</v>
      </c>
      <c r="K53" s="77">
        <f>VLOOKUP(F53,'N2K Features'!$D$5:$CL$125,6,FALSE)</f>
        <v>0</v>
      </c>
      <c r="L53" s="77" t="str">
        <f>VLOOKUP(F53,'N2K Features'!$D$5:$CL$125,7,FALSE)</f>
        <v>No</v>
      </c>
      <c r="M53" s="77" t="str">
        <f>VLOOKUP(F53,'N2K Features'!$D$5:$CL$125,8,FALSE)</f>
        <v>Negligible</v>
      </c>
      <c r="N53" s="77" t="str">
        <f>VLOOKUP(F53,'N2K Features'!$D$5:$CL$125,9,FALSE)</f>
        <v>Low</v>
      </c>
      <c r="O53" s="77" t="str">
        <f>VLOOKUP(F53,'N2K Features'!$D$5:$CL$125,10,FALSE)</f>
        <v>No</v>
      </c>
      <c r="P53" s="77" t="str">
        <f>VLOOKUP(F53,'N2K Features'!$D$5:$CL$125,11,FALSE)</f>
        <v>Negligible</v>
      </c>
      <c r="Q53" s="77" t="str">
        <f>VLOOKUP(F53,'N2K Features'!$D$5:$CL$125,12,FALSE)</f>
        <v>Low</v>
      </c>
      <c r="R53" s="77" t="str">
        <f>VLOOKUP(F53,'N2K Features'!$D$5:$CL$125,13,FALSE)</f>
        <v>No</v>
      </c>
      <c r="S53" s="77">
        <f>VLOOKUP(F53,'N2K Features'!$D$5:$CL$125,14,FALSE)</f>
        <v>0</v>
      </c>
      <c r="T53" s="77">
        <f>VLOOKUP(F53,'N2K Features'!$D$5:$CL$125,15,FALSE)</f>
        <v>0</v>
      </c>
      <c r="U53" s="77" t="str">
        <f>VLOOKUP(F53,'N2K Features'!$D$5:$CL$125,16,FALSE)</f>
        <v>No</v>
      </c>
      <c r="V53" s="77">
        <f>VLOOKUP(F53,'N2K Features'!$D$5:$CL$125, 17,FALSE)</f>
        <v>0</v>
      </c>
      <c r="W53" s="77">
        <f>VLOOKUP(F53,'N2K Features'!$D$5:$CL$125,18,FALSE)</f>
        <v>0</v>
      </c>
      <c r="X53" s="77" t="str">
        <f>VLOOKUP(F53,'N2K Features'!$D$5:$CL$125,19,FALSE)</f>
        <v>No</v>
      </c>
      <c r="Y53" s="77">
        <f>VLOOKUP(F53,'N2K Features'!$D$5:$CL$125,20,FALSE)</f>
        <v>0</v>
      </c>
      <c r="Z53" s="77">
        <f>VLOOKUP(F53,'N2K Features'!$D$5:$CL$125,21,FALSE)</f>
        <v>0</v>
      </c>
      <c r="AA53" s="77" t="str">
        <f>VLOOKUP(F53,'N2K Features'!$D$5:$CL$125,22,FALSE)</f>
        <v>No</v>
      </c>
      <c r="AB53" s="77">
        <f>VLOOKUP(F53,'N2K Features'!$D$5:$CL$125,23,FALSE)</f>
        <v>0</v>
      </c>
      <c r="AC53" s="77">
        <f>VLOOKUP(F53,'N2K Features'!$D$5:$CL$125,24,FALSE)</f>
        <v>0</v>
      </c>
      <c r="AD53" s="77" t="str">
        <f>VLOOKUP(F53,'N2K Features'!$D$5:$CL$125,25,FALSE)</f>
        <v>No</v>
      </c>
      <c r="AE53" s="77">
        <f>VLOOKUP(F53,'N2K Features'!$D$5:$CL$125,26,FALSE)</f>
        <v>0</v>
      </c>
      <c r="AF53" s="78">
        <f>VLOOKUP(F53,'N2K Features'!$D$5:$CL$125,27,FALSE)</f>
        <v>0</v>
      </c>
      <c r="AG53" s="76" t="str">
        <f>VLOOKUP(F53,'N2K Features'!$D$5:$CL$125,28,FALSE)</f>
        <v>No</v>
      </c>
      <c r="AH53" s="76">
        <f>VLOOKUP(F53,'N2K Features'!$D$5:$CL$125,29,FALSE)</f>
        <v>0</v>
      </c>
      <c r="AI53" s="76">
        <f>VLOOKUP(F53,'N2K Features'!$D$5:$CL$125,30,FALSE)</f>
        <v>0</v>
      </c>
      <c r="AJ53" s="76" t="str">
        <f>VLOOKUP(F53,'N2K Features'!$D$5:$CL$125,31,FALSE)</f>
        <v>No</v>
      </c>
      <c r="AK53" s="76">
        <f>VLOOKUP(F53,'N2K Features'!$D$5:$CL$125,32,FALSE)</f>
        <v>0</v>
      </c>
      <c r="AL53" s="76">
        <f>VLOOKUP(F53,'N2K Features'!$D$5:$CL$125,33,FALSE)</f>
        <v>0</v>
      </c>
      <c r="AM53" s="76" t="str">
        <f>VLOOKUP(F53,'N2K Features'!$D$5:$CL$125,34,FALSE)</f>
        <v>No</v>
      </c>
      <c r="AN53" s="76">
        <f>VLOOKUP(F53,'N2K Features'!$D$5:$CL$125,35,FALSE)</f>
        <v>0</v>
      </c>
      <c r="AO53" s="76">
        <f>VLOOKUP(F53,'N2K Features'!$D$5:$CL$125,36,FALSE)</f>
        <v>0</v>
      </c>
      <c r="AP53" s="76" t="str">
        <f>VLOOKUP(F53,'N2K Features'!$D$5:$CL$125,37,FALSE)</f>
        <v>No</v>
      </c>
      <c r="AQ53" s="76">
        <f>VLOOKUP(F53,'N2K Features'!$D$5:$CL$125,38,FALSE)</f>
        <v>0</v>
      </c>
      <c r="AR53" s="76">
        <f>VLOOKUP(F53,'N2K Features'!$D$5:$CL$125,39,FALSE)</f>
        <v>0</v>
      </c>
      <c r="AS53" s="76" t="str">
        <f>VLOOKUP(F53,'N2K Features'!$D$5:$CL$125,40,FALSE)</f>
        <v>No</v>
      </c>
      <c r="AT53" s="76">
        <f>VLOOKUP(F53,'N2K Features'!$D$5:$CL$125,41,FALSE)</f>
        <v>0</v>
      </c>
      <c r="AU53" s="76">
        <f>VLOOKUP(F53,'N2K Features'!$D$5:$CL$125,42,FALSE)</f>
        <v>0</v>
      </c>
      <c r="AV53" s="76" t="str">
        <f>VLOOKUP(F53,'N2K Features'!$D$5:$CL$125,43,FALSE)</f>
        <v>No</v>
      </c>
      <c r="AW53" s="76">
        <f>VLOOKUP(F53,'N2K Features'!$D$5:$CL$125,44,FALSE)</f>
        <v>0</v>
      </c>
      <c r="AX53" s="76">
        <f>VLOOKUP(F53,'N2K Features'!$D$5:$CL$125,45,FALSE)</f>
        <v>0</v>
      </c>
      <c r="AY53" s="76" t="str">
        <f>VLOOKUP(F53,'N2K Features'!$D$5:$CL$125,46,FALSE)</f>
        <v>No</v>
      </c>
      <c r="AZ53" s="76">
        <f>VLOOKUP(F53,'N2K Features'!$D$5:$CL$125,47,FALSE)</f>
        <v>0</v>
      </c>
      <c r="BA53" s="76">
        <f>VLOOKUP(F53,'N2K Features'!$D$5:$CL$125,48,FALSE)</f>
        <v>0</v>
      </c>
      <c r="BB53" s="76" t="str">
        <f>VLOOKUP(F53,'N2K Features'!$D$5:$CL$125,49,FALSE)</f>
        <v>No</v>
      </c>
      <c r="BC53" s="76">
        <f>VLOOKUP(F53,'N2K Features'!$D$5:$CL$125,50,FALSE)</f>
        <v>0</v>
      </c>
      <c r="BD53" s="130">
        <f>VLOOKUP(F53,'N2K Features'!$D$5:$CL$125,51,FALSE)</f>
        <v>0</v>
      </c>
      <c r="BE53" s="76" t="str">
        <f>VLOOKUP(F53,'N2K Features'!$D$5:$CL$125,52,FALSE)</f>
        <v>No</v>
      </c>
      <c r="BF53" s="76">
        <f>VLOOKUP(F53,'N2K Features'!$D$5:$CL$125,53,FALSE)</f>
        <v>0</v>
      </c>
      <c r="BG53" s="130">
        <f>VLOOKUP(F53,'N2K Features'!$D$5:$CL$125,54,FALSE)</f>
        <v>0</v>
      </c>
      <c r="BH53" s="76" t="str">
        <f>VLOOKUP(F53,'N2K Features'!$D$5:$CL$125,55,FALSE)</f>
        <v>No</v>
      </c>
      <c r="BI53" s="76">
        <f>VLOOKUP(F53,'N2K Features'!$D$5:$CL$125,56,FALSE)</f>
        <v>0</v>
      </c>
      <c r="BJ53" s="76">
        <f>VLOOKUP(F53,'N2K Features'!$D$5:$CL$125,57,FALSE)</f>
        <v>0</v>
      </c>
      <c r="BK53" s="76" t="str">
        <f>VLOOKUP(F53,'N2K Features'!$D$5:$CL$125,58,FALSE)</f>
        <v>No</v>
      </c>
      <c r="BL53" s="76">
        <f>VLOOKUP(F53,'N2K Features'!$D$5:$CL$125,59,FALSE)</f>
        <v>0</v>
      </c>
      <c r="BM53" s="130">
        <f>VLOOKUP(F53,'N2K Features'!$D$5:$CL$125,60,FALSE)</f>
        <v>0</v>
      </c>
      <c r="BN53" s="76" t="str">
        <f>VLOOKUP(F53,'N2K Features'!$D$5:$CL$125,61,FALSE)</f>
        <v>No</v>
      </c>
      <c r="BO53" s="76">
        <f>VLOOKUP(F53,'N2K Features'!$D$5:$CL$125,62,FALSE)</f>
        <v>0</v>
      </c>
      <c r="BP53" s="76">
        <f>VLOOKUP(F53,'N2K Features'!$D$5:$CL$125,63,FALSE)</f>
        <v>0</v>
      </c>
      <c r="BQ53" s="76" t="str">
        <f>VLOOKUP(F53,'N2K Features'!$D$5:$CL$125,64,FALSE)</f>
        <v>No</v>
      </c>
      <c r="BR53" s="76">
        <f>VLOOKUP(F53,'N2K Features'!$D$5:$CL$125,65,FALSE)</f>
        <v>0</v>
      </c>
      <c r="BS53" s="76">
        <f>VLOOKUP(F53,'N2K Features'!$D$5:$CL$125,66,FALSE)</f>
        <v>0</v>
      </c>
      <c r="BT53" s="76" t="str">
        <f>VLOOKUP(F53,'N2K Features'!$D$5:$CL$125,67,FALSE)</f>
        <v>No</v>
      </c>
      <c r="BU53" s="76">
        <f>VLOOKUP(F53,'N2K Features'!$D$5:$CL$125,68,FALSE)</f>
        <v>0</v>
      </c>
      <c r="BV53" s="76">
        <f>VLOOKUP(F53,'N2K Features'!$D$5:$CL$125,69,FALSE)</f>
        <v>0</v>
      </c>
      <c r="BW53" s="76" t="str">
        <f>VLOOKUP(F53,'N2K Features'!$D$5:$CL$125,70,FALSE)</f>
        <v>No</v>
      </c>
      <c r="BX53" s="76">
        <f>VLOOKUP(F53,'N2K Features'!$D$5:$CL$125,71,FALSE)</f>
        <v>0</v>
      </c>
      <c r="BY53" s="130">
        <f>VLOOKUP(F53,'N2K Features'!$D$5:$CL$125,72,FALSE)</f>
        <v>0</v>
      </c>
      <c r="BZ53" s="76" t="str">
        <f>VLOOKUP(F53,'N2K Features'!$D$5:$CL$125,73,FALSE)</f>
        <v>No</v>
      </c>
      <c r="CA53" s="76">
        <f>VLOOKUP(F53,'N2K Features'!$D$5:$CL$125,74,FALSE)</f>
        <v>0</v>
      </c>
      <c r="CB53" s="76">
        <f>VLOOKUP(F53,'N2K Features'!$D$5:$CL$125,75,FALSE)</f>
        <v>0</v>
      </c>
      <c r="CC53" s="76" t="str">
        <f>VLOOKUP(F53,'N2K Features'!$D$5:$CL$125,76,FALSE)</f>
        <v>No</v>
      </c>
      <c r="CD53" s="76">
        <f>VLOOKUP(F53,'N2K Features'!$D$5:$CL$125,77,FALSE)</f>
        <v>0</v>
      </c>
      <c r="CE53" s="76">
        <f>VLOOKUP(F53,'N2K Features'!$D$5:$CL$125,78,FALSE)</f>
        <v>0</v>
      </c>
      <c r="CF53" s="76" t="str">
        <f>VLOOKUP(F53,'N2K Features'!$D$5:$CL$125,79,FALSE)</f>
        <v>No</v>
      </c>
      <c r="CG53" s="76">
        <f>VLOOKUP(F53,'N2K Features'!$D$5:$CL$125,80,FALSE)</f>
        <v>0</v>
      </c>
      <c r="CH53" s="76">
        <f>VLOOKUP(F53,'N2K Features'!$D$5:$CL$125,81,FALSE)</f>
        <v>0</v>
      </c>
      <c r="CI53" s="76" t="str">
        <f>VLOOKUP(F53,'N2K Features'!$D$5:$CL$125,82,FALSE)</f>
        <v>No</v>
      </c>
      <c r="CJ53" s="76" t="str">
        <f>VLOOKUP(F53,'N2K Features'!$D$5:$CL$125,83,FALSE)</f>
        <v>Negligible</v>
      </c>
      <c r="CK53" s="76">
        <f>VLOOKUP(F53,'N2K Features'!$D$5:$CL$125,84,FALSE)</f>
        <v>0</v>
      </c>
      <c r="CL53" s="76" t="str">
        <f>VLOOKUP(F53,'N2K Features'!$D$5:$CL$125,85,FALSE)</f>
        <v>No</v>
      </c>
      <c r="CM53" s="76">
        <f>VLOOKUP(F53,'N2K Features'!$D$5:$CL$125,86,FALSE)</f>
        <v>0</v>
      </c>
      <c r="CN53" s="79">
        <f>VLOOKUP(F53,'N2K Features'!$D$5:$CL$125,87,FALSE)</f>
        <v>0</v>
      </c>
    </row>
    <row r="54" spans="1:92" ht="14.4" hidden="1" x14ac:dyDescent="0.3">
      <c r="A54" s="129" t="s">
        <v>209</v>
      </c>
      <c r="B54" s="59" t="s">
        <v>210</v>
      </c>
      <c r="C54" s="59" t="s">
        <v>528</v>
      </c>
      <c r="D54" s="59" t="s">
        <v>67</v>
      </c>
      <c r="E54" s="59" t="s">
        <v>388</v>
      </c>
      <c r="F54" s="59" t="s">
        <v>68</v>
      </c>
      <c r="G54" s="59" t="s">
        <v>69</v>
      </c>
      <c r="H54" s="179" t="s">
        <v>70</v>
      </c>
      <c r="I54" s="77" t="str">
        <f>VLOOKUP(F54,'N2K Features'!$D$5:$CL$125,4,FALSE)</f>
        <v>No</v>
      </c>
      <c r="J54" s="77">
        <f>VLOOKUP(F54,'N2K Features'!$D$5:$CL$125,5,FALSE)</f>
        <v>0</v>
      </c>
      <c r="K54" s="77">
        <f>VLOOKUP(F54,'N2K Features'!$D$5:$CL$125,6,FALSE)</f>
        <v>0</v>
      </c>
      <c r="L54" s="77" t="str">
        <f>VLOOKUP(F54,'N2K Features'!$D$5:$CL$125,7,FALSE)</f>
        <v>No</v>
      </c>
      <c r="M54" s="77" t="str">
        <f>VLOOKUP(F54,'N2K Features'!$D$5:$CL$125,8,FALSE)</f>
        <v>Negligible</v>
      </c>
      <c r="N54" s="77" t="str">
        <f>VLOOKUP(F54,'N2K Features'!$D$5:$CL$125,9,FALSE)</f>
        <v>Low</v>
      </c>
      <c r="O54" s="77" t="str">
        <f>VLOOKUP(F54,'N2K Features'!$D$5:$CL$125,10,FALSE)</f>
        <v>No</v>
      </c>
      <c r="P54" s="77" t="str">
        <f>VLOOKUP(F54,'N2K Features'!$D$5:$CL$125,11,FALSE)</f>
        <v>Negligible</v>
      </c>
      <c r="Q54" s="77" t="str">
        <f>VLOOKUP(F54,'N2K Features'!$D$5:$CL$125,12,FALSE)</f>
        <v>Low</v>
      </c>
      <c r="R54" s="77" t="str">
        <f>VLOOKUP(F54,'N2K Features'!$D$5:$CL$125,13,FALSE)</f>
        <v>No</v>
      </c>
      <c r="S54" s="77">
        <f>VLOOKUP(F54,'N2K Features'!$D$5:$CL$125,14,FALSE)</f>
        <v>0</v>
      </c>
      <c r="T54" s="77">
        <f>VLOOKUP(F54,'N2K Features'!$D$5:$CL$125,15,FALSE)</f>
        <v>0</v>
      </c>
      <c r="U54" s="77" t="str">
        <f>VLOOKUP(F54,'N2K Features'!$D$5:$CL$125,16,FALSE)</f>
        <v>No</v>
      </c>
      <c r="V54" s="77">
        <f>VLOOKUP(F54,'N2K Features'!$D$5:$CL$125, 17,FALSE)</f>
        <v>0</v>
      </c>
      <c r="W54" s="77">
        <f>VLOOKUP(F54,'N2K Features'!$D$5:$CL$125,18,FALSE)</f>
        <v>0</v>
      </c>
      <c r="X54" s="77" t="str">
        <f>VLOOKUP(F54,'N2K Features'!$D$5:$CL$125,19,FALSE)</f>
        <v>No</v>
      </c>
      <c r="Y54" s="77">
        <f>VLOOKUP(F54,'N2K Features'!$D$5:$CL$125,20,FALSE)</f>
        <v>0</v>
      </c>
      <c r="Z54" s="77">
        <f>VLOOKUP(F54,'N2K Features'!$D$5:$CL$125,21,FALSE)</f>
        <v>0</v>
      </c>
      <c r="AA54" s="77" t="str">
        <f>VLOOKUP(F54,'N2K Features'!$D$5:$CL$125,22,FALSE)</f>
        <v>No</v>
      </c>
      <c r="AB54" s="77">
        <f>VLOOKUP(F54,'N2K Features'!$D$5:$CL$125,23,FALSE)</f>
        <v>0</v>
      </c>
      <c r="AC54" s="77">
        <f>VLOOKUP(F54,'N2K Features'!$D$5:$CL$125,24,FALSE)</f>
        <v>0</v>
      </c>
      <c r="AD54" s="77" t="str">
        <f>VLOOKUP(F54,'N2K Features'!$D$5:$CL$125,25,FALSE)</f>
        <v>No</v>
      </c>
      <c r="AE54" s="77">
        <f>VLOOKUP(F54,'N2K Features'!$D$5:$CL$125,26,FALSE)</f>
        <v>0</v>
      </c>
      <c r="AF54" s="78">
        <f>VLOOKUP(F54,'N2K Features'!$D$5:$CL$125,27,FALSE)</f>
        <v>0</v>
      </c>
      <c r="AG54" s="76" t="str">
        <f>VLOOKUP(F54,'N2K Features'!$D$5:$CL$125,28,FALSE)</f>
        <v>No</v>
      </c>
      <c r="AH54" s="76">
        <f>VLOOKUP(F54,'N2K Features'!$D$5:$CL$125,29,FALSE)</f>
        <v>0</v>
      </c>
      <c r="AI54" s="76">
        <f>VLOOKUP(F54,'N2K Features'!$D$5:$CL$125,30,FALSE)</f>
        <v>0</v>
      </c>
      <c r="AJ54" s="76" t="str">
        <f>VLOOKUP(F54,'N2K Features'!$D$5:$CL$125,31,FALSE)</f>
        <v>No</v>
      </c>
      <c r="AK54" s="76">
        <f>VLOOKUP(F54,'N2K Features'!$D$5:$CL$125,32,FALSE)</f>
        <v>0</v>
      </c>
      <c r="AL54" s="76">
        <f>VLOOKUP(F54,'N2K Features'!$D$5:$CL$125,33,FALSE)</f>
        <v>0</v>
      </c>
      <c r="AM54" s="76" t="str">
        <f>VLOOKUP(F54,'N2K Features'!$D$5:$CL$125,34,FALSE)</f>
        <v>No</v>
      </c>
      <c r="AN54" s="76">
        <f>VLOOKUP(F54,'N2K Features'!$D$5:$CL$125,35,FALSE)</f>
        <v>0</v>
      </c>
      <c r="AO54" s="76">
        <f>VLOOKUP(F54,'N2K Features'!$D$5:$CL$125,36,FALSE)</f>
        <v>0</v>
      </c>
      <c r="AP54" s="76" t="str">
        <f>VLOOKUP(F54,'N2K Features'!$D$5:$CL$125,37,FALSE)</f>
        <v>No</v>
      </c>
      <c r="AQ54" s="76">
        <f>VLOOKUP(F54,'N2K Features'!$D$5:$CL$125,38,FALSE)</f>
        <v>0</v>
      </c>
      <c r="AR54" s="76">
        <f>VLOOKUP(F54,'N2K Features'!$D$5:$CL$125,39,FALSE)</f>
        <v>0</v>
      </c>
      <c r="AS54" s="76" t="str">
        <f>VLOOKUP(F54,'N2K Features'!$D$5:$CL$125,40,FALSE)</f>
        <v>No</v>
      </c>
      <c r="AT54" s="76">
        <f>VLOOKUP(F54,'N2K Features'!$D$5:$CL$125,41,FALSE)</f>
        <v>0</v>
      </c>
      <c r="AU54" s="76">
        <f>VLOOKUP(F54,'N2K Features'!$D$5:$CL$125,42,FALSE)</f>
        <v>0</v>
      </c>
      <c r="AV54" s="76" t="str">
        <f>VLOOKUP(F54,'N2K Features'!$D$5:$CL$125,43,FALSE)</f>
        <v>No</v>
      </c>
      <c r="AW54" s="76">
        <f>VLOOKUP(F54,'N2K Features'!$D$5:$CL$125,44,FALSE)</f>
        <v>0</v>
      </c>
      <c r="AX54" s="76">
        <f>VLOOKUP(F54,'N2K Features'!$D$5:$CL$125,45,FALSE)</f>
        <v>0</v>
      </c>
      <c r="AY54" s="76" t="str">
        <f>VLOOKUP(F54,'N2K Features'!$D$5:$CL$125,46,FALSE)</f>
        <v>No</v>
      </c>
      <c r="AZ54" s="76">
        <f>VLOOKUP(F54,'N2K Features'!$D$5:$CL$125,47,FALSE)</f>
        <v>0</v>
      </c>
      <c r="BA54" s="76">
        <f>VLOOKUP(F54,'N2K Features'!$D$5:$CL$125,48,FALSE)</f>
        <v>0</v>
      </c>
      <c r="BB54" s="76" t="str">
        <f>VLOOKUP(F54,'N2K Features'!$D$5:$CL$125,49,FALSE)</f>
        <v>No</v>
      </c>
      <c r="BC54" s="76">
        <f>VLOOKUP(F54,'N2K Features'!$D$5:$CL$125,50,FALSE)</f>
        <v>0</v>
      </c>
      <c r="BD54" s="130">
        <f>VLOOKUP(F54,'N2K Features'!$D$5:$CL$125,51,FALSE)</f>
        <v>0</v>
      </c>
      <c r="BE54" s="76" t="str">
        <f>VLOOKUP(F54,'N2K Features'!$D$5:$CL$125,52,FALSE)</f>
        <v>No</v>
      </c>
      <c r="BF54" s="76">
        <f>VLOOKUP(F54,'N2K Features'!$D$5:$CL$125,53,FALSE)</f>
        <v>0</v>
      </c>
      <c r="BG54" s="130">
        <f>VLOOKUP(F54,'N2K Features'!$D$5:$CL$125,54,FALSE)</f>
        <v>0</v>
      </c>
      <c r="BH54" s="76" t="str">
        <f>VLOOKUP(F54,'N2K Features'!$D$5:$CL$125,55,FALSE)</f>
        <v>No</v>
      </c>
      <c r="BI54" s="76">
        <f>VLOOKUP(F54,'N2K Features'!$D$5:$CL$125,56,FALSE)</f>
        <v>0</v>
      </c>
      <c r="BJ54" s="76">
        <f>VLOOKUP(F54,'N2K Features'!$D$5:$CL$125,57,FALSE)</f>
        <v>0</v>
      </c>
      <c r="BK54" s="76" t="str">
        <f>VLOOKUP(F54,'N2K Features'!$D$5:$CL$125,58,FALSE)</f>
        <v>No</v>
      </c>
      <c r="BL54" s="76">
        <f>VLOOKUP(F54,'N2K Features'!$D$5:$CL$125,59,FALSE)</f>
        <v>0</v>
      </c>
      <c r="BM54" s="130">
        <f>VLOOKUP(F54,'N2K Features'!$D$5:$CL$125,60,FALSE)</f>
        <v>0</v>
      </c>
      <c r="BN54" s="76" t="str">
        <f>VLOOKUP(F54,'N2K Features'!$D$5:$CL$125,61,FALSE)</f>
        <v>No</v>
      </c>
      <c r="BO54" s="76">
        <f>VLOOKUP(F54,'N2K Features'!$D$5:$CL$125,62,FALSE)</f>
        <v>0</v>
      </c>
      <c r="BP54" s="76">
        <f>VLOOKUP(F54,'N2K Features'!$D$5:$CL$125,63,FALSE)</f>
        <v>0</v>
      </c>
      <c r="BQ54" s="76" t="str">
        <f>VLOOKUP(F54,'N2K Features'!$D$5:$CL$125,64,FALSE)</f>
        <v>No</v>
      </c>
      <c r="BR54" s="76">
        <f>VLOOKUP(F54,'N2K Features'!$D$5:$CL$125,65,FALSE)</f>
        <v>0</v>
      </c>
      <c r="BS54" s="76">
        <f>VLOOKUP(F54,'N2K Features'!$D$5:$CL$125,66,FALSE)</f>
        <v>0</v>
      </c>
      <c r="BT54" s="76" t="str">
        <f>VLOOKUP(F54,'N2K Features'!$D$5:$CL$125,67,FALSE)</f>
        <v>No</v>
      </c>
      <c r="BU54" s="76">
        <f>VLOOKUP(F54,'N2K Features'!$D$5:$CL$125,68,FALSE)</f>
        <v>0</v>
      </c>
      <c r="BV54" s="76">
        <f>VLOOKUP(F54,'N2K Features'!$D$5:$CL$125,69,FALSE)</f>
        <v>0</v>
      </c>
      <c r="BW54" s="76" t="str">
        <f>VLOOKUP(F54,'N2K Features'!$D$5:$CL$125,70,FALSE)</f>
        <v>No</v>
      </c>
      <c r="BX54" s="76">
        <f>VLOOKUP(F54,'N2K Features'!$D$5:$CL$125,71,FALSE)</f>
        <v>0</v>
      </c>
      <c r="BY54" s="130">
        <f>VLOOKUP(F54,'N2K Features'!$D$5:$CL$125,72,FALSE)</f>
        <v>0</v>
      </c>
      <c r="BZ54" s="76" t="str">
        <f>VLOOKUP(F54,'N2K Features'!$D$5:$CL$125,73,FALSE)</f>
        <v>No</v>
      </c>
      <c r="CA54" s="76">
        <f>VLOOKUP(F54,'N2K Features'!$D$5:$CL$125,74,FALSE)</f>
        <v>0</v>
      </c>
      <c r="CB54" s="76">
        <f>VLOOKUP(F54,'N2K Features'!$D$5:$CL$125,75,FALSE)</f>
        <v>0</v>
      </c>
      <c r="CC54" s="76" t="str">
        <f>VLOOKUP(F54,'N2K Features'!$D$5:$CL$125,76,FALSE)</f>
        <v>No</v>
      </c>
      <c r="CD54" s="76">
        <f>VLOOKUP(F54,'N2K Features'!$D$5:$CL$125,77,FALSE)</f>
        <v>0</v>
      </c>
      <c r="CE54" s="76">
        <f>VLOOKUP(F54,'N2K Features'!$D$5:$CL$125,78,FALSE)</f>
        <v>0</v>
      </c>
      <c r="CF54" s="76" t="str">
        <f>VLOOKUP(F54,'N2K Features'!$D$5:$CL$125,79,FALSE)</f>
        <v>No</v>
      </c>
      <c r="CG54" s="76">
        <f>VLOOKUP(F54,'N2K Features'!$D$5:$CL$125,80,FALSE)</f>
        <v>0</v>
      </c>
      <c r="CH54" s="76">
        <f>VLOOKUP(F54,'N2K Features'!$D$5:$CL$125,81,FALSE)</f>
        <v>0</v>
      </c>
      <c r="CI54" s="76" t="str">
        <f>VLOOKUP(F54,'N2K Features'!$D$5:$CL$125,82,FALSE)</f>
        <v>No</v>
      </c>
      <c r="CJ54" s="76">
        <f>VLOOKUP(F54,'N2K Features'!$D$5:$CL$125,83,FALSE)</f>
        <v>0</v>
      </c>
      <c r="CK54" s="76">
        <f>VLOOKUP(F54,'N2K Features'!$D$5:$CL$125,84,FALSE)</f>
        <v>0</v>
      </c>
      <c r="CL54" s="76" t="str">
        <f>VLOOKUP(F54,'N2K Features'!$D$5:$CL$125,85,FALSE)</f>
        <v>Yes</v>
      </c>
      <c r="CM54" s="76" t="str">
        <f>VLOOKUP(F54,'N2K Features'!$D$5:$CL$125,86,FALSE)</f>
        <v>Medium</v>
      </c>
      <c r="CN54" s="79" t="str">
        <f>VLOOKUP(F54,'N2K Features'!$D$5:$CL$125,87,FALSE)</f>
        <v xml:space="preserve">Iconic large marine mammal of interest to general public. </v>
      </c>
    </row>
    <row r="55" spans="1:92" ht="14.4" hidden="1" x14ac:dyDescent="0.3">
      <c r="A55" s="129" t="s">
        <v>211</v>
      </c>
      <c r="B55" s="59" t="s">
        <v>212</v>
      </c>
      <c r="C55" s="59" t="s">
        <v>585</v>
      </c>
      <c r="D55" s="59" t="s">
        <v>127</v>
      </c>
      <c r="E55" s="59" t="s">
        <v>590</v>
      </c>
      <c r="F55" s="59" t="s">
        <v>128</v>
      </c>
      <c r="G55" s="59" t="s">
        <v>129</v>
      </c>
      <c r="H55" s="179" t="s">
        <v>130</v>
      </c>
      <c r="I55" s="77" t="str">
        <f>VLOOKUP(F55,'N2K Features'!$D$5:$CL$125,4,FALSE)</f>
        <v>Yes</v>
      </c>
      <c r="J55" s="77" t="str">
        <f>VLOOKUP(F55,'N2K Features'!$D$5:$CL$125,5,FALSE)</f>
        <v>Medium</v>
      </c>
      <c r="K55" s="77" t="str">
        <f>VLOOKUP(F55,'N2K Features'!$D$5:$CL$125,6,FALSE)</f>
        <v>Moderate</v>
      </c>
      <c r="L55" s="77" t="str">
        <f>VLOOKUP(F55,'N2K Features'!$D$5:$CL$125,7,FALSE)</f>
        <v>Yes</v>
      </c>
      <c r="M55" s="77" t="str">
        <f>VLOOKUP(F55,'N2K Features'!$D$5:$CL$125,8,FALSE)</f>
        <v>Medium</v>
      </c>
      <c r="N55" s="77" t="str">
        <f>VLOOKUP(F55,'N2K Features'!$D$5:$CL$125,9,FALSE)</f>
        <v>High</v>
      </c>
      <c r="O55" s="77" t="str">
        <f>VLOOKUP(F55,'N2K Features'!$D$5:$CL$125,10,FALSE)</f>
        <v>Yes</v>
      </c>
      <c r="P55" s="77" t="str">
        <f>VLOOKUP(F55,'N2K Features'!$D$5:$CL$125,11,FALSE)</f>
        <v>Medium</v>
      </c>
      <c r="Q55" s="77" t="str">
        <f>VLOOKUP(F55,'N2K Features'!$D$5:$CL$125,12,FALSE)</f>
        <v>Low</v>
      </c>
      <c r="R55" s="77" t="str">
        <f>VLOOKUP(F55,'N2K Features'!$D$5:$CL$125,13,FALSE)</f>
        <v>Yes</v>
      </c>
      <c r="S55" s="77" t="str">
        <f>VLOOKUP(F55,'N2K Features'!$D$5:$CL$125,14,FALSE)</f>
        <v>Medium</v>
      </c>
      <c r="T55" s="77" t="str">
        <f>VLOOKUP(F55,'N2K Features'!$D$5:$CL$125,15,FALSE)</f>
        <v>High</v>
      </c>
      <c r="U55" s="77" t="str">
        <f>VLOOKUP(F55,'N2K Features'!$D$5:$CL$125,16,FALSE)</f>
        <v>Yes</v>
      </c>
      <c r="V55" s="77" t="str">
        <f>VLOOKUP(F55,'N2K Features'!$D$5:$CL$125, 17,FALSE)</f>
        <v>Small</v>
      </c>
      <c r="W55" s="77" t="str">
        <f>VLOOKUP(F55,'N2K Features'!$D$5:$CL$125,18,FALSE)</f>
        <v>Low</v>
      </c>
      <c r="X55" s="77" t="str">
        <f>VLOOKUP(F55,'N2K Features'!$D$5:$CL$125,19,FALSE)</f>
        <v>No</v>
      </c>
      <c r="Y55" s="77">
        <f>VLOOKUP(F55,'N2K Features'!$D$5:$CL$125,20,FALSE)</f>
        <v>0</v>
      </c>
      <c r="Z55" s="77">
        <f>VLOOKUP(F55,'N2K Features'!$D$5:$CL$125,21,FALSE)</f>
        <v>0</v>
      </c>
      <c r="AA55" s="77" t="str">
        <f>VLOOKUP(F55,'N2K Features'!$D$5:$CL$125,22,FALSE)</f>
        <v>No</v>
      </c>
      <c r="AB55" s="77">
        <f>VLOOKUP(F55,'N2K Features'!$D$5:$CL$125,23,FALSE)</f>
        <v>0</v>
      </c>
      <c r="AC55" s="77">
        <f>VLOOKUP(F55,'N2K Features'!$D$5:$CL$125,24,FALSE)</f>
        <v>0</v>
      </c>
      <c r="AD55" s="77" t="str">
        <f>VLOOKUP(F55,'N2K Features'!$D$5:$CL$125,25,FALSE)</f>
        <v>Yes</v>
      </c>
      <c r="AE55" s="77" t="str">
        <f>VLOOKUP(F55,'N2K Features'!$D$5:$CL$125,26,FALSE)</f>
        <v>Medium</v>
      </c>
      <c r="AF55" s="78" t="str">
        <f>VLOOKUP(F55,'N2K Features'!$D$5:$CL$125,27,FALSE)</f>
        <v>High</v>
      </c>
      <c r="AG55" s="76" t="str">
        <f>VLOOKUP(F55,'N2K Features'!$D$5:$CL$125,28,FALSE)</f>
        <v>Yes</v>
      </c>
      <c r="AH55" s="76" t="str">
        <f>VLOOKUP(F55,'N2K Features'!$D$5:$CL$125,29,FALSE)</f>
        <v>Small</v>
      </c>
      <c r="AI55" s="76" t="str">
        <f>VLOOKUP(F55,'N2K Features'!$D$5:$CL$125,30,FALSE)</f>
        <v>High</v>
      </c>
      <c r="AJ55" s="76" t="str">
        <f>VLOOKUP(F55,'N2K Features'!$D$5:$CL$125,31,FALSE)</f>
        <v>Yes</v>
      </c>
      <c r="AK55" s="76" t="str">
        <f>VLOOKUP(F55,'N2K Features'!$D$5:$CL$125,32,FALSE)</f>
        <v>Medium</v>
      </c>
      <c r="AL55" s="76" t="str">
        <f>VLOOKUP(F55,'N2K Features'!$D$5:$CL$125,33,FALSE)</f>
        <v>Low</v>
      </c>
      <c r="AM55" s="76" t="str">
        <f>VLOOKUP(F55,'N2K Features'!$D$5:$CL$125,34,FALSE)</f>
        <v>No</v>
      </c>
      <c r="AN55" s="76">
        <f>VLOOKUP(F55,'N2K Features'!$D$5:$CL$125,35,FALSE)</f>
        <v>0</v>
      </c>
      <c r="AO55" s="76">
        <f>VLOOKUP(F55,'N2K Features'!$D$5:$CL$125,36,FALSE)</f>
        <v>0</v>
      </c>
      <c r="AP55" s="76" t="str">
        <f>VLOOKUP(F55,'N2K Features'!$D$5:$CL$125,37,FALSE)</f>
        <v>Yes</v>
      </c>
      <c r="AQ55" s="76" t="str">
        <f>VLOOKUP(F55,'N2K Features'!$D$5:$CL$125,38,FALSE)</f>
        <v>Small</v>
      </c>
      <c r="AR55" s="76" t="str">
        <f>VLOOKUP(F55,'N2K Features'!$D$5:$CL$125,39,FALSE)</f>
        <v>Low</v>
      </c>
      <c r="AS55" s="76" t="str">
        <f>VLOOKUP(F55,'N2K Features'!$D$5:$CL$125,40,FALSE)</f>
        <v>Yes</v>
      </c>
      <c r="AT55" s="76" t="str">
        <f>VLOOKUP(F55,'N2K Features'!$D$5:$CL$125,41,FALSE)</f>
        <v>Small</v>
      </c>
      <c r="AU55" s="76" t="str">
        <f>VLOOKUP(F55,'N2K Features'!$D$5:$CL$125,42,FALSE)</f>
        <v>High</v>
      </c>
      <c r="AV55" s="76" t="str">
        <f>VLOOKUP(F55,'N2K Features'!$D$5:$CL$125,43,FALSE)</f>
        <v>No</v>
      </c>
      <c r="AW55" s="76">
        <f>VLOOKUP(F55,'N2K Features'!$D$5:$CL$125,44,FALSE)</f>
        <v>0</v>
      </c>
      <c r="AX55" s="76">
        <f>VLOOKUP(F55,'N2K Features'!$D$5:$CL$125,45,FALSE)</f>
        <v>0</v>
      </c>
      <c r="AY55" s="76" t="str">
        <f>VLOOKUP(F55,'N2K Features'!$D$5:$CL$125,46,FALSE)</f>
        <v>No</v>
      </c>
      <c r="AZ55" s="76">
        <f>VLOOKUP(F55,'N2K Features'!$D$5:$CL$125,47,FALSE)</f>
        <v>0</v>
      </c>
      <c r="BA55" s="76">
        <f>VLOOKUP(F55,'N2K Features'!$D$5:$CL$125,48,FALSE)</f>
        <v>0</v>
      </c>
      <c r="BB55" s="76" t="str">
        <f>VLOOKUP(F55,'N2K Features'!$D$5:$CL$125,49,FALSE)</f>
        <v>No</v>
      </c>
      <c r="BC55" s="76">
        <f>VLOOKUP(F55,'N2K Features'!$D$5:$CL$125,50,FALSE)</f>
        <v>0</v>
      </c>
      <c r="BD55" s="130">
        <f>VLOOKUP(F55,'N2K Features'!$D$5:$CL$125,51,FALSE)</f>
        <v>0</v>
      </c>
      <c r="BE55" s="76" t="str">
        <f>VLOOKUP(F55,'N2K Features'!$D$5:$CL$125,52,FALSE)</f>
        <v>Yes</v>
      </c>
      <c r="BF55" s="76" t="str">
        <f>VLOOKUP(F55,'N2K Features'!$D$5:$CL$125,53,FALSE)</f>
        <v>Small</v>
      </c>
      <c r="BG55" s="130" t="str">
        <f>VLOOKUP(F55,'N2K Features'!$D$5:$CL$125,54,FALSE)</f>
        <v>Low</v>
      </c>
      <c r="BH55" s="76" t="str">
        <f>VLOOKUP(F55,'N2K Features'!$D$5:$CL$125,55,FALSE)</f>
        <v>Yes</v>
      </c>
      <c r="BI55" s="76" t="str">
        <f>VLOOKUP(F55,'N2K Features'!$D$5:$CL$125,56,FALSE)</f>
        <v>Large</v>
      </c>
      <c r="BJ55" s="76" t="str">
        <f>VLOOKUP(F55,'N2K Features'!$D$5:$CL$125,57,FALSE)</f>
        <v>High</v>
      </c>
      <c r="BK55" s="76" t="str">
        <f>VLOOKUP(F55,'N2K Features'!$D$5:$CL$125,58,FALSE)</f>
        <v>Yes</v>
      </c>
      <c r="BL55" s="76" t="str">
        <f>VLOOKUP(F55,'N2K Features'!$D$5:$CL$125,59,FALSE)</f>
        <v>Large</v>
      </c>
      <c r="BM55" s="130" t="str">
        <f>VLOOKUP(F55,'N2K Features'!$D$5:$CL$125,60,FALSE)</f>
        <v>High</v>
      </c>
      <c r="BN55" s="76" t="str">
        <f>VLOOKUP(F55,'N2K Features'!$D$5:$CL$125,61,FALSE)</f>
        <v>Yes</v>
      </c>
      <c r="BO55" s="76" t="str">
        <f>VLOOKUP(F55,'N2K Features'!$D$5:$CL$125,62,FALSE)</f>
        <v>Medium</v>
      </c>
      <c r="BP55" s="76" t="str">
        <f>VLOOKUP(F55,'N2K Features'!$D$5:$CL$125,63,FALSE)</f>
        <v>Moderate</v>
      </c>
      <c r="BQ55" s="76" t="str">
        <f>VLOOKUP(F55,'N2K Features'!$D$5:$CL$125,64,FALSE)</f>
        <v>Yes</v>
      </c>
      <c r="BR55" s="76" t="str">
        <f>VLOOKUP(F55,'N2K Features'!$D$5:$CL$125,65,FALSE)</f>
        <v>Medium</v>
      </c>
      <c r="BS55" s="76" t="str">
        <f>VLOOKUP(F55,'N2K Features'!$D$5:$CL$125,66,FALSE)</f>
        <v>Moderate</v>
      </c>
      <c r="BT55" s="76" t="str">
        <f>VLOOKUP(F55,'N2K Features'!$D$5:$CL$125,67,FALSE)</f>
        <v>Yes</v>
      </c>
      <c r="BU55" s="76" t="str">
        <f>VLOOKUP(F55,'N2K Features'!$D$5:$CL$125,68,FALSE)</f>
        <v>Medium</v>
      </c>
      <c r="BV55" s="76" t="str">
        <f>VLOOKUP(F55,'N2K Features'!$D$5:$CL$125,69,FALSE)</f>
        <v>High</v>
      </c>
      <c r="BW55" s="76" t="str">
        <f>VLOOKUP(F55,'N2K Features'!$D$5:$CL$125,70,FALSE)</f>
        <v>Yes</v>
      </c>
      <c r="BX55" s="76" t="str">
        <f>VLOOKUP(F55,'N2K Features'!$D$5:$CL$125,71,FALSE)</f>
        <v>Medium</v>
      </c>
      <c r="BY55" s="130" t="str">
        <f>VLOOKUP(F55,'N2K Features'!$D$5:$CL$125,72,FALSE)</f>
        <v>High</v>
      </c>
      <c r="BZ55" s="76" t="str">
        <f>VLOOKUP(F55,'N2K Features'!$D$5:$CL$125,73,FALSE)</f>
        <v>No</v>
      </c>
      <c r="CA55" s="76">
        <f>VLOOKUP(F55,'N2K Features'!$D$5:$CL$125,74,FALSE)</f>
        <v>0</v>
      </c>
      <c r="CB55" s="76">
        <f>VLOOKUP(F55,'N2K Features'!$D$5:$CL$125,75,FALSE)</f>
        <v>0</v>
      </c>
      <c r="CC55" s="76" t="str">
        <f>VLOOKUP(F55,'N2K Features'!$D$5:$CL$125,76,FALSE)</f>
        <v>No</v>
      </c>
      <c r="CD55" s="76">
        <f>VLOOKUP(F55,'N2K Features'!$D$5:$CL$125,77,FALSE)</f>
        <v>0</v>
      </c>
      <c r="CE55" s="76">
        <f>VLOOKUP(F55,'N2K Features'!$D$5:$CL$125,78,FALSE)</f>
        <v>0</v>
      </c>
      <c r="CF55" s="76" t="str">
        <f>VLOOKUP(F55,'N2K Features'!$D$5:$CL$125,79,FALSE)</f>
        <v>Yes</v>
      </c>
      <c r="CG55" s="76" t="str">
        <f>VLOOKUP(F55,'N2K Features'!$D$5:$CL$125,80,FALSE)</f>
        <v>Medium</v>
      </c>
      <c r="CH55" s="76" t="str">
        <f>VLOOKUP(F55,'N2K Features'!$D$5:$CL$125,81,FALSE)</f>
        <v>High</v>
      </c>
      <c r="CI55" s="76" t="str">
        <f>VLOOKUP(F55,'N2K Features'!$D$5:$CL$125,82,FALSE)</f>
        <v>No</v>
      </c>
      <c r="CJ55" s="76">
        <f>VLOOKUP(F55,'N2K Features'!$D$5:$CL$125,83,FALSE)</f>
        <v>0</v>
      </c>
      <c r="CK55" s="76">
        <f>VLOOKUP(F55,'N2K Features'!$D$5:$CL$125,84,FALSE)</f>
        <v>0</v>
      </c>
      <c r="CL55" s="76" t="str">
        <f>VLOOKUP(F55,'N2K Features'!$D$5:$CL$125,85,FALSE)</f>
        <v>Yes</v>
      </c>
      <c r="CM55" s="76" t="str">
        <f>VLOOKUP(F55,'N2K Features'!$D$5:$CL$125,86,FALSE)</f>
        <v>Medium</v>
      </c>
      <c r="CN55" s="79" t="str">
        <f>VLOOKUP(F55,'N2K Features'!$D$5:$CL$125,87,FALSE)</f>
        <v>Distinctive landscapes; walking, off-road biking, bird watching</v>
      </c>
    </row>
    <row r="56" spans="1:92" ht="14.4" hidden="1" x14ac:dyDescent="0.3">
      <c r="A56" s="129" t="s">
        <v>211</v>
      </c>
      <c r="B56" s="59" t="s">
        <v>212</v>
      </c>
      <c r="C56" s="59" t="s">
        <v>585</v>
      </c>
      <c r="D56" s="59" t="s">
        <v>138</v>
      </c>
      <c r="E56" s="59" t="s">
        <v>590</v>
      </c>
      <c r="F56" s="59" t="s">
        <v>139</v>
      </c>
      <c r="G56" s="59" t="s">
        <v>140</v>
      </c>
      <c r="H56" s="179" t="s">
        <v>141</v>
      </c>
      <c r="I56" s="77" t="str">
        <f>VLOOKUP(F56,'N2K Features'!$D$5:$CL$125,4,FALSE)</f>
        <v>Yes</v>
      </c>
      <c r="J56" s="77" t="str">
        <f>VLOOKUP(F56,'N2K Features'!$D$5:$CL$125,5,FALSE)</f>
        <v>Medium</v>
      </c>
      <c r="K56" s="77" t="str">
        <f>VLOOKUP(F56,'N2K Features'!$D$5:$CL$125,6,FALSE)</f>
        <v>Moderate</v>
      </c>
      <c r="L56" s="77" t="str">
        <f>VLOOKUP(F56,'N2K Features'!$D$5:$CL$125,7,FALSE)</f>
        <v>Yes</v>
      </c>
      <c r="M56" s="77" t="str">
        <f>VLOOKUP(F56,'N2K Features'!$D$5:$CL$125,8,FALSE)</f>
        <v>Medium</v>
      </c>
      <c r="N56" s="77" t="str">
        <f>VLOOKUP(F56,'N2K Features'!$D$5:$CL$125,9,FALSE)</f>
        <v>High</v>
      </c>
      <c r="O56" s="77" t="str">
        <f>VLOOKUP(F56,'N2K Features'!$D$5:$CL$125,10,FALSE)</f>
        <v>Yes</v>
      </c>
      <c r="P56" s="77" t="str">
        <f>VLOOKUP(F56,'N2K Features'!$D$5:$CL$125,11,FALSE)</f>
        <v>Medium</v>
      </c>
      <c r="Q56" s="77" t="str">
        <f>VLOOKUP(F56,'N2K Features'!$D$5:$CL$125,12,FALSE)</f>
        <v>Low</v>
      </c>
      <c r="R56" s="77" t="str">
        <f>VLOOKUP(F56,'N2K Features'!$D$5:$CL$125,13,FALSE)</f>
        <v>Yes</v>
      </c>
      <c r="S56" s="77" t="str">
        <f>VLOOKUP(F56,'N2K Features'!$D$5:$CL$125,14,FALSE)</f>
        <v>Medium</v>
      </c>
      <c r="T56" s="77" t="str">
        <f>VLOOKUP(F56,'N2K Features'!$D$5:$CL$125,15,FALSE)</f>
        <v>High</v>
      </c>
      <c r="U56" s="77" t="str">
        <f>VLOOKUP(F56,'N2K Features'!$D$5:$CL$125,16,FALSE)</f>
        <v>Yes</v>
      </c>
      <c r="V56" s="77" t="str">
        <f>VLOOKUP(F56,'N2K Features'!$D$5:$CL$125, 17,FALSE)</f>
        <v>Small</v>
      </c>
      <c r="W56" s="77" t="str">
        <f>VLOOKUP(F56,'N2K Features'!$D$5:$CL$125,18,FALSE)</f>
        <v>Low</v>
      </c>
      <c r="X56" s="77" t="str">
        <f>VLOOKUP(F56,'N2K Features'!$D$5:$CL$125,19,FALSE)</f>
        <v>No</v>
      </c>
      <c r="Y56" s="77">
        <f>VLOOKUP(F56,'N2K Features'!$D$5:$CL$125,20,FALSE)</f>
        <v>0</v>
      </c>
      <c r="Z56" s="77">
        <f>VLOOKUP(F56,'N2K Features'!$D$5:$CL$125,21,FALSE)</f>
        <v>0</v>
      </c>
      <c r="AA56" s="77" t="str">
        <f>VLOOKUP(F56,'N2K Features'!$D$5:$CL$125,22,FALSE)</f>
        <v>No</v>
      </c>
      <c r="AB56" s="77">
        <f>VLOOKUP(F56,'N2K Features'!$D$5:$CL$125,23,FALSE)</f>
        <v>0</v>
      </c>
      <c r="AC56" s="77">
        <f>VLOOKUP(F56,'N2K Features'!$D$5:$CL$125,24,FALSE)</f>
        <v>0</v>
      </c>
      <c r="AD56" s="77" t="str">
        <f>VLOOKUP(F56,'N2K Features'!$D$5:$CL$125,25,FALSE)</f>
        <v>Yes</v>
      </c>
      <c r="AE56" s="77" t="str">
        <f>VLOOKUP(F56,'N2K Features'!$D$5:$CL$125,26,FALSE)</f>
        <v>Medium</v>
      </c>
      <c r="AF56" s="78" t="str">
        <f>VLOOKUP(F56,'N2K Features'!$D$5:$CL$125,27,FALSE)</f>
        <v>High</v>
      </c>
      <c r="AG56" s="76" t="str">
        <f>VLOOKUP(F56,'N2K Features'!$D$5:$CL$125,28,FALSE)</f>
        <v>Yes</v>
      </c>
      <c r="AH56" s="76" t="str">
        <f>VLOOKUP(F56,'N2K Features'!$D$5:$CL$125,29,FALSE)</f>
        <v>Small</v>
      </c>
      <c r="AI56" s="76" t="str">
        <f>VLOOKUP(F56,'N2K Features'!$D$5:$CL$125,30,FALSE)</f>
        <v>High</v>
      </c>
      <c r="AJ56" s="76" t="str">
        <f>VLOOKUP(F56,'N2K Features'!$D$5:$CL$125,31,FALSE)</f>
        <v>Yes</v>
      </c>
      <c r="AK56" s="76" t="str">
        <f>VLOOKUP(F56,'N2K Features'!$D$5:$CL$125,32,FALSE)</f>
        <v>Medium</v>
      </c>
      <c r="AL56" s="76" t="str">
        <f>VLOOKUP(F56,'N2K Features'!$D$5:$CL$125,33,FALSE)</f>
        <v>Low</v>
      </c>
      <c r="AM56" s="76" t="str">
        <f>VLOOKUP(F56,'N2K Features'!$D$5:$CL$125,34,FALSE)</f>
        <v>No</v>
      </c>
      <c r="AN56" s="76">
        <f>VLOOKUP(F56,'N2K Features'!$D$5:$CL$125,35,FALSE)</f>
        <v>0</v>
      </c>
      <c r="AO56" s="76">
        <f>VLOOKUP(F56,'N2K Features'!$D$5:$CL$125,36,FALSE)</f>
        <v>0</v>
      </c>
      <c r="AP56" s="76" t="str">
        <f>VLOOKUP(F56,'N2K Features'!$D$5:$CL$125,37,FALSE)</f>
        <v>Yes</v>
      </c>
      <c r="AQ56" s="76" t="str">
        <f>VLOOKUP(F56,'N2K Features'!$D$5:$CL$125,38,FALSE)</f>
        <v>Small</v>
      </c>
      <c r="AR56" s="76" t="str">
        <f>VLOOKUP(F56,'N2K Features'!$D$5:$CL$125,39,FALSE)</f>
        <v>Low</v>
      </c>
      <c r="AS56" s="76" t="str">
        <f>VLOOKUP(F56,'N2K Features'!$D$5:$CL$125,40,FALSE)</f>
        <v>Yes</v>
      </c>
      <c r="AT56" s="76" t="str">
        <f>VLOOKUP(F56,'N2K Features'!$D$5:$CL$125,41,FALSE)</f>
        <v>Small</v>
      </c>
      <c r="AU56" s="76" t="str">
        <f>VLOOKUP(F56,'N2K Features'!$D$5:$CL$125,42,FALSE)</f>
        <v>High</v>
      </c>
      <c r="AV56" s="76" t="str">
        <f>VLOOKUP(F56,'N2K Features'!$D$5:$CL$125,43,FALSE)</f>
        <v>No</v>
      </c>
      <c r="AW56" s="76">
        <f>VLOOKUP(F56,'N2K Features'!$D$5:$CL$125,44,FALSE)</f>
        <v>0</v>
      </c>
      <c r="AX56" s="76">
        <f>VLOOKUP(F56,'N2K Features'!$D$5:$CL$125,45,FALSE)</f>
        <v>0</v>
      </c>
      <c r="AY56" s="76" t="str">
        <f>VLOOKUP(F56,'N2K Features'!$D$5:$CL$125,46,FALSE)</f>
        <v>No</v>
      </c>
      <c r="AZ56" s="76">
        <f>VLOOKUP(F56,'N2K Features'!$D$5:$CL$125,47,FALSE)</f>
        <v>0</v>
      </c>
      <c r="BA56" s="76">
        <f>VLOOKUP(F56,'N2K Features'!$D$5:$CL$125,48,FALSE)</f>
        <v>0</v>
      </c>
      <c r="BB56" s="76" t="str">
        <f>VLOOKUP(F56,'N2K Features'!$D$5:$CL$125,49,FALSE)</f>
        <v>No</v>
      </c>
      <c r="BC56" s="76">
        <f>VLOOKUP(F56,'N2K Features'!$D$5:$CL$125,50,FALSE)</f>
        <v>0</v>
      </c>
      <c r="BD56" s="130">
        <f>VLOOKUP(F56,'N2K Features'!$D$5:$CL$125,51,FALSE)</f>
        <v>0</v>
      </c>
      <c r="BE56" s="76" t="str">
        <f>VLOOKUP(F56,'N2K Features'!$D$5:$CL$125,52,FALSE)</f>
        <v>Yes</v>
      </c>
      <c r="BF56" s="76" t="str">
        <f>VLOOKUP(F56,'N2K Features'!$D$5:$CL$125,53,FALSE)</f>
        <v>Small</v>
      </c>
      <c r="BG56" s="130" t="str">
        <f>VLOOKUP(F56,'N2K Features'!$D$5:$CL$125,54,FALSE)</f>
        <v>Low</v>
      </c>
      <c r="BH56" s="76" t="str">
        <f>VLOOKUP(F56,'N2K Features'!$D$5:$CL$125,55,FALSE)</f>
        <v>Yes</v>
      </c>
      <c r="BI56" s="76" t="str">
        <f>VLOOKUP(F56,'N2K Features'!$D$5:$CL$125,56,FALSE)</f>
        <v>Large</v>
      </c>
      <c r="BJ56" s="76" t="str">
        <f>VLOOKUP(F56,'N2K Features'!$D$5:$CL$125,57,FALSE)</f>
        <v>High</v>
      </c>
      <c r="BK56" s="76" t="str">
        <f>VLOOKUP(F56,'N2K Features'!$D$5:$CL$125,58,FALSE)</f>
        <v>Yes</v>
      </c>
      <c r="BL56" s="76" t="str">
        <f>VLOOKUP(F56,'N2K Features'!$D$5:$CL$125,59,FALSE)</f>
        <v>Large</v>
      </c>
      <c r="BM56" s="130" t="str">
        <f>VLOOKUP(F56,'N2K Features'!$D$5:$CL$125,60,FALSE)</f>
        <v>High</v>
      </c>
      <c r="BN56" s="76" t="str">
        <f>VLOOKUP(F56,'N2K Features'!$D$5:$CL$125,61,FALSE)</f>
        <v>Yes</v>
      </c>
      <c r="BO56" s="76" t="str">
        <f>VLOOKUP(F56,'N2K Features'!$D$5:$CL$125,62,FALSE)</f>
        <v>Medium</v>
      </c>
      <c r="BP56" s="76" t="str">
        <f>VLOOKUP(F56,'N2K Features'!$D$5:$CL$125,63,FALSE)</f>
        <v>Moderate</v>
      </c>
      <c r="BQ56" s="76" t="str">
        <f>VLOOKUP(F56,'N2K Features'!$D$5:$CL$125,64,FALSE)</f>
        <v>No</v>
      </c>
      <c r="BR56" s="76">
        <f>VLOOKUP(F56,'N2K Features'!$D$5:$CL$125,65,FALSE)</f>
        <v>0</v>
      </c>
      <c r="BS56" s="76">
        <f>VLOOKUP(F56,'N2K Features'!$D$5:$CL$125,66,FALSE)</f>
        <v>0</v>
      </c>
      <c r="BT56" s="76" t="str">
        <f>VLOOKUP(F56,'N2K Features'!$D$5:$CL$125,67,FALSE)</f>
        <v>Yes</v>
      </c>
      <c r="BU56" s="76" t="str">
        <f>VLOOKUP(F56,'N2K Features'!$D$5:$CL$125,68,FALSE)</f>
        <v>Medium</v>
      </c>
      <c r="BV56" s="76" t="str">
        <f>VLOOKUP(F56,'N2K Features'!$D$5:$CL$125,69,FALSE)</f>
        <v>High</v>
      </c>
      <c r="BW56" s="76" t="str">
        <f>VLOOKUP(F56,'N2K Features'!$D$5:$CL$125,70,FALSE)</f>
        <v>Yes</v>
      </c>
      <c r="BX56" s="76" t="str">
        <f>VLOOKUP(F56,'N2K Features'!$D$5:$CL$125,71,FALSE)</f>
        <v>Medium</v>
      </c>
      <c r="BY56" s="130" t="str">
        <f>VLOOKUP(F56,'N2K Features'!$D$5:$CL$125,72,FALSE)</f>
        <v>High</v>
      </c>
      <c r="BZ56" s="76" t="str">
        <f>VLOOKUP(F56,'N2K Features'!$D$5:$CL$125,73,FALSE)</f>
        <v>No</v>
      </c>
      <c r="CA56" s="76">
        <f>VLOOKUP(F56,'N2K Features'!$D$5:$CL$125,74,FALSE)</f>
        <v>0</v>
      </c>
      <c r="CB56" s="76">
        <f>VLOOKUP(F56,'N2K Features'!$D$5:$CL$125,75,FALSE)</f>
        <v>0</v>
      </c>
      <c r="CC56" s="76" t="str">
        <f>VLOOKUP(F56,'N2K Features'!$D$5:$CL$125,76,FALSE)</f>
        <v>No</v>
      </c>
      <c r="CD56" s="76">
        <f>VLOOKUP(F56,'N2K Features'!$D$5:$CL$125,77,FALSE)</f>
        <v>0</v>
      </c>
      <c r="CE56" s="76">
        <f>VLOOKUP(F56,'N2K Features'!$D$5:$CL$125,78,FALSE)</f>
        <v>0</v>
      </c>
      <c r="CF56" s="76" t="str">
        <f>VLOOKUP(F56,'N2K Features'!$D$5:$CL$125,79,FALSE)</f>
        <v>Yes</v>
      </c>
      <c r="CG56" s="76" t="str">
        <f>VLOOKUP(F56,'N2K Features'!$D$5:$CL$125,80,FALSE)</f>
        <v>Medium</v>
      </c>
      <c r="CH56" s="76" t="str">
        <f>VLOOKUP(F56,'N2K Features'!$D$5:$CL$125,81,FALSE)</f>
        <v>High</v>
      </c>
      <c r="CI56" s="76" t="str">
        <f>VLOOKUP(F56,'N2K Features'!$D$5:$CL$125,82,FALSE)</f>
        <v>No</v>
      </c>
      <c r="CJ56" s="76">
        <f>VLOOKUP(F56,'N2K Features'!$D$5:$CL$125,83,FALSE)</f>
        <v>0</v>
      </c>
      <c r="CK56" s="76">
        <f>VLOOKUP(F56,'N2K Features'!$D$5:$CL$125,84,FALSE)</f>
        <v>0</v>
      </c>
      <c r="CL56" s="76" t="str">
        <f>VLOOKUP(F56,'N2K Features'!$D$5:$CL$125,85,FALSE)</f>
        <v>Yes</v>
      </c>
      <c r="CM56" s="76" t="str">
        <f>VLOOKUP(F56,'N2K Features'!$D$5:$CL$125,86,FALSE)</f>
        <v>Medium</v>
      </c>
      <c r="CN56" s="79" t="str">
        <f>VLOOKUP(F56,'N2K Features'!$D$5:$CL$125,87,FALSE)</f>
        <v>Distinctive often exceptional landscapes; attracts visitors in certain areas but others may be inaccessible; walking, bird watching</v>
      </c>
    </row>
    <row r="57" spans="1:92" ht="14.4" hidden="1" x14ac:dyDescent="0.3">
      <c r="A57" s="129" t="s">
        <v>211</v>
      </c>
      <c r="B57" s="59" t="s">
        <v>212</v>
      </c>
      <c r="C57" s="59" t="s">
        <v>585</v>
      </c>
      <c r="D57" s="59" t="s">
        <v>150</v>
      </c>
      <c r="E57" s="59" t="s">
        <v>590</v>
      </c>
      <c r="F57" s="59" t="s">
        <v>151</v>
      </c>
      <c r="G57" s="59" t="s">
        <v>152</v>
      </c>
      <c r="H57" s="179" t="s">
        <v>153</v>
      </c>
      <c r="I57" s="77" t="str">
        <f>VLOOKUP(F57,'N2K Features'!$D$5:$CL$125,4,FALSE)</f>
        <v>Yes</v>
      </c>
      <c r="J57" s="77" t="str">
        <f>VLOOKUP(F57,'N2K Features'!$D$5:$CL$125,5,FALSE)</f>
        <v>Medium</v>
      </c>
      <c r="K57" s="77" t="str">
        <f>VLOOKUP(F57,'N2K Features'!$D$5:$CL$125,6,FALSE)</f>
        <v>Moderate</v>
      </c>
      <c r="L57" s="77" t="str">
        <f>VLOOKUP(F57,'N2K Features'!$D$5:$CL$125,7,FALSE)</f>
        <v>Yes</v>
      </c>
      <c r="M57" s="77" t="str">
        <f>VLOOKUP(F57,'N2K Features'!$D$5:$CL$125,8,FALSE)</f>
        <v>Medium</v>
      </c>
      <c r="N57" s="77" t="str">
        <f>VLOOKUP(F57,'N2K Features'!$D$5:$CL$125,9,FALSE)</f>
        <v>High</v>
      </c>
      <c r="O57" s="77" t="str">
        <f>VLOOKUP(F57,'N2K Features'!$D$5:$CL$125,10,FALSE)</f>
        <v>Yes</v>
      </c>
      <c r="P57" s="77" t="str">
        <f>VLOOKUP(F57,'N2K Features'!$D$5:$CL$125,11,FALSE)</f>
        <v>Medium</v>
      </c>
      <c r="Q57" s="77" t="str">
        <f>VLOOKUP(F57,'N2K Features'!$D$5:$CL$125,12,FALSE)</f>
        <v>Low</v>
      </c>
      <c r="R57" s="77" t="str">
        <f>VLOOKUP(F57,'N2K Features'!$D$5:$CL$125,13,FALSE)</f>
        <v>Yes</v>
      </c>
      <c r="S57" s="77" t="str">
        <f>VLOOKUP(F57,'N2K Features'!$D$5:$CL$125,14,FALSE)</f>
        <v>Medium</v>
      </c>
      <c r="T57" s="77" t="str">
        <f>VLOOKUP(F57,'N2K Features'!$D$5:$CL$125,15,FALSE)</f>
        <v>High</v>
      </c>
      <c r="U57" s="77" t="str">
        <f>VLOOKUP(F57,'N2K Features'!$D$5:$CL$125,16,FALSE)</f>
        <v>Yes</v>
      </c>
      <c r="V57" s="77" t="str">
        <f>VLOOKUP(F57,'N2K Features'!$D$5:$CL$125, 17,FALSE)</f>
        <v>Small</v>
      </c>
      <c r="W57" s="77" t="str">
        <f>VLOOKUP(F57,'N2K Features'!$D$5:$CL$125,18,FALSE)</f>
        <v>Low</v>
      </c>
      <c r="X57" s="77" t="str">
        <f>VLOOKUP(F57,'N2K Features'!$D$5:$CL$125,19,FALSE)</f>
        <v>No</v>
      </c>
      <c r="Y57" s="77">
        <f>VLOOKUP(F57,'N2K Features'!$D$5:$CL$125,20,FALSE)</f>
        <v>0</v>
      </c>
      <c r="Z57" s="77">
        <f>VLOOKUP(F57,'N2K Features'!$D$5:$CL$125,21,FALSE)</f>
        <v>0</v>
      </c>
      <c r="AA57" s="77" t="str">
        <f>VLOOKUP(F57,'N2K Features'!$D$5:$CL$125,22,FALSE)</f>
        <v>No</v>
      </c>
      <c r="AB57" s="77">
        <f>VLOOKUP(F57,'N2K Features'!$D$5:$CL$125,23,FALSE)</f>
        <v>0</v>
      </c>
      <c r="AC57" s="77">
        <f>VLOOKUP(F57,'N2K Features'!$D$5:$CL$125,24,FALSE)</f>
        <v>0</v>
      </c>
      <c r="AD57" s="77" t="str">
        <f>VLOOKUP(F57,'N2K Features'!$D$5:$CL$125,25,FALSE)</f>
        <v>Yes</v>
      </c>
      <c r="AE57" s="77" t="str">
        <f>VLOOKUP(F57,'N2K Features'!$D$5:$CL$125,26,FALSE)</f>
        <v>Medium</v>
      </c>
      <c r="AF57" s="78" t="str">
        <f>VLOOKUP(F57,'N2K Features'!$D$5:$CL$125,27,FALSE)</f>
        <v>High</v>
      </c>
      <c r="AG57" s="76" t="str">
        <f>VLOOKUP(F57,'N2K Features'!$D$5:$CL$125,28,FALSE)</f>
        <v>Yes</v>
      </c>
      <c r="AH57" s="76" t="str">
        <f>VLOOKUP(F57,'N2K Features'!$D$5:$CL$125,29,FALSE)</f>
        <v>Small</v>
      </c>
      <c r="AI57" s="76" t="str">
        <f>VLOOKUP(F57,'N2K Features'!$D$5:$CL$125,30,FALSE)</f>
        <v>High</v>
      </c>
      <c r="AJ57" s="76" t="str">
        <f>VLOOKUP(F57,'N2K Features'!$D$5:$CL$125,31,FALSE)</f>
        <v>Yes</v>
      </c>
      <c r="AK57" s="76" t="str">
        <f>VLOOKUP(F57,'N2K Features'!$D$5:$CL$125,32,FALSE)</f>
        <v>Medium</v>
      </c>
      <c r="AL57" s="76" t="str">
        <f>VLOOKUP(F57,'N2K Features'!$D$5:$CL$125,33,FALSE)</f>
        <v>Low</v>
      </c>
      <c r="AM57" s="76" t="str">
        <f>VLOOKUP(F57,'N2K Features'!$D$5:$CL$125,34,FALSE)</f>
        <v>No</v>
      </c>
      <c r="AN57" s="76">
        <f>VLOOKUP(F57,'N2K Features'!$D$5:$CL$125,35,FALSE)</f>
        <v>0</v>
      </c>
      <c r="AO57" s="76">
        <f>VLOOKUP(F57,'N2K Features'!$D$5:$CL$125,36,FALSE)</f>
        <v>0</v>
      </c>
      <c r="AP57" s="76" t="str">
        <f>VLOOKUP(F57,'N2K Features'!$D$5:$CL$125,37,FALSE)</f>
        <v>Yes</v>
      </c>
      <c r="AQ57" s="76" t="str">
        <f>VLOOKUP(F57,'N2K Features'!$D$5:$CL$125,38,FALSE)</f>
        <v>Small</v>
      </c>
      <c r="AR57" s="76" t="str">
        <f>VLOOKUP(F57,'N2K Features'!$D$5:$CL$125,39,FALSE)</f>
        <v>Low</v>
      </c>
      <c r="AS57" s="76" t="str">
        <f>VLOOKUP(F57,'N2K Features'!$D$5:$CL$125,40,FALSE)</f>
        <v>Yes</v>
      </c>
      <c r="AT57" s="76" t="str">
        <f>VLOOKUP(F57,'N2K Features'!$D$5:$CL$125,41,FALSE)</f>
        <v>Small</v>
      </c>
      <c r="AU57" s="76" t="str">
        <f>VLOOKUP(F57,'N2K Features'!$D$5:$CL$125,42,FALSE)</f>
        <v>High</v>
      </c>
      <c r="AV57" s="76" t="str">
        <f>VLOOKUP(F57,'N2K Features'!$D$5:$CL$125,43,FALSE)</f>
        <v>No</v>
      </c>
      <c r="AW57" s="76">
        <f>VLOOKUP(F57,'N2K Features'!$D$5:$CL$125,44,FALSE)</f>
        <v>0</v>
      </c>
      <c r="AX57" s="76">
        <f>VLOOKUP(F57,'N2K Features'!$D$5:$CL$125,45,FALSE)</f>
        <v>0</v>
      </c>
      <c r="AY57" s="76" t="str">
        <f>VLOOKUP(F57,'N2K Features'!$D$5:$CL$125,46,FALSE)</f>
        <v>No</v>
      </c>
      <c r="AZ57" s="76">
        <f>VLOOKUP(F57,'N2K Features'!$D$5:$CL$125,47,FALSE)</f>
        <v>0</v>
      </c>
      <c r="BA57" s="76">
        <f>VLOOKUP(F57,'N2K Features'!$D$5:$CL$125,48,FALSE)</f>
        <v>0</v>
      </c>
      <c r="BB57" s="76" t="str">
        <f>VLOOKUP(F57,'N2K Features'!$D$5:$CL$125,49,FALSE)</f>
        <v>No</v>
      </c>
      <c r="BC57" s="76">
        <f>VLOOKUP(F57,'N2K Features'!$D$5:$CL$125,50,FALSE)</f>
        <v>0</v>
      </c>
      <c r="BD57" s="130">
        <f>VLOOKUP(F57,'N2K Features'!$D$5:$CL$125,51,FALSE)</f>
        <v>0</v>
      </c>
      <c r="BE57" s="76" t="str">
        <f>VLOOKUP(F57,'N2K Features'!$D$5:$CL$125,52,FALSE)</f>
        <v>Yes</v>
      </c>
      <c r="BF57" s="76" t="str">
        <f>VLOOKUP(F57,'N2K Features'!$D$5:$CL$125,53,FALSE)</f>
        <v>Small</v>
      </c>
      <c r="BG57" s="130" t="str">
        <f>VLOOKUP(F57,'N2K Features'!$D$5:$CL$125,54,FALSE)</f>
        <v>Low</v>
      </c>
      <c r="BH57" s="76" t="str">
        <f>VLOOKUP(F57,'N2K Features'!$D$5:$CL$125,55,FALSE)</f>
        <v>Yes</v>
      </c>
      <c r="BI57" s="76" t="str">
        <f>VLOOKUP(F57,'N2K Features'!$D$5:$CL$125,56,FALSE)</f>
        <v>Large</v>
      </c>
      <c r="BJ57" s="76" t="str">
        <f>VLOOKUP(F57,'N2K Features'!$D$5:$CL$125,57,FALSE)</f>
        <v>High</v>
      </c>
      <c r="BK57" s="76" t="str">
        <f>VLOOKUP(F57,'N2K Features'!$D$5:$CL$125,58,FALSE)</f>
        <v>Yes</v>
      </c>
      <c r="BL57" s="76" t="str">
        <f>VLOOKUP(F57,'N2K Features'!$D$5:$CL$125,59,FALSE)</f>
        <v>Large</v>
      </c>
      <c r="BM57" s="130" t="str">
        <f>VLOOKUP(F57,'N2K Features'!$D$5:$CL$125,60,FALSE)</f>
        <v>High</v>
      </c>
      <c r="BN57" s="76" t="str">
        <f>VLOOKUP(F57,'N2K Features'!$D$5:$CL$125,61,FALSE)</f>
        <v>Yes</v>
      </c>
      <c r="BO57" s="76" t="str">
        <f>VLOOKUP(F57,'N2K Features'!$D$5:$CL$125,62,FALSE)</f>
        <v>Medium</v>
      </c>
      <c r="BP57" s="76" t="str">
        <f>VLOOKUP(F57,'N2K Features'!$D$5:$CL$125,63,FALSE)</f>
        <v>Moderate</v>
      </c>
      <c r="BQ57" s="76" t="str">
        <f>VLOOKUP(F57,'N2K Features'!$D$5:$CL$125,64,FALSE)</f>
        <v>No</v>
      </c>
      <c r="BR57" s="76">
        <f>VLOOKUP(F57,'N2K Features'!$D$5:$CL$125,65,FALSE)</f>
        <v>0</v>
      </c>
      <c r="BS57" s="76">
        <f>VLOOKUP(F57,'N2K Features'!$D$5:$CL$125,66,FALSE)</f>
        <v>0</v>
      </c>
      <c r="BT57" s="76" t="str">
        <f>VLOOKUP(F57,'N2K Features'!$D$5:$CL$125,67,FALSE)</f>
        <v>Yes</v>
      </c>
      <c r="BU57" s="76" t="str">
        <f>VLOOKUP(F57,'N2K Features'!$D$5:$CL$125,68,FALSE)</f>
        <v>Medium</v>
      </c>
      <c r="BV57" s="76" t="str">
        <f>VLOOKUP(F57,'N2K Features'!$D$5:$CL$125,69,FALSE)</f>
        <v>High</v>
      </c>
      <c r="BW57" s="76" t="str">
        <f>VLOOKUP(F57,'N2K Features'!$D$5:$CL$125,70,FALSE)</f>
        <v>Yes</v>
      </c>
      <c r="BX57" s="76" t="str">
        <f>VLOOKUP(F57,'N2K Features'!$D$5:$CL$125,71,FALSE)</f>
        <v>Medium</v>
      </c>
      <c r="BY57" s="130" t="str">
        <f>VLOOKUP(F57,'N2K Features'!$D$5:$CL$125,72,FALSE)</f>
        <v>High</v>
      </c>
      <c r="BZ57" s="76" t="str">
        <f>VLOOKUP(F57,'N2K Features'!$D$5:$CL$125,73,FALSE)</f>
        <v>No</v>
      </c>
      <c r="CA57" s="76">
        <f>VLOOKUP(F57,'N2K Features'!$D$5:$CL$125,74,FALSE)</f>
        <v>0</v>
      </c>
      <c r="CB57" s="76">
        <f>VLOOKUP(F57,'N2K Features'!$D$5:$CL$125,75,FALSE)</f>
        <v>0</v>
      </c>
      <c r="CC57" s="76" t="str">
        <f>VLOOKUP(F57,'N2K Features'!$D$5:$CL$125,76,FALSE)</f>
        <v>No</v>
      </c>
      <c r="CD57" s="76">
        <f>VLOOKUP(F57,'N2K Features'!$D$5:$CL$125,77,FALSE)</f>
        <v>0</v>
      </c>
      <c r="CE57" s="76">
        <f>VLOOKUP(F57,'N2K Features'!$D$5:$CL$125,78,FALSE)</f>
        <v>0</v>
      </c>
      <c r="CF57" s="76" t="str">
        <f>VLOOKUP(F57,'N2K Features'!$D$5:$CL$125,79,FALSE)</f>
        <v>Yes</v>
      </c>
      <c r="CG57" s="76" t="str">
        <f>VLOOKUP(F57,'N2K Features'!$D$5:$CL$125,80,FALSE)</f>
        <v>Medium</v>
      </c>
      <c r="CH57" s="76" t="str">
        <f>VLOOKUP(F57,'N2K Features'!$D$5:$CL$125,81,FALSE)</f>
        <v>High</v>
      </c>
      <c r="CI57" s="76" t="str">
        <f>VLOOKUP(F57,'N2K Features'!$D$5:$CL$125,82,FALSE)</f>
        <v>No</v>
      </c>
      <c r="CJ57" s="76">
        <f>VLOOKUP(F57,'N2K Features'!$D$5:$CL$125,83,FALSE)</f>
        <v>0</v>
      </c>
      <c r="CK57" s="76">
        <f>VLOOKUP(F57,'N2K Features'!$D$5:$CL$125,84,FALSE)</f>
        <v>0</v>
      </c>
      <c r="CL57" s="76" t="str">
        <f>VLOOKUP(F57,'N2K Features'!$D$5:$CL$125,85,FALSE)</f>
        <v>Yes</v>
      </c>
      <c r="CM57" s="76" t="str">
        <f>VLOOKUP(F57,'N2K Features'!$D$5:$CL$125,86,FALSE)</f>
        <v>Low</v>
      </c>
      <c r="CN57" s="79" t="str">
        <f>VLOOKUP(F57,'N2K Features'!$D$5:$CL$125,87,FALSE)</f>
        <v>Contributes to diverse landscape</v>
      </c>
    </row>
    <row r="58" spans="1:92" ht="14.4" hidden="1" x14ac:dyDescent="0.3">
      <c r="A58" s="129" t="s">
        <v>211</v>
      </c>
      <c r="B58" s="59" t="s">
        <v>212</v>
      </c>
      <c r="C58" s="59" t="s">
        <v>528</v>
      </c>
      <c r="D58" s="59" t="s">
        <v>59</v>
      </c>
      <c r="E58" s="59" t="s">
        <v>607</v>
      </c>
      <c r="F58" s="59" t="s">
        <v>60</v>
      </c>
      <c r="G58" s="59" t="s">
        <v>61</v>
      </c>
      <c r="H58" s="179" t="s">
        <v>62</v>
      </c>
      <c r="I58" s="77" t="str">
        <f>VLOOKUP(F58,'N2K Features'!$D$5:$CL$125,4,FALSE)</f>
        <v>No</v>
      </c>
      <c r="J58" s="77">
        <f>VLOOKUP(F58,'N2K Features'!$D$5:$CL$125,5,FALSE)</f>
        <v>0</v>
      </c>
      <c r="K58" s="77">
        <f>VLOOKUP(F58,'N2K Features'!$D$5:$CL$125,6,FALSE)</f>
        <v>0</v>
      </c>
      <c r="L58" s="77" t="str">
        <f>VLOOKUP(F58,'N2K Features'!$D$5:$CL$125,7,FALSE)</f>
        <v>No</v>
      </c>
      <c r="M58" s="77" t="str">
        <f>VLOOKUP(F58,'N2K Features'!$D$5:$CL$125,8,FALSE)</f>
        <v>Negligible</v>
      </c>
      <c r="N58" s="77" t="str">
        <f>VLOOKUP(F58,'N2K Features'!$D$5:$CL$125,9,FALSE)</f>
        <v>Low</v>
      </c>
      <c r="O58" s="77" t="str">
        <f>VLOOKUP(F58,'N2K Features'!$D$5:$CL$125,10,FALSE)</f>
        <v>No</v>
      </c>
      <c r="P58" s="77" t="str">
        <f>VLOOKUP(F58,'N2K Features'!$D$5:$CL$125,11,FALSE)</f>
        <v>Negligible</v>
      </c>
      <c r="Q58" s="77" t="str">
        <f>VLOOKUP(F58,'N2K Features'!$D$5:$CL$125,12,FALSE)</f>
        <v>Low</v>
      </c>
      <c r="R58" s="77" t="str">
        <f>VLOOKUP(F58,'N2K Features'!$D$5:$CL$125,13,FALSE)</f>
        <v>No</v>
      </c>
      <c r="S58" s="77">
        <f>VLOOKUP(F58,'N2K Features'!$D$5:$CL$125,14,FALSE)</f>
        <v>0</v>
      </c>
      <c r="T58" s="77">
        <f>VLOOKUP(F58,'N2K Features'!$D$5:$CL$125,15,FALSE)</f>
        <v>0</v>
      </c>
      <c r="U58" s="77" t="str">
        <f>VLOOKUP(F58,'N2K Features'!$D$5:$CL$125,16,FALSE)</f>
        <v>No</v>
      </c>
      <c r="V58" s="77">
        <f>VLOOKUP(F58,'N2K Features'!$D$5:$CL$125, 17,FALSE)</f>
        <v>0</v>
      </c>
      <c r="W58" s="77">
        <f>VLOOKUP(F58,'N2K Features'!$D$5:$CL$125,18,FALSE)</f>
        <v>0</v>
      </c>
      <c r="X58" s="77" t="str">
        <f>VLOOKUP(F58,'N2K Features'!$D$5:$CL$125,19,FALSE)</f>
        <v>No</v>
      </c>
      <c r="Y58" s="77">
        <f>VLOOKUP(F58,'N2K Features'!$D$5:$CL$125,20,FALSE)</f>
        <v>0</v>
      </c>
      <c r="Z58" s="77">
        <f>VLOOKUP(F58,'N2K Features'!$D$5:$CL$125,21,FALSE)</f>
        <v>0</v>
      </c>
      <c r="AA58" s="77" t="str">
        <f>VLOOKUP(F58,'N2K Features'!$D$5:$CL$125,22,FALSE)</f>
        <v>No</v>
      </c>
      <c r="AB58" s="77">
        <f>VLOOKUP(F58,'N2K Features'!$D$5:$CL$125,23,FALSE)</f>
        <v>0</v>
      </c>
      <c r="AC58" s="77">
        <f>VLOOKUP(F58,'N2K Features'!$D$5:$CL$125,24,FALSE)</f>
        <v>0</v>
      </c>
      <c r="AD58" s="77" t="str">
        <f>VLOOKUP(F58,'N2K Features'!$D$5:$CL$125,25,FALSE)</f>
        <v>No</v>
      </c>
      <c r="AE58" s="77">
        <f>VLOOKUP(F58,'N2K Features'!$D$5:$CL$125,26,FALSE)</f>
        <v>0</v>
      </c>
      <c r="AF58" s="78">
        <f>VLOOKUP(F58,'N2K Features'!$D$5:$CL$125,27,FALSE)</f>
        <v>0</v>
      </c>
      <c r="AG58" s="76" t="str">
        <f>VLOOKUP(F58,'N2K Features'!$D$5:$CL$125,28,FALSE)</f>
        <v>No</v>
      </c>
      <c r="AH58" s="76">
        <f>VLOOKUP(F58,'N2K Features'!$D$5:$CL$125,29,FALSE)</f>
        <v>0</v>
      </c>
      <c r="AI58" s="76">
        <f>VLOOKUP(F58,'N2K Features'!$D$5:$CL$125,30,FALSE)</f>
        <v>0</v>
      </c>
      <c r="AJ58" s="76" t="str">
        <f>VLOOKUP(F58,'N2K Features'!$D$5:$CL$125,31,FALSE)</f>
        <v>No</v>
      </c>
      <c r="AK58" s="76">
        <f>VLOOKUP(F58,'N2K Features'!$D$5:$CL$125,32,FALSE)</f>
        <v>0</v>
      </c>
      <c r="AL58" s="76">
        <f>VLOOKUP(F58,'N2K Features'!$D$5:$CL$125,33,FALSE)</f>
        <v>0</v>
      </c>
      <c r="AM58" s="76" t="str">
        <f>VLOOKUP(F58,'N2K Features'!$D$5:$CL$125,34,FALSE)</f>
        <v>No</v>
      </c>
      <c r="AN58" s="76">
        <f>VLOOKUP(F58,'N2K Features'!$D$5:$CL$125,35,FALSE)</f>
        <v>0</v>
      </c>
      <c r="AO58" s="76">
        <f>VLOOKUP(F58,'N2K Features'!$D$5:$CL$125,36,FALSE)</f>
        <v>0</v>
      </c>
      <c r="AP58" s="76" t="str">
        <f>VLOOKUP(F58,'N2K Features'!$D$5:$CL$125,37,FALSE)</f>
        <v>No</v>
      </c>
      <c r="AQ58" s="76">
        <f>VLOOKUP(F58,'N2K Features'!$D$5:$CL$125,38,FALSE)</f>
        <v>0</v>
      </c>
      <c r="AR58" s="76">
        <f>VLOOKUP(F58,'N2K Features'!$D$5:$CL$125,39,FALSE)</f>
        <v>0</v>
      </c>
      <c r="AS58" s="76" t="str">
        <f>VLOOKUP(F58,'N2K Features'!$D$5:$CL$125,40,FALSE)</f>
        <v>No</v>
      </c>
      <c r="AT58" s="76">
        <f>VLOOKUP(F58,'N2K Features'!$D$5:$CL$125,41,FALSE)</f>
        <v>0</v>
      </c>
      <c r="AU58" s="76">
        <f>VLOOKUP(F58,'N2K Features'!$D$5:$CL$125,42,FALSE)</f>
        <v>0</v>
      </c>
      <c r="AV58" s="76" t="str">
        <f>VLOOKUP(F58,'N2K Features'!$D$5:$CL$125,43,FALSE)</f>
        <v>No</v>
      </c>
      <c r="AW58" s="76">
        <f>VLOOKUP(F58,'N2K Features'!$D$5:$CL$125,44,FALSE)</f>
        <v>0</v>
      </c>
      <c r="AX58" s="76">
        <f>VLOOKUP(F58,'N2K Features'!$D$5:$CL$125,45,FALSE)</f>
        <v>0</v>
      </c>
      <c r="AY58" s="76" t="str">
        <f>VLOOKUP(F58,'N2K Features'!$D$5:$CL$125,46,FALSE)</f>
        <v>No</v>
      </c>
      <c r="AZ58" s="76">
        <f>VLOOKUP(F58,'N2K Features'!$D$5:$CL$125,47,FALSE)</f>
        <v>0</v>
      </c>
      <c r="BA58" s="76">
        <f>VLOOKUP(F58,'N2K Features'!$D$5:$CL$125,48,FALSE)</f>
        <v>0</v>
      </c>
      <c r="BB58" s="76" t="str">
        <f>VLOOKUP(F58,'N2K Features'!$D$5:$CL$125,49,FALSE)</f>
        <v>No</v>
      </c>
      <c r="BC58" s="76">
        <f>VLOOKUP(F58,'N2K Features'!$D$5:$CL$125,50,FALSE)</f>
        <v>0</v>
      </c>
      <c r="BD58" s="130">
        <f>VLOOKUP(F58,'N2K Features'!$D$5:$CL$125,51,FALSE)</f>
        <v>0</v>
      </c>
      <c r="BE58" s="76" t="str">
        <f>VLOOKUP(F58,'N2K Features'!$D$5:$CL$125,52,FALSE)</f>
        <v>No</v>
      </c>
      <c r="BF58" s="76">
        <f>VLOOKUP(F58,'N2K Features'!$D$5:$CL$125,53,FALSE)</f>
        <v>0</v>
      </c>
      <c r="BG58" s="130">
        <f>VLOOKUP(F58,'N2K Features'!$D$5:$CL$125,54,FALSE)</f>
        <v>0</v>
      </c>
      <c r="BH58" s="76" t="str">
        <f>VLOOKUP(F58,'N2K Features'!$D$5:$CL$125,55,FALSE)</f>
        <v>No</v>
      </c>
      <c r="BI58" s="76">
        <f>VLOOKUP(F58,'N2K Features'!$D$5:$CL$125,56,FALSE)</f>
        <v>0</v>
      </c>
      <c r="BJ58" s="76">
        <f>VLOOKUP(F58,'N2K Features'!$D$5:$CL$125,57,FALSE)</f>
        <v>0</v>
      </c>
      <c r="BK58" s="76" t="str">
        <f>VLOOKUP(F58,'N2K Features'!$D$5:$CL$125,58,FALSE)</f>
        <v>No</v>
      </c>
      <c r="BL58" s="76">
        <f>VLOOKUP(F58,'N2K Features'!$D$5:$CL$125,59,FALSE)</f>
        <v>0</v>
      </c>
      <c r="BM58" s="130">
        <f>VLOOKUP(F58,'N2K Features'!$D$5:$CL$125,60,FALSE)</f>
        <v>0</v>
      </c>
      <c r="BN58" s="76" t="str">
        <f>VLOOKUP(F58,'N2K Features'!$D$5:$CL$125,61,FALSE)</f>
        <v>No</v>
      </c>
      <c r="BO58" s="76">
        <f>VLOOKUP(F58,'N2K Features'!$D$5:$CL$125,62,FALSE)</f>
        <v>0</v>
      </c>
      <c r="BP58" s="76">
        <f>VLOOKUP(F58,'N2K Features'!$D$5:$CL$125,63,FALSE)</f>
        <v>0</v>
      </c>
      <c r="BQ58" s="76" t="str">
        <f>VLOOKUP(F58,'N2K Features'!$D$5:$CL$125,64,FALSE)</f>
        <v>No</v>
      </c>
      <c r="BR58" s="76">
        <f>VLOOKUP(F58,'N2K Features'!$D$5:$CL$125,65,FALSE)</f>
        <v>0</v>
      </c>
      <c r="BS58" s="76">
        <f>VLOOKUP(F58,'N2K Features'!$D$5:$CL$125,66,FALSE)</f>
        <v>0</v>
      </c>
      <c r="BT58" s="76" t="str">
        <f>VLOOKUP(F58,'N2K Features'!$D$5:$CL$125,67,FALSE)</f>
        <v>No</v>
      </c>
      <c r="BU58" s="76">
        <f>VLOOKUP(F58,'N2K Features'!$D$5:$CL$125,68,FALSE)</f>
        <v>0</v>
      </c>
      <c r="BV58" s="76">
        <f>VLOOKUP(F58,'N2K Features'!$D$5:$CL$125,69,FALSE)</f>
        <v>0</v>
      </c>
      <c r="BW58" s="76" t="str">
        <f>VLOOKUP(F58,'N2K Features'!$D$5:$CL$125,70,FALSE)</f>
        <v>No</v>
      </c>
      <c r="BX58" s="76">
        <f>VLOOKUP(F58,'N2K Features'!$D$5:$CL$125,71,FALSE)</f>
        <v>0</v>
      </c>
      <c r="BY58" s="130">
        <f>VLOOKUP(F58,'N2K Features'!$D$5:$CL$125,72,FALSE)</f>
        <v>0</v>
      </c>
      <c r="BZ58" s="76" t="str">
        <f>VLOOKUP(F58,'N2K Features'!$D$5:$CL$125,73,FALSE)</f>
        <v>No</v>
      </c>
      <c r="CA58" s="76">
        <f>VLOOKUP(F58,'N2K Features'!$D$5:$CL$125,74,FALSE)</f>
        <v>0</v>
      </c>
      <c r="CB58" s="76">
        <f>VLOOKUP(F58,'N2K Features'!$D$5:$CL$125,75,FALSE)</f>
        <v>0</v>
      </c>
      <c r="CC58" s="76" t="str">
        <f>VLOOKUP(F58,'N2K Features'!$D$5:$CL$125,76,FALSE)</f>
        <v>No</v>
      </c>
      <c r="CD58" s="76">
        <f>VLOOKUP(F58,'N2K Features'!$D$5:$CL$125,77,FALSE)</f>
        <v>0</v>
      </c>
      <c r="CE58" s="76">
        <f>VLOOKUP(F58,'N2K Features'!$D$5:$CL$125,78,FALSE)</f>
        <v>0</v>
      </c>
      <c r="CF58" s="76" t="str">
        <f>VLOOKUP(F58,'N2K Features'!$D$5:$CL$125,79,FALSE)</f>
        <v>No</v>
      </c>
      <c r="CG58" s="76">
        <f>VLOOKUP(F58,'N2K Features'!$D$5:$CL$125,80,FALSE)</f>
        <v>0</v>
      </c>
      <c r="CH58" s="76">
        <f>VLOOKUP(F58,'N2K Features'!$D$5:$CL$125,81,FALSE)</f>
        <v>0</v>
      </c>
      <c r="CI58" s="76" t="str">
        <f>VLOOKUP(F58,'N2K Features'!$D$5:$CL$125,82,FALSE)</f>
        <v>No</v>
      </c>
      <c r="CJ58" s="76">
        <f>VLOOKUP(F58,'N2K Features'!$D$5:$CL$125,83,FALSE)</f>
        <v>0</v>
      </c>
      <c r="CK58" s="76">
        <f>VLOOKUP(F58,'N2K Features'!$D$5:$CL$125,84,FALSE)</f>
        <v>0</v>
      </c>
      <c r="CL58" s="76" t="str">
        <f>VLOOKUP(F58,'N2K Features'!$D$5:$CL$125,85,FALSE)</f>
        <v>Yes</v>
      </c>
      <c r="CM58" s="76" t="str">
        <f>VLOOKUP(F58,'N2K Features'!$D$5:$CL$125,86,FALSE)</f>
        <v>Low</v>
      </c>
      <c r="CN58" s="79" t="str">
        <f>VLOOKUP(F58,'N2K Features'!$D$5:$CL$125,87,FALSE)</f>
        <v xml:space="preserve">Interesting to public, some bat cams available. </v>
      </c>
    </row>
    <row r="59" spans="1:92" ht="14.4" hidden="1" x14ac:dyDescent="0.3">
      <c r="A59" s="129" t="s">
        <v>213</v>
      </c>
      <c r="B59" s="59" t="s">
        <v>214</v>
      </c>
      <c r="C59" s="59" t="s">
        <v>585</v>
      </c>
      <c r="D59" s="59" t="s">
        <v>146</v>
      </c>
      <c r="E59" s="59" t="s">
        <v>590</v>
      </c>
      <c r="F59" s="59" t="s">
        <v>147</v>
      </c>
      <c r="G59" s="59" t="s">
        <v>148</v>
      </c>
      <c r="H59" s="179" t="s">
        <v>149</v>
      </c>
      <c r="I59" s="77" t="str">
        <f>VLOOKUP(F59,'N2K Features'!$D$5:$CL$125,4,FALSE)</f>
        <v>Yes</v>
      </c>
      <c r="J59" s="77" t="str">
        <f>VLOOKUP(F59,'N2K Features'!$D$5:$CL$125,5,FALSE)</f>
        <v>Medium</v>
      </c>
      <c r="K59" s="77" t="str">
        <f>VLOOKUP(F59,'N2K Features'!$D$5:$CL$125,6,FALSE)</f>
        <v>Moderate</v>
      </c>
      <c r="L59" s="77" t="str">
        <f>VLOOKUP(F59,'N2K Features'!$D$5:$CL$125,7,FALSE)</f>
        <v>Yes</v>
      </c>
      <c r="M59" s="77" t="str">
        <f>VLOOKUP(F59,'N2K Features'!$D$5:$CL$125,8,FALSE)</f>
        <v>Medium</v>
      </c>
      <c r="N59" s="77" t="str">
        <f>VLOOKUP(F59,'N2K Features'!$D$5:$CL$125,9,FALSE)</f>
        <v>High</v>
      </c>
      <c r="O59" s="77" t="str">
        <f>VLOOKUP(F59,'N2K Features'!$D$5:$CL$125,10,FALSE)</f>
        <v>Yes</v>
      </c>
      <c r="P59" s="77" t="str">
        <f>VLOOKUP(F59,'N2K Features'!$D$5:$CL$125,11,FALSE)</f>
        <v>Medium</v>
      </c>
      <c r="Q59" s="77" t="str">
        <f>VLOOKUP(F59,'N2K Features'!$D$5:$CL$125,12,FALSE)</f>
        <v>Low</v>
      </c>
      <c r="R59" s="77" t="str">
        <f>VLOOKUP(F59,'N2K Features'!$D$5:$CL$125,13,FALSE)</f>
        <v>Yes</v>
      </c>
      <c r="S59" s="77" t="str">
        <f>VLOOKUP(F59,'N2K Features'!$D$5:$CL$125,14,FALSE)</f>
        <v>Medium</v>
      </c>
      <c r="T59" s="77" t="str">
        <f>VLOOKUP(F59,'N2K Features'!$D$5:$CL$125,15,FALSE)</f>
        <v>High</v>
      </c>
      <c r="U59" s="77" t="str">
        <f>VLOOKUP(F59,'N2K Features'!$D$5:$CL$125,16,FALSE)</f>
        <v>Yes</v>
      </c>
      <c r="V59" s="77" t="str">
        <f>VLOOKUP(F59,'N2K Features'!$D$5:$CL$125, 17,FALSE)</f>
        <v>Small</v>
      </c>
      <c r="W59" s="77" t="str">
        <f>VLOOKUP(F59,'N2K Features'!$D$5:$CL$125,18,FALSE)</f>
        <v>Low</v>
      </c>
      <c r="X59" s="77" t="str">
        <f>VLOOKUP(F59,'N2K Features'!$D$5:$CL$125,19,FALSE)</f>
        <v>No</v>
      </c>
      <c r="Y59" s="77">
        <f>VLOOKUP(F59,'N2K Features'!$D$5:$CL$125,20,FALSE)</f>
        <v>0</v>
      </c>
      <c r="Z59" s="77">
        <f>VLOOKUP(F59,'N2K Features'!$D$5:$CL$125,21,FALSE)</f>
        <v>0</v>
      </c>
      <c r="AA59" s="77" t="str">
        <f>VLOOKUP(F59,'N2K Features'!$D$5:$CL$125,22,FALSE)</f>
        <v>No</v>
      </c>
      <c r="AB59" s="77">
        <f>VLOOKUP(F59,'N2K Features'!$D$5:$CL$125,23,FALSE)</f>
        <v>0</v>
      </c>
      <c r="AC59" s="77">
        <f>VLOOKUP(F59,'N2K Features'!$D$5:$CL$125,24,FALSE)</f>
        <v>0</v>
      </c>
      <c r="AD59" s="77" t="str">
        <f>VLOOKUP(F59,'N2K Features'!$D$5:$CL$125,25,FALSE)</f>
        <v>Yes</v>
      </c>
      <c r="AE59" s="77" t="str">
        <f>VLOOKUP(F59,'N2K Features'!$D$5:$CL$125,26,FALSE)</f>
        <v>Medium</v>
      </c>
      <c r="AF59" s="78" t="str">
        <f>VLOOKUP(F59,'N2K Features'!$D$5:$CL$125,27,FALSE)</f>
        <v>High</v>
      </c>
      <c r="AG59" s="76" t="str">
        <f>VLOOKUP(F59,'N2K Features'!$D$5:$CL$125,28,FALSE)</f>
        <v>Yes</v>
      </c>
      <c r="AH59" s="76" t="str">
        <f>VLOOKUP(F59,'N2K Features'!$D$5:$CL$125,29,FALSE)</f>
        <v>Small</v>
      </c>
      <c r="AI59" s="76" t="str">
        <f>VLOOKUP(F59,'N2K Features'!$D$5:$CL$125,30,FALSE)</f>
        <v>High</v>
      </c>
      <c r="AJ59" s="76" t="str">
        <f>VLOOKUP(F59,'N2K Features'!$D$5:$CL$125,31,FALSE)</f>
        <v>Yes</v>
      </c>
      <c r="AK59" s="76" t="str">
        <f>VLOOKUP(F59,'N2K Features'!$D$5:$CL$125,32,FALSE)</f>
        <v>Medium</v>
      </c>
      <c r="AL59" s="76" t="str">
        <f>VLOOKUP(F59,'N2K Features'!$D$5:$CL$125,33,FALSE)</f>
        <v>Low</v>
      </c>
      <c r="AM59" s="76" t="str">
        <f>VLOOKUP(F59,'N2K Features'!$D$5:$CL$125,34,FALSE)</f>
        <v>No</v>
      </c>
      <c r="AN59" s="76">
        <f>VLOOKUP(F59,'N2K Features'!$D$5:$CL$125,35,FALSE)</f>
        <v>0</v>
      </c>
      <c r="AO59" s="76">
        <f>VLOOKUP(F59,'N2K Features'!$D$5:$CL$125,36,FALSE)</f>
        <v>0</v>
      </c>
      <c r="AP59" s="76" t="str">
        <f>VLOOKUP(F59,'N2K Features'!$D$5:$CL$125,37,FALSE)</f>
        <v>Yes</v>
      </c>
      <c r="AQ59" s="76" t="str">
        <f>VLOOKUP(F59,'N2K Features'!$D$5:$CL$125,38,FALSE)</f>
        <v>Small</v>
      </c>
      <c r="AR59" s="76" t="str">
        <f>VLOOKUP(F59,'N2K Features'!$D$5:$CL$125,39,FALSE)</f>
        <v>Low</v>
      </c>
      <c r="AS59" s="76" t="str">
        <f>VLOOKUP(F59,'N2K Features'!$D$5:$CL$125,40,FALSE)</f>
        <v>Yes</v>
      </c>
      <c r="AT59" s="76" t="str">
        <f>VLOOKUP(F59,'N2K Features'!$D$5:$CL$125,41,FALSE)</f>
        <v>Small</v>
      </c>
      <c r="AU59" s="76" t="str">
        <f>VLOOKUP(F59,'N2K Features'!$D$5:$CL$125,42,FALSE)</f>
        <v>High</v>
      </c>
      <c r="AV59" s="76" t="str">
        <f>VLOOKUP(F59,'N2K Features'!$D$5:$CL$125,43,FALSE)</f>
        <v>No</v>
      </c>
      <c r="AW59" s="76">
        <f>VLOOKUP(F59,'N2K Features'!$D$5:$CL$125,44,FALSE)</f>
        <v>0</v>
      </c>
      <c r="AX59" s="76">
        <f>VLOOKUP(F59,'N2K Features'!$D$5:$CL$125,45,FALSE)</f>
        <v>0</v>
      </c>
      <c r="AY59" s="76" t="str">
        <f>VLOOKUP(F59,'N2K Features'!$D$5:$CL$125,46,FALSE)</f>
        <v>No</v>
      </c>
      <c r="AZ59" s="76">
        <f>VLOOKUP(F59,'N2K Features'!$D$5:$CL$125,47,FALSE)</f>
        <v>0</v>
      </c>
      <c r="BA59" s="76">
        <f>VLOOKUP(F59,'N2K Features'!$D$5:$CL$125,48,FALSE)</f>
        <v>0</v>
      </c>
      <c r="BB59" s="76" t="str">
        <f>VLOOKUP(F59,'N2K Features'!$D$5:$CL$125,49,FALSE)</f>
        <v>No</v>
      </c>
      <c r="BC59" s="76">
        <f>VLOOKUP(F59,'N2K Features'!$D$5:$CL$125,50,FALSE)</f>
        <v>0</v>
      </c>
      <c r="BD59" s="130">
        <f>VLOOKUP(F59,'N2K Features'!$D$5:$CL$125,51,FALSE)</f>
        <v>0</v>
      </c>
      <c r="BE59" s="76" t="str">
        <f>VLOOKUP(F59,'N2K Features'!$D$5:$CL$125,52,FALSE)</f>
        <v>Yes</v>
      </c>
      <c r="BF59" s="76" t="str">
        <f>VLOOKUP(F59,'N2K Features'!$D$5:$CL$125,53,FALSE)</f>
        <v>Small</v>
      </c>
      <c r="BG59" s="130" t="str">
        <f>VLOOKUP(F59,'N2K Features'!$D$5:$CL$125,54,FALSE)</f>
        <v>Low</v>
      </c>
      <c r="BH59" s="76" t="str">
        <f>VLOOKUP(F59,'N2K Features'!$D$5:$CL$125,55,FALSE)</f>
        <v>Yes</v>
      </c>
      <c r="BI59" s="76" t="str">
        <f>VLOOKUP(F59,'N2K Features'!$D$5:$CL$125,56,FALSE)</f>
        <v>Large</v>
      </c>
      <c r="BJ59" s="76" t="str">
        <f>VLOOKUP(F59,'N2K Features'!$D$5:$CL$125,57,FALSE)</f>
        <v>High</v>
      </c>
      <c r="BK59" s="76" t="str">
        <f>VLOOKUP(F59,'N2K Features'!$D$5:$CL$125,58,FALSE)</f>
        <v>Yes</v>
      </c>
      <c r="BL59" s="76" t="str">
        <f>VLOOKUP(F59,'N2K Features'!$D$5:$CL$125,59,FALSE)</f>
        <v>Large</v>
      </c>
      <c r="BM59" s="130" t="str">
        <f>VLOOKUP(F59,'N2K Features'!$D$5:$CL$125,60,FALSE)</f>
        <v>High</v>
      </c>
      <c r="BN59" s="76" t="str">
        <f>VLOOKUP(F59,'N2K Features'!$D$5:$CL$125,61,FALSE)</f>
        <v>Yes</v>
      </c>
      <c r="BO59" s="76" t="str">
        <f>VLOOKUP(F59,'N2K Features'!$D$5:$CL$125,62,FALSE)</f>
        <v>Medium</v>
      </c>
      <c r="BP59" s="76" t="str">
        <f>VLOOKUP(F59,'N2K Features'!$D$5:$CL$125,63,FALSE)</f>
        <v>Moderate</v>
      </c>
      <c r="BQ59" s="76" t="str">
        <f>VLOOKUP(F59,'N2K Features'!$D$5:$CL$125,64,FALSE)</f>
        <v>Yes</v>
      </c>
      <c r="BR59" s="76" t="str">
        <f>VLOOKUP(F59,'N2K Features'!$D$5:$CL$125,65,FALSE)</f>
        <v>Medium</v>
      </c>
      <c r="BS59" s="76" t="str">
        <f>VLOOKUP(F59,'N2K Features'!$D$5:$CL$125,66,FALSE)</f>
        <v>Moderate</v>
      </c>
      <c r="BT59" s="76" t="str">
        <f>VLOOKUP(F59,'N2K Features'!$D$5:$CL$125,67,FALSE)</f>
        <v>Yes</v>
      </c>
      <c r="BU59" s="76" t="str">
        <f>VLOOKUP(F59,'N2K Features'!$D$5:$CL$125,68,FALSE)</f>
        <v>Medium</v>
      </c>
      <c r="BV59" s="76" t="str">
        <f>VLOOKUP(F59,'N2K Features'!$D$5:$CL$125,69,FALSE)</f>
        <v>High</v>
      </c>
      <c r="BW59" s="76" t="str">
        <f>VLOOKUP(F59,'N2K Features'!$D$5:$CL$125,70,FALSE)</f>
        <v>Yes</v>
      </c>
      <c r="BX59" s="76" t="str">
        <f>VLOOKUP(F59,'N2K Features'!$D$5:$CL$125,71,FALSE)</f>
        <v>Medium</v>
      </c>
      <c r="BY59" s="130" t="str">
        <f>VLOOKUP(F59,'N2K Features'!$D$5:$CL$125,72,FALSE)</f>
        <v>High</v>
      </c>
      <c r="BZ59" s="76" t="str">
        <f>VLOOKUP(F59,'N2K Features'!$D$5:$CL$125,73,FALSE)</f>
        <v>No</v>
      </c>
      <c r="CA59" s="76">
        <f>VLOOKUP(F59,'N2K Features'!$D$5:$CL$125,74,FALSE)</f>
        <v>0</v>
      </c>
      <c r="CB59" s="76">
        <f>VLOOKUP(F59,'N2K Features'!$D$5:$CL$125,75,FALSE)</f>
        <v>0</v>
      </c>
      <c r="CC59" s="76" t="str">
        <f>VLOOKUP(F59,'N2K Features'!$D$5:$CL$125,76,FALSE)</f>
        <v>No</v>
      </c>
      <c r="CD59" s="76">
        <f>VLOOKUP(F59,'N2K Features'!$D$5:$CL$125,77,FALSE)</f>
        <v>0</v>
      </c>
      <c r="CE59" s="76">
        <f>VLOOKUP(F59,'N2K Features'!$D$5:$CL$125,78,FALSE)</f>
        <v>0</v>
      </c>
      <c r="CF59" s="76" t="str">
        <f>VLOOKUP(F59,'N2K Features'!$D$5:$CL$125,79,FALSE)</f>
        <v>Yes</v>
      </c>
      <c r="CG59" s="76" t="str">
        <f>VLOOKUP(F59,'N2K Features'!$D$5:$CL$125,80,FALSE)</f>
        <v>Medium</v>
      </c>
      <c r="CH59" s="76" t="str">
        <f>VLOOKUP(F59,'N2K Features'!$D$5:$CL$125,81,FALSE)</f>
        <v>High</v>
      </c>
      <c r="CI59" s="76" t="str">
        <f>VLOOKUP(F59,'N2K Features'!$D$5:$CL$125,82,FALSE)</f>
        <v>No</v>
      </c>
      <c r="CJ59" s="76">
        <f>VLOOKUP(F59,'N2K Features'!$D$5:$CL$125,83,FALSE)</f>
        <v>0</v>
      </c>
      <c r="CK59" s="76">
        <f>VLOOKUP(F59,'N2K Features'!$D$5:$CL$125,84,FALSE)</f>
        <v>0</v>
      </c>
      <c r="CL59" s="76" t="str">
        <f>VLOOKUP(F59,'N2K Features'!$D$5:$CL$125,85,FALSE)</f>
        <v>Yes</v>
      </c>
      <c r="CM59" s="76" t="str">
        <f>VLOOKUP(F59,'N2K Features'!$D$5:$CL$125,86,FALSE)</f>
        <v>Medium</v>
      </c>
      <c r="CN59" s="79" t="str">
        <f>VLOOKUP(F59,'N2K Features'!$D$5:$CL$125,87,FALSE)</f>
        <v>Distinctive often exceptional landscapes; attracts visitors in certain areas but others may be inaccessible; walking, bird watching</v>
      </c>
    </row>
    <row r="60" spans="1:92" ht="14.4" hidden="1" x14ac:dyDescent="0.3">
      <c r="A60" s="129" t="s">
        <v>213</v>
      </c>
      <c r="B60" s="59" t="s">
        <v>214</v>
      </c>
      <c r="C60" s="59" t="s">
        <v>528</v>
      </c>
      <c r="D60" s="59" t="s">
        <v>700</v>
      </c>
      <c r="E60" s="59" t="s">
        <v>604</v>
      </c>
      <c r="F60" s="59" t="s">
        <v>701</v>
      </c>
      <c r="G60" s="59" t="s">
        <v>702</v>
      </c>
      <c r="H60" s="179" t="s">
        <v>556</v>
      </c>
      <c r="I60" s="77" t="str">
        <f>VLOOKUP(F60,'N2K Features'!$D$5:$CL$125,4,FALSE)</f>
        <v>No</v>
      </c>
      <c r="J60" s="77" t="str">
        <f>VLOOKUP(F60,'N2K Features'!$D$5:$CL$125,5,FALSE)</f>
        <v>Negligible</v>
      </c>
      <c r="K60" s="77" t="str">
        <f>VLOOKUP(F60,'N2K Features'!$D$5:$CL$125,6,FALSE)</f>
        <v>Low</v>
      </c>
      <c r="L60" s="77" t="str">
        <f>VLOOKUP(F60,'N2K Features'!$D$5:$CL$125,7,FALSE)</f>
        <v>No</v>
      </c>
      <c r="M60" s="77" t="str">
        <f>VLOOKUP(F60,'N2K Features'!$D$5:$CL$125,8,FALSE)</f>
        <v>Negligible</v>
      </c>
      <c r="N60" s="77" t="str">
        <f>VLOOKUP(F60,'N2K Features'!$D$5:$CL$125,9,FALSE)</f>
        <v>Low</v>
      </c>
      <c r="O60" s="77" t="str">
        <f>VLOOKUP(F60,'N2K Features'!$D$5:$CL$125,10,FALSE)</f>
        <v>No</v>
      </c>
      <c r="P60" s="77" t="str">
        <f>VLOOKUP(F60,'N2K Features'!$D$5:$CL$125,11,FALSE)</f>
        <v>Negligible</v>
      </c>
      <c r="Q60" s="77" t="str">
        <f>VLOOKUP(F60,'N2K Features'!$D$5:$CL$125,12,FALSE)</f>
        <v>Low</v>
      </c>
      <c r="R60" s="77" t="str">
        <f>VLOOKUP(F60,'N2K Features'!$D$5:$CL$125,13,FALSE)</f>
        <v>No</v>
      </c>
      <c r="S60" s="77" t="str">
        <f>VLOOKUP(F60,'N2K Features'!$D$5:$CL$125,14,FALSE)</f>
        <v>Negligible</v>
      </c>
      <c r="T60" s="77" t="str">
        <f>VLOOKUP(F60,'N2K Features'!$D$5:$CL$125,15,FALSE)</f>
        <v>Low</v>
      </c>
      <c r="U60" s="77" t="str">
        <f>VLOOKUP(F60,'N2K Features'!$D$5:$CL$125,16,FALSE)</f>
        <v>No</v>
      </c>
      <c r="V60" s="77">
        <f>VLOOKUP(F60,'N2K Features'!$D$5:$CL$125, 17,FALSE)</f>
        <v>0</v>
      </c>
      <c r="W60" s="77">
        <f>VLOOKUP(F60,'N2K Features'!$D$5:$CL$125,18,FALSE)</f>
        <v>0</v>
      </c>
      <c r="X60" s="77" t="str">
        <f>VLOOKUP(F60,'N2K Features'!$D$5:$CL$125,19,FALSE)</f>
        <v>No</v>
      </c>
      <c r="Y60" s="77">
        <f>VLOOKUP(F60,'N2K Features'!$D$5:$CL$125,20,FALSE)</f>
        <v>0</v>
      </c>
      <c r="Z60" s="77">
        <f>VLOOKUP(F60,'N2K Features'!$D$5:$CL$125,21,FALSE)</f>
        <v>0</v>
      </c>
      <c r="AA60" s="77" t="str">
        <f>VLOOKUP(F60,'N2K Features'!$D$5:$CL$125,22,FALSE)</f>
        <v>No</v>
      </c>
      <c r="AB60" s="77">
        <f>VLOOKUP(F60,'N2K Features'!$D$5:$CL$125,23,FALSE)</f>
        <v>0</v>
      </c>
      <c r="AC60" s="77">
        <f>VLOOKUP(F60,'N2K Features'!$D$5:$CL$125,24,FALSE)</f>
        <v>0</v>
      </c>
      <c r="AD60" s="77" t="str">
        <f>VLOOKUP(F60,'N2K Features'!$D$5:$CL$125,25,FALSE)</f>
        <v>No</v>
      </c>
      <c r="AE60" s="77">
        <f>VLOOKUP(F60,'N2K Features'!$D$5:$CL$125,26,FALSE)</f>
        <v>0</v>
      </c>
      <c r="AF60" s="78">
        <f>VLOOKUP(F60,'N2K Features'!$D$5:$CL$125,27,FALSE)</f>
        <v>0</v>
      </c>
      <c r="AG60" s="76" t="str">
        <f>VLOOKUP(F60,'N2K Features'!$D$5:$CL$125,28,FALSE)</f>
        <v>No</v>
      </c>
      <c r="AH60" s="76">
        <f>VLOOKUP(F60,'N2K Features'!$D$5:$CL$125,29,FALSE)</f>
        <v>0</v>
      </c>
      <c r="AI60" s="76">
        <f>VLOOKUP(F60,'N2K Features'!$D$5:$CL$125,30,FALSE)</f>
        <v>0</v>
      </c>
      <c r="AJ60" s="76" t="str">
        <f>VLOOKUP(F60,'N2K Features'!$D$5:$CL$125,31,FALSE)</f>
        <v>No</v>
      </c>
      <c r="AK60" s="76">
        <f>VLOOKUP(F60,'N2K Features'!$D$5:$CL$125,32,FALSE)</f>
        <v>0</v>
      </c>
      <c r="AL60" s="76">
        <f>VLOOKUP(F60,'N2K Features'!$D$5:$CL$125,33,FALSE)</f>
        <v>0</v>
      </c>
      <c r="AM60" s="76" t="str">
        <f>VLOOKUP(F60,'N2K Features'!$D$5:$CL$125,34,FALSE)</f>
        <v>No</v>
      </c>
      <c r="AN60" s="76">
        <f>VLOOKUP(F60,'N2K Features'!$D$5:$CL$125,35,FALSE)</f>
        <v>0</v>
      </c>
      <c r="AO60" s="76">
        <f>VLOOKUP(F60,'N2K Features'!$D$5:$CL$125,36,FALSE)</f>
        <v>0</v>
      </c>
      <c r="AP60" s="76" t="str">
        <f>VLOOKUP(F60,'N2K Features'!$D$5:$CL$125,37,FALSE)</f>
        <v>No</v>
      </c>
      <c r="AQ60" s="76">
        <f>VLOOKUP(F60,'N2K Features'!$D$5:$CL$125,38,FALSE)</f>
        <v>0</v>
      </c>
      <c r="AR60" s="76">
        <f>VLOOKUP(F60,'N2K Features'!$D$5:$CL$125,39,FALSE)</f>
        <v>0</v>
      </c>
      <c r="AS60" s="76" t="str">
        <f>VLOOKUP(F60,'N2K Features'!$D$5:$CL$125,40,FALSE)</f>
        <v>No</v>
      </c>
      <c r="AT60" s="76">
        <f>VLOOKUP(F60,'N2K Features'!$D$5:$CL$125,41,FALSE)</f>
        <v>0</v>
      </c>
      <c r="AU60" s="76">
        <f>VLOOKUP(F60,'N2K Features'!$D$5:$CL$125,42,FALSE)</f>
        <v>0</v>
      </c>
      <c r="AV60" s="76" t="str">
        <f>VLOOKUP(F60,'N2K Features'!$D$5:$CL$125,43,FALSE)</f>
        <v>No</v>
      </c>
      <c r="AW60" s="76">
        <f>VLOOKUP(F60,'N2K Features'!$D$5:$CL$125,44,FALSE)</f>
        <v>0</v>
      </c>
      <c r="AX60" s="76">
        <f>VLOOKUP(F60,'N2K Features'!$D$5:$CL$125,45,FALSE)</f>
        <v>0</v>
      </c>
      <c r="AY60" s="76" t="str">
        <f>VLOOKUP(F60,'N2K Features'!$D$5:$CL$125,46,FALSE)</f>
        <v>No</v>
      </c>
      <c r="AZ60" s="76">
        <f>VLOOKUP(F60,'N2K Features'!$D$5:$CL$125,47,FALSE)</f>
        <v>0</v>
      </c>
      <c r="BA60" s="76">
        <f>VLOOKUP(F60,'N2K Features'!$D$5:$CL$125,48,FALSE)</f>
        <v>0</v>
      </c>
      <c r="BB60" s="76" t="str">
        <f>VLOOKUP(F60,'N2K Features'!$D$5:$CL$125,49,FALSE)</f>
        <v>No</v>
      </c>
      <c r="BC60" s="76">
        <f>VLOOKUP(F60,'N2K Features'!$D$5:$CL$125,50,FALSE)</f>
        <v>0</v>
      </c>
      <c r="BD60" s="130">
        <f>VLOOKUP(F60,'N2K Features'!$D$5:$CL$125,51,FALSE)</f>
        <v>0</v>
      </c>
      <c r="BE60" s="76" t="str">
        <f>VLOOKUP(F60,'N2K Features'!$D$5:$CL$125,52,FALSE)</f>
        <v>No</v>
      </c>
      <c r="BF60" s="76">
        <f>VLOOKUP(F60,'N2K Features'!$D$5:$CL$125,53,FALSE)</f>
        <v>0</v>
      </c>
      <c r="BG60" s="130">
        <f>VLOOKUP(F60,'N2K Features'!$D$5:$CL$125,54,FALSE)</f>
        <v>0</v>
      </c>
      <c r="BH60" s="76" t="str">
        <f>VLOOKUP(F60,'N2K Features'!$D$5:$CL$125,55,FALSE)</f>
        <v>No</v>
      </c>
      <c r="BI60" s="76">
        <f>VLOOKUP(F60,'N2K Features'!$D$5:$CL$125,56,FALSE)</f>
        <v>0</v>
      </c>
      <c r="BJ60" s="76">
        <f>VLOOKUP(F60,'N2K Features'!$D$5:$CL$125,57,FALSE)</f>
        <v>0</v>
      </c>
      <c r="BK60" s="76" t="str">
        <f>VLOOKUP(F60,'N2K Features'!$D$5:$CL$125,58,FALSE)</f>
        <v>No</v>
      </c>
      <c r="BL60" s="76">
        <f>VLOOKUP(F60,'N2K Features'!$D$5:$CL$125,59,FALSE)</f>
        <v>0</v>
      </c>
      <c r="BM60" s="130">
        <f>VLOOKUP(F60,'N2K Features'!$D$5:$CL$125,60,FALSE)</f>
        <v>0</v>
      </c>
      <c r="BN60" s="76" t="str">
        <f>VLOOKUP(F60,'N2K Features'!$D$5:$CL$125,61,FALSE)</f>
        <v>No</v>
      </c>
      <c r="BO60" s="76">
        <f>VLOOKUP(F60,'N2K Features'!$D$5:$CL$125,62,FALSE)</f>
        <v>0</v>
      </c>
      <c r="BP60" s="76">
        <f>VLOOKUP(F60,'N2K Features'!$D$5:$CL$125,63,FALSE)</f>
        <v>0</v>
      </c>
      <c r="BQ60" s="76" t="str">
        <f>VLOOKUP(F60,'N2K Features'!$D$5:$CL$125,64,FALSE)</f>
        <v>No</v>
      </c>
      <c r="BR60" s="76">
        <f>VLOOKUP(F60,'N2K Features'!$D$5:$CL$125,65,FALSE)</f>
        <v>0</v>
      </c>
      <c r="BS60" s="76">
        <f>VLOOKUP(F60,'N2K Features'!$D$5:$CL$125,66,FALSE)</f>
        <v>0</v>
      </c>
      <c r="BT60" s="76" t="str">
        <f>VLOOKUP(F60,'N2K Features'!$D$5:$CL$125,67,FALSE)</f>
        <v>No</v>
      </c>
      <c r="BU60" s="76">
        <f>VLOOKUP(F60,'N2K Features'!$D$5:$CL$125,68,FALSE)</f>
        <v>0</v>
      </c>
      <c r="BV60" s="76">
        <f>VLOOKUP(F60,'N2K Features'!$D$5:$CL$125,69,FALSE)</f>
        <v>0</v>
      </c>
      <c r="BW60" s="76" t="str">
        <f>VLOOKUP(F60,'N2K Features'!$D$5:$CL$125,70,FALSE)</f>
        <v>No</v>
      </c>
      <c r="BX60" s="76">
        <f>VLOOKUP(F60,'N2K Features'!$D$5:$CL$125,71,FALSE)</f>
        <v>0</v>
      </c>
      <c r="BY60" s="130">
        <f>VLOOKUP(F60,'N2K Features'!$D$5:$CL$125,72,FALSE)</f>
        <v>0</v>
      </c>
      <c r="BZ60" s="76" t="str">
        <f>VLOOKUP(F60,'N2K Features'!$D$5:$CL$125,73,FALSE)</f>
        <v>No</v>
      </c>
      <c r="CA60" s="76">
        <f>VLOOKUP(F60,'N2K Features'!$D$5:$CL$125,74,FALSE)</f>
        <v>0</v>
      </c>
      <c r="CB60" s="76">
        <f>VLOOKUP(F60,'N2K Features'!$D$5:$CL$125,75,FALSE)</f>
        <v>0</v>
      </c>
      <c r="CC60" s="76" t="str">
        <f>VLOOKUP(F60,'N2K Features'!$D$5:$CL$125,76,FALSE)</f>
        <v>No</v>
      </c>
      <c r="CD60" s="76">
        <f>VLOOKUP(F60,'N2K Features'!$D$5:$CL$125,77,FALSE)</f>
        <v>0</v>
      </c>
      <c r="CE60" s="76">
        <f>VLOOKUP(F60,'N2K Features'!$D$5:$CL$125,78,FALSE)</f>
        <v>0</v>
      </c>
      <c r="CF60" s="76" t="str">
        <f>VLOOKUP(F60,'N2K Features'!$D$5:$CL$125,79,FALSE)</f>
        <v>No</v>
      </c>
      <c r="CG60" s="76">
        <f>VLOOKUP(F60,'N2K Features'!$D$5:$CL$125,80,FALSE)</f>
        <v>0</v>
      </c>
      <c r="CH60" s="76">
        <f>VLOOKUP(F60,'N2K Features'!$D$5:$CL$125,81,FALSE)</f>
        <v>0</v>
      </c>
      <c r="CI60" s="76" t="str">
        <f>VLOOKUP(F60,'N2K Features'!$D$5:$CL$125,82,FALSE)</f>
        <v>No</v>
      </c>
      <c r="CJ60" s="76">
        <f>VLOOKUP(F60,'N2K Features'!$D$5:$CL$125,83,FALSE)</f>
        <v>0</v>
      </c>
      <c r="CK60" s="76">
        <f>VLOOKUP(F60,'N2K Features'!$D$5:$CL$125,84,FALSE)</f>
        <v>0</v>
      </c>
      <c r="CL60" s="76" t="str">
        <f>VLOOKUP(F60,'N2K Features'!$D$5:$CL$125,85,FALSE)</f>
        <v>Yes</v>
      </c>
      <c r="CM60" s="76" t="str">
        <f>VLOOKUP(F60,'N2K Features'!$D$5:$CL$125,86,FALSE)</f>
        <v>Low</v>
      </c>
      <c r="CN60" s="79" t="str">
        <f>VLOOKUP(F60,'N2K Features'!$D$5:$CL$125,87,FALSE)</f>
        <v xml:space="preserve">Interest to botanists. </v>
      </c>
    </row>
    <row r="61" spans="1:92" ht="14.4" hidden="1" x14ac:dyDescent="0.3">
      <c r="A61" s="129" t="s">
        <v>215</v>
      </c>
      <c r="B61" s="59" t="s">
        <v>216</v>
      </c>
      <c r="C61" s="59" t="s">
        <v>585</v>
      </c>
      <c r="D61" s="59" t="s">
        <v>142</v>
      </c>
      <c r="E61" s="59" t="s">
        <v>590</v>
      </c>
      <c r="F61" s="59" t="s">
        <v>143</v>
      </c>
      <c r="G61" s="59" t="s">
        <v>144</v>
      </c>
      <c r="H61" s="179" t="s">
        <v>145</v>
      </c>
      <c r="I61" s="77" t="str">
        <f>VLOOKUP(F61,'N2K Features'!$D$5:$CL$125,4,FALSE)</f>
        <v>Yes</v>
      </c>
      <c r="J61" s="77" t="str">
        <f>VLOOKUP(F61,'N2K Features'!$D$5:$CL$125,5,FALSE)</f>
        <v>Medium</v>
      </c>
      <c r="K61" s="77" t="str">
        <f>VLOOKUP(F61,'N2K Features'!$D$5:$CL$125,6,FALSE)</f>
        <v>Moderate</v>
      </c>
      <c r="L61" s="77" t="str">
        <f>VLOOKUP(F61,'N2K Features'!$D$5:$CL$125,7,FALSE)</f>
        <v>Yes</v>
      </c>
      <c r="M61" s="77" t="str">
        <f>VLOOKUP(F61,'N2K Features'!$D$5:$CL$125,8,FALSE)</f>
        <v>Medium</v>
      </c>
      <c r="N61" s="77" t="str">
        <f>VLOOKUP(F61,'N2K Features'!$D$5:$CL$125,9,FALSE)</f>
        <v>High</v>
      </c>
      <c r="O61" s="77" t="str">
        <f>VLOOKUP(F61,'N2K Features'!$D$5:$CL$125,10,FALSE)</f>
        <v>Yes</v>
      </c>
      <c r="P61" s="77" t="str">
        <f>VLOOKUP(F61,'N2K Features'!$D$5:$CL$125,11,FALSE)</f>
        <v>Medium</v>
      </c>
      <c r="Q61" s="77" t="str">
        <f>VLOOKUP(F61,'N2K Features'!$D$5:$CL$125,12,FALSE)</f>
        <v>Low</v>
      </c>
      <c r="R61" s="77" t="str">
        <f>VLOOKUP(F61,'N2K Features'!$D$5:$CL$125,13,FALSE)</f>
        <v>Yes</v>
      </c>
      <c r="S61" s="77" t="str">
        <f>VLOOKUP(F61,'N2K Features'!$D$5:$CL$125,14,FALSE)</f>
        <v>Medium</v>
      </c>
      <c r="T61" s="77" t="str">
        <f>VLOOKUP(F61,'N2K Features'!$D$5:$CL$125,15,FALSE)</f>
        <v>High</v>
      </c>
      <c r="U61" s="77" t="str">
        <f>VLOOKUP(F61,'N2K Features'!$D$5:$CL$125,16,FALSE)</f>
        <v>Yes</v>
      </c>
      <c r="V61" s="77" t="str">
        <f>VLOOKUP(F61,'N2K Features'!$D$5:$CL$125, 17,FALSE)</f>
        <v>Small</v>
      </c>
      <c r="W61" s="77" t="str">
        <f>VLOOKUP(F61,'N2K Features'!$D$5:$CL$125,18,FALSE)</f>
        <v>Low</v>
      </c>
      <c r="X61" s="77" t="str">
        <f>VLOOKUP(F61,'N2K Features'!$D$5:$CL$125,19,FALSE)</f>
        <v>No</v>
      </c>
      <c r="Y61" s="77">
        <f>VLOOKUP(F61,'N2K Features'!$D$5:$CL$125,20,FALSE)</f>
        <v>0</v>
      </c>
      <c r="Z61" s="77">
        <f>VLOOKUP(F61,'N2K Features'!$D$5:$CL$125,21,FALSE)</f>
        <v>0</v>
      </c>
      <c r="AA61" s="77" t="str">
        <f>VLOOKUP(F61,'N2K Features'!$D$5:$CL$125,22,FALSE)</f>
        <v>No</v>
      </c>
      <c r="AB61" s="77">
        <f>VLOOKUP(F61,'N2K Features'!$D$5:$CL$125,23,FALSE)</f>
        <v>0</v>
      </c>
      <c r="AC61" s="77">
        <f>VLOOKUP(F61,'N2K Features'!$D$5:$CL$125,24,FALSE)</f>
        <v>0</v>
      </c>
      <c r="AD61" s="77" t="str">
        <f>VLOOKUP(F61,'N2K Features'!$D$5:$CL$125,25,FALSE)</f>
        <v>Yes</v>
      </c>
      <c r="AE61" s="77" t="str">
        <f>VLOOKUP(F61,'N2K Features'!$D$5:$CL$125,26,FALSE)</f>
        <v>Medium</v>
      </c>
      <c r="AF61" s="78" t="str">
        <f>VLOOKUP(F61,'N2K Features'!$D$5:$CL$125,27,FALSE)</f>
        <v>High</v>
      </c>
      <c r="AG61" s="76" t="str">
        <f>VLOOKUP(F61,'N2K Features'!$D$5:$CL$125,28,FALSE)</f>
        <v>Yes</v>
      </c>
      <c r="AH61" s="76" t="str">
        <f>VLOOKUP(F61,'N2K Features'!$D$5:$CL$125,29,FALSE)</f>
        <v>Small</v>
      </c>
      <c r="AI61" s="76" t="str">
        <f>VLOOKUP(F61,'N2K Features'!$D$5:$CL$125,30,FALSE)</f>
        <v>High</v>
      </c>
      <c r="AJ61" s="76" t="str">
        <f>VLOOKUP(F61,'N2K Features'!$D$5:$CL$125,31,FALSE)</f>
        <v>Yes</v>
      </c>
      <c r="AK61" s="76" t="str">
        <f>VLOOKUP(F61,'N2K Features'!$D$5:$CL$125,32,FALSE)</f>
        <v>Medium</v>
      </c>
      <c r="AL61" s="76" t="str">
        <f>VLOOKUP(F61,'N2K Features'!$D$5:$CL$125,33,FALSE)</f>
        <v>Low</v>
      </c>
      <c r="AM61" s="76" t="str">
        <f>VLOOKUP(F61,'N2K Features'!$D$5:$CL$125,34,FALSE)</f>
        <v>No</v>
      </c>
      <c r="AN61" s="76">
        <f>VLOOKUP(F61,'N2K Features'!$D$5:$CL$125,35,FALSE)</f>
        <v>0</v>
      </c>
      <c r="AO61" s="76">
        <f>VLOOKUP(F61,'N2K Features'!$D$5:$CL$125,36,FALSE)</f>
        <v>0</v>
      </c>
      <c r="AP61" s="76" t="str">
        <f>VLOOKUP(F61,'N2K Features'!$D$5:$CL$125,37,FALSE)</f>
        <v>Yes</v>
      </c>
      <c r="AQ61" s="76" t="str">
        <f>VLOOKUP(F61,'N2K Features'!$D$5:$CL$125,38,FALSE)</f>
        <v>Small</v>
      </c>
      <c r="AR61" s="76" t="str">
        <f>VLOOKUP(F61,'N2K Features'!$D$5:$CL$125,39,FALSE)</f>
        <v>Low</v>
      </c>
      <c r="AS61" s="76" t="str">
        <f>VLOOKUP(F61,'N2K Features'!$D$5:$CL$125,40,FALSE)</f>
        <v>Yes</v>
      </c>
      <c r="AT61" s="76" t="str">
        <f>VLOOKUP(F61,'N2K Features'!$D$5:$CL$125,41,FALSE)</f>
        <v>Small</v>
      </c>
      <c r="AU61" s="76" t="str">
        <f>VLOOKUP(F61,'N2K Features'!$D$5:$CL$125,42,FALSE)</f>
        <v>High</v>
      </c>
      <c r="AV61" s="76" t="str">
        <f>VLOOKUP(F61,'N2K Features'!$D$5:$CL$125,43,FALSE)</f>
        <v>No</v>
      </c>
      <c r="AW61" s="76">
        <f>VLOOKUP(F61,'N2K Features'!$D$5:$CL$125,44,FALSE)</f>
        <v>0</v>
      </c>
      <c r="AX61" s="76">
        <f>VLOOKUP(F61,'N2K Features'!$D$5:$CL$125,45,FALSE)</f>
        <v>0</v>
      </c>
      <c r="AY61" s="76" t="str">
        <f>VLOOKUP(F61,'N2K Features'!$D$5:$CL$125,46,FALSE)</f>
        <v>No</v>
      </c>
      <c r="AZ61" s="76">
        <f>VLOOKUP(F61,'N2K Features'!$D$5:$CL$125,47,FALSE)</f>
        <v>0</v>
      </c>
      <c r="BA61" s="76">
        <f>VLOOKUP(F61,'N2K Features'!$D$5:$CL$125,48,FALSE)</f>
        <v>0</v>
      </c>
      <c r="BB61" s="76" t="str">
        <f>VLOOKUP(F61,'N2K Features'!$D$5:$CL$125,49,FALSE)</f>
        <v>No</v>
      </c>
      <c r="BC61" s="76">
        <f>VLOOKUP(F61,'N2K Features'!$D$5:$CL$125,50,FALSE)</f>
        <v>0</v>
      </c>
      <c r="BD61" s="130">
        <f>VLOOKUP(F61,'N2K Features'!$D$5:$CL$125,51,FALSE)</f>
        <v>0</v>
      </c>
      <c r="BE61" s="76" t="str">
        <f>VLOOKUP(F61,'N2K Features'!$D$5:$CL$125,52,FALSE)</f>
        <v>Yes</v>
      </c>
      <c r="BF61" s="76" t="str">
        <f>VLOOKUP(F61,'N2K Features'!$D$5:$CL$125,53,FALSE)</f>
        <v>Small</v>
      </c>
      <c r="BG61" s="130" t="str">
        <f>VLOOKUP(F61,'N2K Features'!$D$5:$CL$125,54,FALSE)</f>
        <v>Low</v>
      </c>
      <c r="BH61" s="76" t="str">
        <f>VLOOKUP(F61,'N2K Features'!$D$5:$CL$125,55,FALSE)</f>
        <v>Yes</v>
      </c>
      <c r="BI61" s="76" t="str">
        <f>VLOOKUP(F61,'N2K Features'!$D$5:$CL$125,56,FALSE)</f>
        <v>Large</v>
      </c>
      <c r="BJ61" s="76" t="str">
        <f>VLOOKUP(F61,'N2K Features'!$D$5:$CL$125,57,FALSE)</f>
        <v>High</v>
      </c>
      <c r="BK61" s="76" t="str">
        <f>VLOOKUP(F61,'N2K Features'!$D$5:$CL$125,58,FALSE)</f>
        <v>Yes</v>
      </c>
      <c r="BL61" s="76" t="str">
        <f>VLOOKUP(F61,'N2K Features'!$D$5:$CL$125,59,FALSE)</f>
        <v>Large</v>
      </c>
      <c r="BM61" s="130" t="str">
        <f>VLOOKUP(F61,'N2K Features'!$D$5:$CL$125,60,FALSE)</f>
        <v>High</v>
      </c>
      <c r="BN61" s="76" t="str">
        <f>VLOOKUP(F61,'N2K Features'!$D$5:$CL$125,61,FALSE)</f>
        <v>Yes</v>
      </c>
      <c r="BO61" s="76" t="str">
        <f>VLOOKUP(F61,'N2K Features'!$D$5:$CL$125,62,FALSE)</f>
        <v>Medium</v>
      </c>
      <c r="BP61" s="76" t="str">
        <f>VLOOKUP(F61,'N2K Features'!$D$5:$CL$125,63,FALSE)</f>
        <v>Moderate</v>
      </c>
      <c r="BQ61" s="76" t="str">
        <f>VLOOKUP(F61,'N2K Features'!$D$5:$CL$125,64,FALSE)</f>
        <v>Yes</v>
      </c>
      <c r="BR61" s="76" t="str">
        <f>VLOOKUP(F61,'N2K Features'!$D$5:$CL$125,65,FALSE)</f>
        <v>Medium</v>
      </c>
      <c r="BS61" s="76" t="str">
        <f>VLOOKUP(F61,'N2K Features'!$D$5:$CL$125,66,FALSE)</f>
        <v>Moderate</v>
      </c>
      <c r="BT61" s="76" t="str">
        <f>VLOOKUP(F61,'N2K Features'!$D$5:$CL$125,67,FALSE)</f>
        <v>Yes</v>
      </c>
      <c r="BU61" s="76" t="str">
        <f>VLOOKUP(F61,'N2K Features'!$D$5:$CL$125,68,FALSE)</f>
        <v>Medium</v>
      </c>
      <c r="BV61" s="76" t="str">
        <f>VLOOKUP(F61,'N2K Features'!$D$5:$CL$125,69,FALSE)</f>
        <v>High</v>
      </c>
      <c r="BW61" s="76" t="str">
        <f>VLOOKUP(F61,'N2K Features'!$D$5:$CL$125,70,FALSE)</f>
        <v>Yes</v>
      </c>
      <c r="BX61" s="76" t="str">
        <f>VLOOKUP(F61,'N2K Features'!$D$5:$CL$125,71,FALSE)</f>
        <v>Medium</v>
      </c>
      <c r="BY61" s="130" t="str">
        <f>VLOOKUP(F61,'N2K Features'!$D$5:$CL$125,72,FALSE)</f>
        <v>High</v>
      </c>
      <c r="BZ61" s="76" t="str">
        <f>VLOOKUP(F61,'N2K Features'!$D$5:$CL$125,73,FALSE)</f>
        <v>No</v>
      </c>
      <c r="CA61" s="76">
        <f>VLOOKUP(F61,'N2K Features'!$D$5:$CL$125,74,FALSE)</f>
        <v>0</v>
      </c>
      <c r="CB61" s="76">
        <f>VLOOKUP(F61,'N2K Features'!$D$5:$CL$125,75,FALSE)</f>
        <v>0</v>
      </c>
      <c r="CC61" s="76" t="str">
        <f>VLOOKUP(F61,'N2K Features'!$D$5:$CL$125,76,FALSE)</f>
        <v>No</v>
      </c>
      <c r="CD61" s="76">
        <f>VLOOKUP(F61,'N2K Features'!$D$5:$CL$125,77,FALSE)</f>
        <v>0</v>
      </c>
      <c r="CE61" s="76">
        <f>VLOOKUP(F61,'N2K Features'!$D$5:$CL$125,78,FALSE)</f>
        <v>0</v>
      </c>
      <c r="CF61" s="76" t="str">
        <f>VLOOKUP(F61,'N2K Features'!$D$5:$CL$125,79,FALSE)</f>
        <v>Yes</v>
      </c>
      <c r="CG61" s="76" t="str">
        <f>VLOOKUP(F61,'N2K Features'!$D$5:$CL$125,80,FALSE)</f>
        <v>Medium</v>
      </c>
      <c r="CH61" s="76" t="str">
        <f>VLOOKUP(F61,'N2K Features'!$D$5:$CL$125,81,FALSE)</f>
        <v>High</v>
      </c>
      <c r="CI61" s="76" t="str">
        <f>VLOOKUP(F61,'N2K Features'!$D$5:$CL$125,82,FALSE)</f>
        <v>No</v>
      </c>
      <c r="CJ61" s="76">
        <f>VLOOKUP(F61,'N2K Features'!$D$5:$CL$125,83,FALSE)</f>
        <v>0</v>
      </c>
      <c r="CK61" s="76">
        <f>VLOOKUP(F61,'N2K Features'!$D$5:$CL$125,84,FALSE)</f>
        <v>0</v>
      </c>
      <c r="CL61" s="76" t="str">
        <f>VLOOKUP(F61,'N2K Features'!$D$5:$CL$125,85,FALSE)</f>
        <v>Yes</v>
      </c>
      <c r="CM61" s="76" t="str">
        <f>VLOOKUP(F61,'N2K Features'!$D$5:$CL$125,86,FALSE)</f>
        <v>Low</v>
      </c>
      <c r="CN61" s="79" t="str">
        <f>VLOOKUP(F61,'N2K Features'!$D$5:$CL$125,87,FALSE)</f>
        <v>Contributes to diverse landscape</v>
      </c>
    </row>
    <row r="62" spans="1:92" ht="14.4" hidden="1" x14ac:dyDescent="0.3">
      <c r="A62" s="129" t="s">
        <v>217</v>
      </c>
      <c r="B62" s="59" t="s">
        <v>218</v>
      </c>
      <c r="C62" s="59" t="s">
        <v>585</v>
      </c>
      <c r="D62" s="59" t="s">
        <v>142</v>
      </c>
      <c r="E62" s="59" t="s">
        <v>590</v>
      </c>
      <c r="F62" s="59" t="s">
        <v>143</v>
      </c>
      <c r="G62" s="59" t="s">
        <v>144</v>
      </c>
      <c r="H62" s="179" t="s">
        <v>145</v>
      </c>
      <c r="I62" s="77" t="str">
        <f>VLOOKUP(F62,'N2K Features'!$D$5:$CL$125,4,FALSE)</f>
        <v>Yes</v>
      </c>
      <c r="J62" s="77" t="str">
        <f>VLOOKUP(F62,'N2K Features'!$D$5:$CL$125,5,FALSE)</f>
        <v>Medium</v>
      </c>
      <c r="K62" s="77" t="str">
        <f>VLOOKUP(F62,'N2K Features'!$D$5:$CL$125,6,FALSE)</f>
        <v>Moderate</v>
      </c>
      <c r="L62" s="77" t="str">
        <f>VLOOKUP(F62,'N2K Features'!$D$5:$CL$125,7,FALSE)</f>
        <v>Yes</v>
      </c>
      <c r="M62" s="77" t="str">
        <f>VLOOKUP(F62,'N2K Features'!$D$5:$CL$125,8,FALSE)</f>
        <v>Medium</v>
      </c>
      <c r="N62" s="77" t="str">
        <f>VLOOKUP(F62,'N2K Features'!$D$5:$CL$125,9,FALSE)</f>
        <v>High</v>
      </c>
      <c r="O62" s="77" t="str">
        <f>VLOOKUP(F62,'N2K Features'!$D$5:$CL$125,10,FALSE)</f>
        <v>Yes</v>
      </c>
      <c r="P62" s="77" t="str">
        <f>VLOOKUP(F62,'N2K Features'!$D$5:$CL$125,11,FALSE)</f>
        <v>Medium</v>
      </c>
      <c r="Q62" s="77" t="str">
        <f>VLOOKUP(F62,'N2K Features'!$D$5:$CL$125,12,FALSE)</f>
        <v>Low</v>
      </c>
      <c r="R62" s="77" t="str">
        <f>VLOOKUP(F62,'N2K Features'!$D$5:$CL$125,13,FALSE)</f>
        <v>Yes</v>
      </c>
      <c r="S62" s="77" t="str">
        <f>VLOOKUP(F62,'N2K Features'!$D$5:$CL$125,14,FALSE)</f>
        <v>Medium</v>
      </c>
      <c r="T62" s="77" t="str">
        <f>VLOOKUP(F62,'N2K Features'!$D$5:$CL$125,15,FALSE)</f>
        <v>High</v>
      </c>
      <c r="U62" s="77" t="str">
        <f>VLOOKUP(F62,'N2K Features'!$D$5:$CL$125,16,FALSE)</f>
        <v>Yes</v>
      </c>
      <c r="V62" s="77" t="str">
        <f>VLOOKUP(F62,'N2K Features'!$D$5:$CL$125, 17,FALSE)</f>
        <v>Small</v>
      </c>
      <c r="W62" s="77" t="str">
        <f>VLOOKUP(F62,'N2K Features'!$D$5:$CL$125,18,FALSE)</f>
        <v>Low</v>
      </c>
      <c r="X62" s="77" t="str">
        <f>VLOOKUP(F62,'N2K Features'!$D$5:$CL$125,19,FALSE)</f>
        <v>No</v>
      </c>
      <c r="Y62" s="77">
        <f>VLOOKUP(F62,'N2K Features'!$D$5:$CL$125,20,FALSE)</f>
        <v>0</v>
      </c>
      <c r="Z62" s="77">
        <f>VLOOKUP(F62,'N2K Features'!$D$5:$CL$125,21,FALSE)</f>
        <v>0</v>
      </c>
      <c r="AA62" s="77" t="str">
        <f>VLOOKUP(F62,'N2K Features'!$D$5:$CL$125,22,FALSE)</f>
        <v>No</v>
      </c>
      <c r="AB62" s="77">
        <f>VLOOKUP(F62,'N2K Features'!$D$5:$CL$125,23,FALSE)</f>
        <v>0</v>
      </c>
      <c r="AC62" s="77">
        <f>VLOOKUP(F62,'N2K Features'!$D$5:$CL$125,24,FALSE)</f>
        <v>0</v>
      </c>
      <c r="AD62" s="77" t="str">
        <f>VLOOKUP(F62,'N2K Features'!$D$5:$CL$125,25,FALSE)</f>
        <v>Yes</v>
      </c>
      <c r="AE62" s="77" t="str">
        <f>VLOOKUP(F62,'N2K Features'!$D$5:$CL$125,26,FALSE)</f>
        <v>Medium</v>
      </c>
      <c r="AF62" s="78" t="str">
        <f>VLOOKUP(F62,'N2K Features'!$D$5:$CL$125,27,FALSE)</f>
        <v>High</v>
      </c>
      <c r="AG62" s="76" t="str">
        <f>VLOOKUP(F62,'N2K Features'!$D$5:$CL$125,28,FALSE)</f>
        <v>Yes</v>
      </c>
      <c r="AH62" s="76" t="str">
        <f>VLOOKUP(F62,'N2K Features'!$D$5:$CL$125,29,FALSE)</f>
        <v>Small</v>
      </c>
      <c r="AI62" s="76" t="str">
        <f>VLOOKUP(F62,'N2K Features'!$D$5:$CL$125,30,FALSE)</f>
        <v>High</v>
      </c>
      <c r="AJ62" s="76" t="str">
        <f>VLOOKUP(F62,'N2K Features'!$D$5:$CL$125,31,FALSE)</f>
        <v>Yes</v>
      </c>
      <c r="AK62" s="76" t="str">
        <f>VLOOKUP(F62,'N2K Features'!$D$5:$CL$125,32,FALSE)</f>
        <v>Medium</v>
      </c>
      <c r="AL62" s="76" t="str">
        <f>VLOOKUP(F62,'N2K Features'!$D$5:$CL$125,33,FALSE)</f>
        <v>Low</v>
      </c>
      <c r="AM62" s="76" t="str">
        <f>VLOOKUP(F62,'N2K Features'!$D$5:$CL$125,34,FALSE)</f>
        <v>No</v>
      </c>
      <c r="AN62" s="76">
        <f>VLOOKUP(F62,'N2K Features'!$D$5:$CL$125,35,FALSE)</f>
        <v>0</v>
      </c>
      <c r="AO62" s="76">
        <f>VLOOKUP(F62,'N2K Features'!$D$5:$CL$125,36,FALSE)</f>
        <v>0</v>
      </c>
      <c r="AP62" s="76" t="str">
        <f>VLOOKUP(F62,'N2K Features'!$D$5:$CL$125,37,FALSE)</f>
        <v>Yes</v>
      </c>
      <c r="AQ62" s="76" t="str">
        <f>VLOOKUP(F62,'N2K Features'!$D$5:$CL$125,38,FALSE)</f>
        <v>Small</v>
      </c>
      <c r="AR62" s="76" t="str">
        <f>VLOOKUP(F62,'N2K Features'!$D$5:$CL$125,39,FALSE)</f>
        <v>Low</v>
      </c>
      <c r="AS62" s="76" t="str">
        <f>VLOOKUP(F62,'N2K Features'!$D$5:$CL$125,40,FALSE)</f>
        <v>Yes</v>
      </c>
      <c r="AT62" s="76" t="str">
        <f>VLOOKUP(F62,'N2K Features'!$D$5:$CL$125,41,FALSE)</f>
        <v>Small</v>
      </c>
      <c r="AU62" s="76" t="str">
        <f>VLOOKUP(F62,'N2K Features'!$D$5:$CL$125,42,FALSE)</f>
        <v>High</v>
      </c>
      <c r="AV62" s="76" t="str">
        <f>VLOOKUP(F62,'N2K Features'!$D$5:$CL$125,43,FALSE)</f>
        <v>No</v>
      </c>
      <c r="AW62" s="76">
        <f>VLOOKUP(F62,'N2K Features'!$D$5:$CL$125,44,FALSE)</f>
        <v>0</v>
      </c>
      <c r="AX62" s="76">
        <f>VLOOKUP(F62,'N2K Features'!$D$5:$CL$125,45,FALSE)</f>
        <v>0</v>
      </c>
      <c r="AY62" s="76" t="str">
        <f>VLOOKUP(F62,'N2K Features'!$D$5:$CL$125,46,FALSE)</f>
        <v>No</v>
      </c>
      <c r="AZ62" s="76">
        <f>VLOOKUP(F62,'N2K Features'!$D$5:$CL$125,47,FALSE)</f>
        <v>0</v>
      </c>
      <c r="BA62" s="76">
        <f>VLOOKUP(F62,'N2K Features'!$D$5:$CL$125,48,FALSE)</f>
        <v>0</v>
      </c>
      <c r="BB62" s="76" t="str">
        <f>VLOOKUP(F62,'N2K Features'!$D$5:$CL$125,49,FALSE)</f>
        <v>No</v>
      </c>
      <c r="BC62" s="76">
        <f>VLOOKUP(F62,'N2K Features'!$D$5:$CL$125,50,FALSE)</f>
        <v>0</v>
      </c>
      <c r="BD62" s="130">
        <f>VLOOKUP(F62,'N2K Features'!$D$5:$CL$125,51,FALSE)</f>
        <v>0</v>
      </c>
      <c r="BE62" s="76" t="str">
        <f>VLOOKUP(F62,'N2K Features'!$D$5:$CL$125,52,FALSE)</f>
        <v>Yes</v>
      </c>
      <c r="BF62" s="76" t="str">
        <f>VLOOKUP(F62,'N2K Features'!$D$5:$CL$125,53,FALSE)</f>
        <v>Small</v>
      </c>
      <c r="BG62" s="130" t="str">
        <f>VLOOKUP(F62,'N2K Features'!$D$5:$CL$125,54,FALSE)</f>
        <v>Low</v>
      </c>
      <c r="BH62" s="76" t="str">
        <f>VLOOKUP(F62,'N2K Features'!$D$5:$CL$125,55,FALSE)</f>
        <v>Yes</v>
      </c>
      <c r="BI62" s="76" t="str">
        <f>VLOOKUP(F62,'N2K Features'!$D$5:$CL$125,56,FALSE)</f>
        <v>Large</v>
      </c>
      <c r="BJ62" s="76" t="str">
        <f>VLOOKUP(F62,'N2K Features'!$D$5:$CL$125,57,FALSE)</f>
        <v>High</v>
      </c>
      <c r="BK62" s="76" t="str">
        <f>VLOOKUP(F62,'N2K Features'!$D$5:$CL$125,58,FALSE)</f>
        <v>Yes</v>
      </c>
      <c r="BL62" s="76" t="str">
        <f>VLOOKUP(F62,'N2K Features'!$D$5:$CL$125,59,FALSE)</f>
        <v>Large</v>
      </c>
      <c r="BM62" s="130" t="str">
        <f>VLOOKUP(F62,'N2K Features'!$D$5:$CL$125,60,FALSE)</f>
        <v>High</v>
      </c>
      <c r="BN62" s="76" t="str">
        <f>VLOOKUP(F62,'N2K Features'!$D$5:$CL$125,61,FALSE)</f>
        <v>Yes</v>
      </c>
      <c r="BO62" s="76" t="str">
        <f>VLOOKUP(F62,'N2K Features'!$D$5:$CL$125,62,FALSE)</f>
        <v>Medium</v>
      </c>
      <c r="BP62" s="76" t="str">
        <f>VLOOKUP(F62,'N2K Features'!$D$5:$CL$125,63,FALSE)</f>
        <v>Moderate</v>
      </c>
      <c r="BQ62" s="76" t="str">
        <f>VLOOKUP(F62,'N2K Features'!$D$5:$CL$125,64,FALSE)</f>
        <v>Yes</v>
      </c>
      <c r="BR62" s="76" t="str">
        <f>VLOOKUP(F62,'N2K Features'!$D$5:$CL$125,65,FALSE)</f>
        <v>Medium</v>
      </c>
      <c r="BS62" s="76" t="str">
        <f>VLOOKUP(F62,'N2K Features'!$D$5:$CL$125,66,FALSE)</f>
        <v>Moderate</v>
      </c>
      <c r="BT62" s="76" t="str">
        <f>VLOOKUP(F62,'N2K Features'!$D$5:$CL$125,67,FALSE)</f>
        <v>Yes</v>
      </c>
      <c r="BU62" s="76" t="str">
        <f>VLOOKUP(F62,'N2K Features'!$D$5:$CL$125,68,FALSE)</f>
        <v>Medium</v>
      </c>
      <c r="BV62" s="76" t="str">
        <f>VLOOKUP(F62,'N2K Features'!$D$5:$CL$125,69,FALSE)</f>
        <v>High</v>
      </c>
      <c r="BW62" s="76" t="str">
        <f>VLOOKUP(F62,'N2K Features'!$D$5:$CL$125,70,FALSE)</f>
        <v>Yes</v>
      </c>
      <c r="BX62" s="76" t="str">
        <f>VLOOKUP(F62,'N2K Features'!$D$5:$CL$125,71,FALSE)</f>
        <v>Medium</v>
      </c>
      <c r="BY62" s="130" t="str">
        <f>VLOOKUP(F62,'N2K Features'!$D$5:$CL$125,72,FALSE)</f>
        <v>High</v>
      </c>
      <c r="BZ62" s="76" t="str">
        <f>VLOOKUP(F62,'N2K Features'!$D$5:$CL$125,73,FALSE)</f>
        <v>No</v>
      </c>
      <c r="CA62" s="76">
        <f>VLOOKUP(F62,'N2K Features'!$D$5:$CL$125,74,FALSE)</f>
        <v>0</v>
      </c>
      <c r="CB62" s="76">
        <f>VLOOKUP(F62,'N2K Features'!$D$5:$CL$125,75,FALSE)</f>
        <v>0</v>
      </c>
      <c r="CC62" s="76" t="str">
        <f>VLOOKUP(F62,'N2K Features'!$D$5:$CL$125,76,FALSE)</f>
        <v>No</v>
      </c>
      <c r="CD62" s="76">
        <f>VLOOKUP(F62,'N2K Features'!$D$5:$CL$125,77,FALSE)</f>
        <v>0</v>
      </c>
      <c r="CE62" s="76">
        <f>VLOOKUP(F62,'N2K Features'!$D$5:$CL$125,78,FALSE)</f>
        <v>0</v>
      </c>
      <c r="CF62" s="76" t="str">
        <f>VLOOKUP(F62,'N2K Features'!$D$5:$CL$125,79,FALSE)</f>
        <v>Yes</v>
      </c>
      <c r="CG62" s="76" t="str">
        <f>VLOOKUP(F62,'N2K Features'!$D$5:$CL$125,80,FALSE)</f>
        <v>Medium</v>
      </c>
      <c r="CH62" s="76" t="str">
        <f>VLOOKUP(F62,'N2K Features'!$D$5:$CL$125,81,FALSE)</f>
        <v>High</v>
      </c>
      <c r="CI62" s="76" t="str">
        <f>VLOOKUP(F62,'N2K Features'!$D$5:$CL$125,82,FALSE)</f>
        <v>No</v>
      </c>
      <c r="CJ62" s="76">
        <f>VLOOKUP(F62,'N2K Features'!$D$5:$CL$125,83,FALSE)</f>
        <v>0</v>
      </c>
      <c r="CK62" s="76">
        <f>VLOOKUP(F62,'N2K Features'!$D$5:$CL$125,84,FALSE)</f>
        <v>0</v>
      </c>
      <c r="CL62" s="76" t="str">
        <f>VLOOKUP(F62,'N2K Features'!$D$5:$CL$125,85,FALSE)</f>
        <v>Yes</v>
      </c>
      <c r="CM62" s="76" t="str">
        <f>VLOOKUP(F62,'N2K Features'!$D$5:$CL$125,86,FALSE)</f>
        <v>Low</v>
      </c>
      <c r="CN62" s="79" t="str">
        <f>VLOOKUP(F62,'N2K Features'!$D$5:$CL$125,87,FALSE)</f>
        <v>Contributes to diverse landscape</v>
      </c>
    </row>
    <row r="63" spans="1:92" ht="14.4" hidden="1" x14ac:dyDescent="0.3">
      <c r="A63" s="129" t="s">
        <v>217</v>
      </c>
      <c r="B63" s="59" t="s">
        <v>218</v>
      </c>
      <c r="C63" s="59" t="s">
        <v>585</v>
      </c>
      <c r="D63" s="59" t="s">
        <v>166</v>
      </c>
      <c r="E63" s="59" t="s">
        <v>592</v>
      </c>
      <c r="F63" s="59" t="s">
        <v>167</v>
      </c>
      <c r="G63" s="59" t="s">
        <v>168</v>
      </c>
      <c r="H63" s="179" t="s">
        <v>169</v>
      </c>
      <c r="I63" s="77" t="str">
        <f>VLOOKUP(F63,'N2K Features'!$D$5:$CL$125,4,FALSE)</f>
        <v>Yes</v>
      </c>
      <c r="J63" s="77" t="str">
        <f>VLOOKUP(F63,'N2K Features'!$D$5:$CL$125,5,FALSE)</f>
        <v>Medium</v>
      </c>
      <c r="K63" s="77" t="str">
        <f>VLOOKUP(F63,'N2K Features'!$D$5:$CL$125,6,FALSE)</f>
        <v>Moderate</v>
      </c>
      <c r="L63" s="77" t="str">
        <f>VLOOKUP(F63,'N2K Features'!$D$5:$CL$125,7,FALSE)</f>
        <v>Yes</v>
      </c>
      <c r="M63" s="77" t="str">
        <f>VLOOKUP(F63,'N2K Features'!$D$5:$CL$125,8,FALSE)</f>
        <v>Large</v>
      </c>
      <c r="N63" s="77" t="str">
        <f>VLOOKUP(F63,'N2K Features'!$D$5:$CL$125,9,FALSE)</f>
        <v>Moderate</v>
      </c>
      <c r="O63" s="77" t="str">
        <f>VLOOKUP(F63,'N2K Features'!$D$5:$CL$125,10,FALSE)</f>
        <v>Yes</v>
      </c>
      <c r="P63" s="77" t="str">
        <f>VLOOKUP(F63,'N2K Features'!$D$5:$CL$125,11,FALSE)</f>
        <v>Medium</v>
      </c>
      <c r="Q63" s="77" t="str">
        <f>VLOOKUP(F63,'N2K Features'!$D$5:$CL$125,12,FALSE)</f>
        <v>Low</v>
      </c>
      <c r="R63" s="77" t="str">
        <f>VLOOKUP(F63,'N2K Features'!$D$5:$CL$125,13,FALSE)</f>
        <v>Yes</v>
      </c>
      <c r="S63" s="77" t="str">
        <f>VLOOKUP(F63,'N2K Features'!$D$5:$CL$125,14,FALSE)</f>
        <v>Medium</v>
      </c>
      <c r="T63" s="77" t="str">
        <f>VLOOKUP(F63,'N2K Features'!$D$5:$CL$125,15,FALSE)</f>
        <v>Moderate</v>
      </c>
      <c r="U63" s="77" t="str">
        <f>VLOOKUP(F63,'N2K Features'!$D$5:$CL$125,16,FALSE)</f>
        <v>Yes</v>
      </c>
      <c r="V63" s="77" t="str">
        <f>VLOOKUP(F63,'N2K Features'!$D$5:$CL$125, 17,FALSE)</f>
        <v>Medium</v>
      </c>
      <c r="W63" s="77" t="str">
        <f>VLOOKUP(F63,'N2K Features'!$D$5:$CL$125,18,FALSE)</f>
        <v>Low</v>
      </c>
      <c r="X63" s="77" t="str">
        <f>VLOOKUP(F63,'N2K Features'!$D$5:$CL$125,19,FALSE)</f>
        <v>No</v>
      </c>
      <c r="Y63" s="77">
        <f>VLOOKUP(F63,'N2K Features'!$D$5:$CL$125,20,FALSE)</f>
        <v>0</v>
      </c>
      <c r="Z63" s="77">
        <f>VLOOKUP(F63,'N2K Features'!$D$5:$CL$125,21,FALSE)</f>
        <v>0</v>
      </c>
      <c r="AA63" s="77" t="str">
        <f>VLOOKUP(F63,'N2K Features'!$D$5:$CL$125,22,FALSE)</f>
        <v>No</v>
      </c>
      <c r="AB63" s="77">
        <f>VLOOKUP(F63,'N2K Features'!$D$5:$CL$125,23,FALSE)</f>
        <v>0</v>
      </c>
      <c r="AC63" s="77">
        <f>VLOOKUP(F63,'N2K Features'!$D$5:$CL$125,24,FALSE)</f>
        <v>0</v>
      </c>
      <c r="AD63" s="77" t="str">
        <f>VLOOKUP(F63,'N2K Features'!$D$5:$CL$125,25,FALSE)</f>
        <v>Yes</v>
      </c>
      <c r="AE63" s="77" t="str">
        <f>VLOOKUP(F63,'N2K Features'!$D$5:$CL$125,26,FALSE)</f>
        <v>Medium</v>
      </c>
      <c r="AF63" s="78" t="str">
        <f>VLOOKUP(F63,'N2K Features'!$D$5:$CL$125,27,FALSE)</f>
        <v>High</v>
      </c>
      <c r="AG63" s="76" t="str">
        <f>VLOOKUP(F63,'N2K Features'!$D$5:$CL$125,28,FALSE)</f>
        <v>Yes</v>
      </c>
      <c r="AH63" s="76" t="str">
        <f>VLOOKUP(F63,'N2K Features'!$D$5:$CL$125,29,FALSE)</f>
        <v>Small</v>
      </c>
      <c r="AI63" s="76" t="str">
        <f>VLOOKUP(F63,'N2K Features'!$D$5:$CL$125,30,FALSE)</f>
        <v>High</v>
      </c>
      <c r="AJ63" s="76" t="str">
        <f>VLOOKUP(F63,'N2K Features'!$D$5:$CL$125,31,FALSE)</f>
        <v>No</v>
      </c>
      <c r="AK63" s="76">
        <f>VLOOKUP(F63,'N2K Features'!$D$5:$CL$125,32,FALSE)</f>
        <v>0</v>
      </c>
      <c r="AL63" s="76">
        <f>VLOOKUP(F63,'N2K Features'!$D$5:$CL$125,33,FALSE)</f>
        <v>0</v>
      </c>
      <c r="AM63" s="76" t="str">
        <f>VLOOKUP(F63,'N2K Features'!$D$5:$CL$125,34,FALSE)</f>
        <v>No</v>
      </c>
      <c r="AN63" s="76">
        <f>VLOOKUP(F63,'N2K Features'!$D$5:$CL$125,35,FALSE)</f>
        <v>0</v>
      </c>
      <c r="AO63" s="76">
        <f>VLOOKUP(F63,'N2K Features'!$D$5:$CL$125,36,FALSE)</f>
        <v>0</v>
      </c>
      <c r="AP63" s="76" t="str">
        <f>VLOOKUP(F63,'N2K Features'!$D$5:$CL$125,37,FALSE)</f>
        <v>Yes</v>
      </c>
      <c r="AQ63" s="76" t="str">
        <f>VLOOKUP(F63,'N2K Features'!$D$5:$CL$125,38,FALSE)</f>
        <v>Medium</v>
      </c>
      <c r="AR63" s="76" t="str">
        <f>VLOOKUP(F63,'N2K Features'!$D$5:$CL$125,39,FALSE)</f>
        <v>Low</v>
      </c>
      <c r="AS63" s="76" t="str">
        <f>VLOOKUP(F63,'N2K Features'!$D$5:$CL$125,40,FALSE)</f>
        <v>No</v>
      </c>
      <c r="AT63" s="76">
        <f>VLOOKUP(F63,'N2K Features'!$D$5:$CL$125,41,FALSE)</f>
        <v>0</v>
      </c>
      <c r="AU63" s="76">
        <f>VLOOKUP(F63,'N2K Features'!$D$5:$CL$125,42,FALSE)</f>
        <v>0</v>
      </c>
      <c r="AV63" s="76" t="str">
        <f>VLOOKUP(F63,'N2K Features'!$D$5:$CL$125,43,FALSE)</f>
        <v>No</v>
      </c>
      <c r="AW63" s="76">
        <f>VLOOKUP(F63,'N2K Features'!$D$5:$CL$125,44,FALSE)</f>
        <v>0</v>
      </c>
      <c r="AX63" s="76">
        <f>VLOOKUP(F63,'N2K Features'!$D$5:$CL$125,45,FALSE)</f>
        <v>0</v>
      </c>
      <c r="AY63" s="76" t="str">
        <f>VLOOKUP(F63,'N2K Features'!$D$5:$CL$125,46,FALSE)</f>
        <v>No</v>
      </c>
      <c r="AZ63" s="76">
        <f>VLOOKUP(F63,'N2K Features'!$D$5:$CL$125,47,FALSE)</f>
        <v>0</v>
      </c>
      <c r="BA63" s="76">
        <f>VLOOKUP(F63,'N2K Features'!$D$5:$CL$125,48,FALSE)</f>
        <v>0</v>
      </c>
      <c r="BB63" s="76" t="str">
        <f>VLOOKUP(F63,'N2K Features'!$D$5:$CL$125,49,FALSE)</f>
        <v>No</v>
      </c>
      <c r="BC63" s="76">
        <f>VLOOKUP(F63,'N2K Features'!$D$5:$CL$125,50,FALSE)</f>
        <v>0</v>
      </c>
      <c r="BD63" s="130">
        <f>VLOOKUP(F63,'N2K Features'!$D$5:$CL$125,51,FALSE)</f>
        <v>0</v>
      </c>
      <c r="BE63" s="76" t="str">
        <f>VLOOKUP(F63,'N2K Features'!$D$5:$CL$125,52,FALSE)</f>
        <v>Yes</v>
      </c>
      <c r="BF63" s="76" t="str">
        <f>VLOOKUP(F63,'N2K Features'!$D$5:$CL$125,53,FALSE)</f>
        <v>Small</v>
      </c>
      <c r="BG63" s="130" t="str">
        <f>VLOOKUP(F63,'N2K Features'!$D$5:$CL$125,54,FALSE)</f>
        <v>Low</v>
      </c>
      <c r="BH63" s="76" t="str">
        <f>VLOOKUP(F63,'N2K Features'!$D$5:$CL$125,55,FALSE)</f>
        <v>Yes</v>
      </c>
      <c r="BI63" s="76" t="str">
        <f>VLOOKUP(F63,'N2K Features'!$D$5:$CL$125,56,FALSE)</f>
        <v>Small</v>
      </c>
      <c r="BJ63" s="76" t="str">
        <f>VLOOKUP(F63,'N2K Features'!$D$5:$CL$125,57,FALSE)</f>
        <v>Low</v>
      </c>
      <c r="BK63" s="76" t="str">
        <f>VLOOKUP(F63,'N2K Features'!$D$5:$CL$125,58,FALSE)</f>
        <v>Yes</v>
      </c>
      <c r="BL63" s="76" t="str">
        <f>VLOOKUP(F63,'N2K Features'!$D$5:$CL$125,59,FALSE)</f>
        <v>Medium</v>
      </c>
      <c r="BM63" s="130" t="str">
        <f>VLOOKUP(F63,'N2K Features'!$D$5:$CL$125,60,FALSE)</f>
        <v>High</v>
      </c>
      <c r="BN63" s="76" t="str">
        <f>VLOOKUP(F63,'N2K Features'!$D$5:$CL$125,61,FALSE)</f>
        <v>Yes</v>
      </c>
      <c r="BO63" s="76" t="str">
        <f>VLOOKUP(F63,'N2K Features'!$D$5:$CL$125,62,FALSE)</f>
        <v>Medium</v>
      </c>
      <c r="BP63" s="76" t="str">
        <f>VLOOKUP(F63,'N2K Features'!$D$5:$CL$125,63,FALSE)</f>
        <v>Moderate</v>
      </c>
      <c r="BQ63" s="76" t="str">
        <f>VLOOKUP(F63,'N2K Features'!$D$5:$CL$125,64,FALSE)</f>
        <v>Yes</v>
      </c>
      <c r="BR63" s="76" t="str">
        <f>VLOOKUP(F63,'N2K Features'!$D$5:$CL$125,65,FALSE)</f>
        <v>Medium</v>
      </c>
      <c r="BS63" s="76" t="str">
        <f>VLOOKUP(F63,'N2K Features'!$D$5:$CL$125,66,FALSE)</f>
        <v>Moderate</v>
      </c>
      <c r="BT63" s="76" t="str">
        <f>VLOOKUP(F63,'N2K Features'!$D$5:$CL$125,67,FALSE)</f>
        <v>Yes</v>
      </c>
      <c r="BU63" s="76" t="str">
        <f>VLOOKUP(F63,'N2K Features'!$D$5:$CL$125,68,FALSE)</f>
        <v>Small</v>
      </c>
      <c r="BV63" s="76" t="str">
        <f>VLOOKUP(F63,'N2K Features'!$D$5:$CL$125,69,FALSE)</f>
        <v>Low</v>
      </c>
      <c r="BW63" s="76" t="str">
        <f>VLOOKUP(F63,'N2K Features'!$D$5:$CL$125,70,FALSE)</f>
        <v>Yes</v>
      </c>
      <c r="BX63" s="76" t="str">
        <f>VLOOKUP(F63,'N2K Features'!$D$5:$CL$125,71,FALSE)</f>
        <v>Medium</v>
      </c>
      <c r="BY63" s="130" t="str">
        <f>VLOOKUP(F63,'N2K Features'!$D$5:$CL$125,72,FALSE)</f>
        <v>High</v>
      </c>
      <c r="BZ63" s="76" t="str">
        <f>VLOOKUP(F63,'N2K Features'!$D$5:$CL$125,73,FALSE)</f>
        <v>No</v>
      </c>
      <c r="CA63" s="76">
        <f>VLOOKUP(F63,'N2K Features'!$D$5:$CL$125,74,FALSE)</f>
        <v>0</v>
      </c>
      <c r="CB63" s="76">
        <f>VLOOKUP(F63,'N2K Features'!$D$5:$CL$125,75,FALSE)</f>
        <v>0</v>
      </c>
      <c r="CC63" s="76" t="str">
        <f>VLOOKUP(F63,'N2K Features'!$D$5:$CL$125,76,FALSE)</f>
        <v>No</v>
      </c>
      <c r="CD63" s="76">
        <f>VLOOKUP(F63,'N2K Features'!$D$5:$CL$125,77,FALSE)</f>
        <v>0</v>
      </c>
      <c r="CE63" s="76">
        <f>VLOOKUP(F63,'N2K Features'!$D$5:$CL$125,78,FALSE)</f>
        <v>0</v>
      </c>
      <c r="CF63" s="76" t="str">
        <f>VLOOKUP(F63,'N2K Features'!$D$5:$CL$125,79,FALSE)</f>
        <v>Yes</v>
      </c>
      <c r="CG63" s="76" t="str">
        <f>VLOOKUP(F63,'N2K Features'!$D$5:$CL$125,80,FALSE)</f>
        <v>Medium</v>
      </c>
      <c r="CH63" s="76" t="str">
        <f>VLOOKUP(F63,'N2K Features'!$D$5:$CL$125,81,FALSE)</f>
        <v>High</v>
      </c>
      <c r="CI63" s="76" t="str">
        <f>VLOOKUP(F63,'N2K Features'!$D$5:$CL$125,82,FALSE)</f>
        <v>No</v>
      </c>
      <c r="CJ63" s="76">
        <f>VLOOKUP(F63,'N2K Features'!$D$5:$CL$125,83,FALSE)</f>
        <v>0</v>
      </c>
      <c r="CK63" s="76">
        <f>VLOOKUP(F63,'N2K Features'!$D$5:$CL$125,84,FALSE)</f>
        <v>0</v>
      </c>
      <c r="CL63" s="76" t="str">
        <f>VLOOKUP(F63,'N2K Features'!$D$5:$CL$125,85,FALSE)</f>
        <v>Yes</v>
      </c>
      <c r="CM63" s="76" t="str">
        <f>VLOOKUP(F63,'N2K Features'!$D$5:$CL$125,86,FALSE)</f>
        <v>Medium</v>
      </c>
      <c r="CN63" s="79" t="str">
        <f>VLOOKUP(F63,'N2K Features'!$D$5:$CL$125,87,FALSE)</f>
        <v>Appealing open space, with flowers and butterflies, sometimes near towns, sometimes on nature reserves with interpretation</v>
      </c>
    </row>
    <row r="64" spans="1:92" ht="14.4" hidden="1" x14ac:dyDescent="0.3">
      <c r="A64" s="129" t="s">
        <v>219</v>
      </c>
      <c r="B64" s="59" t="s">
        <v>220</v>
      </c>
      <c r="C64" s="59" t="s">
        <v>585</v>
      </c>
      <c r="D64" s="59" t="s">
        <v>166</v>
      </c>
      <c r="E64" s="59" t="s">
        <v>592</v>
      </c>
      <c r="F64" s="59" t="s">
        <v>167</v>
      </c>
      <c r="G64" s="59" t="s">
        <v>168</v>
      </c>
      <c r="H64" s="179" t="s">
        <v>169</v>
      </c>
      <c r="I64" s="77" t="str">
        <f>VLOOKUP(F64,'N2K Features'!$D$5:$CL$125,4,FALSE)</f>
        <v>Yes</v>
      </c>
      <c r="J64" s="77" t="str">
        <f>VLOOKUP(F64,'N2K Features'!$D$5:$CL$125,5,FALSE)</f>
        <v>Medium</v>
      </c>
      <c r="K64" s="77" t="str">
        <f>VLOOKUP(F64,'N2K Features'!$D$5:$CL$125,6,FALSE)</f>
        <v>Moderate</v>
      </c>
      <c r="L64" s="77" t="str">
        <f>VLOOKUP(F64,'N2K Features'!$D$5:$CL$125,7,FALSE)</f>
        <v>Yes</v>
      </c>
      <c r="M64" s="77" t="str">
        <f>VLOOKUP(F64,'N2K Features'!$D$5:$CL$125,8,FALSE)</f>
        <v>Large</v>
      </c>
      <c r="N64" s="77" t="str">
        <f>VLOOKUP(F64,'N2K Features'!$D$5:$CL$125,9,FALSE)</f>
        <v>Moderate</v>
      </c>
      <c r="O64" s="77" t="str">
        <f>VLOOKUP(F64,'N2K Features'!$D$5:$CL$125,10,FALSE)</f>
        <v>Yes</v>
      </c>
      <c r="P64" s="77" t="str">
        <f>VLOOKUP(F64,'N2K Features'!$D$5:$CL$125,11,FALSE)</f>
        <v>Medium</v>
      </c>
      <c r="Q64" s="77" t="str">
        <f>VLOOKUP(F64,'N2K Features'!$D$5:$CL$125,12,FALSE)</f>
        <v>Low</v>
      </c>
      <c r="R64" s="77" t="str">
        <f>VLOOKUP(F64,'N2K Features'!$D$5:$CL$125,13,FALSE)</f>
        <v>Yes</v>
      </c>
      <c r="S64" s="77" t="str">
        <f>VLOOKUP(F64,'N2K Features'!$D$5:$CL$125,14,FALSE)</f>
        <v>Medium</v>
      </c>
      <c r="T64" s="77" t="str">
        <f>VLOOKUP(F64,'N2K Features'!$D$5:$CL$125,15,FALSE)</f>
        <v>Moderate</v>
      </c>
      <c r="U64" s="77" t="str">
        <f>VLOOKUP(F64,'N2K Features'!$D$5:$CL$125,16,FALSE)</f>
        <v>Yes</v>
      </c>
      <c r="V64" s="77" t="str">
        <f>VLOOKUP(F64,'N2K Features'!$D$5:$CL$125, 17,FALSE)</f>
        <v>Medium</v>
      </c>
      <c r="W64" s="77" t="str">
        <f>VLOOKUP(F64,'N2K Features'!$D$5:$CL$125,18,FALSE)</f>
        <v>Low</v>
      </c>
      <c r="X64" s="77" t="str">
        <f>VLOOKUP(F64,'N2K Features'!$D$5:$CL$125,19,FALSE)</f>
        <v>No</v>
      </c>
      <c r="Y64" s="77">
        <f>VLOOKUP(F64,'N2K Features'!$D$5:$CL$125,20,FALSE)</f>
        <v>0</v>
      </c>
      <c r="Z64" s="77">
        <f>VLOOKUP(F64,'N2K Features'!$D$5:$CL$125,21,FALSE)</f>
        <v>0</v>
      </c>
      <c r="AA64" s="77" t="str">
        <f>VLOOKUP(F64,'N2K Features'!$D$5:$CL$125,22,FALSE)</f>
        <v>No</v>
      </c>
      <c r="AB64" s="77">
        <f>VLOOKUP(F64,'N2K Features'!$D$5:$CL$125,23,FALSE)</f>
        <v>0</v>
      </c>
      <c r="AC64" s="77">
        <f>VLOOKUP(F64,'N2K Features'!$D$5:$CL$125,24,FALSE)</f>
        <v>0</v>
      </c>
      <c r="AD64" s="77" t="str">
        <f>VLOOKUP(F64,'N2K Features'!$D$5:$CL$125,25,FALSE)</f>
        <v>Yes</v>
      </c>
      <c r="AE64" s="77" t="str">
        <f>VLOOKUP(F64,'N2K Features'!$D$5:$CL$125,26,FALSE)</f>
        <v>Medium</v>
      </c>
      <c r="AF64" s="78" t="str">
        <f>VLOOKUP(F64,'N2K Features'!$D$5:$CL$125,27,FALSE)</f>
        <v>High</v>
      </c>
      <c r="AG64" s="76" t="str">
        <f>VLOOKUP(F64,'N2K Features'!$D$5:$CL$125,28,FALSE)</f>
        <v>Yes</v>
      </c>
      <c r="AH64" s="76" t="str">
        <f>VLOOKUP(F64,'N2K Features'!$D$5:$CL$125,29,FALSE)</f>
        <v>Small</v>
      </c>
      <c r="AI64" s="76" t="str">
        <f>VLOOKUP(F64,'N2K Features'!$D$5:$CL$125,30,FALSE)</f>
        <v>High</v>
      </c>
      <c r="AJ64" s="76" t="str">
        <f>VLOOKUP(F64,'N2K Features'!$D$5:$CL$125,31,FALSE)</f>
        <v>No</v>
      </c>
      <c r="AK64" s="76">
        <f>VLOOKUP(F64,'N2K Features'!$D$5:$CL$125,32,FALSE)</f>
        <v>0</v>
      </c>
      <c r="AL64" s="76">
        <f>VLOOKUP(F64,'N2K Features'!$D$5:$CL$125,33,FALSE)</f>
        <v>0</v>
      </c>
      <c r="AM64" s="76" t="str">
        <f>VLOOKUP(F64,'N2K Features'!$D$5:$CL$125,34,FALSE)</f>
        <v>No</v>
      </c>
      <c r="AN64" s="76">
        <f>VLOOKUP(F64,'N2K Features'!$D$5:$CL$125,35,FALSE)</f>
        <v>0</v>
      </c>
      <c r="AO64" s="76">
        <f>VLOOKUP(F64,'N2K Features'!$D$5:$CL$125,36,FALSE)</f>
        <v>0</v>
      </c>
      <c r="AP64" s="76" t="str">
        <f>VLOOKUP(F64,'N2K Features'!$D$5:$CL$125,37,FALSE)</f>
        <v>Yes</v>
      </c>
      <c r="AQ64" s="76" t="str">
        <f>VLOOKUP(F64,'N2K Features'!$D$5:$CL$125,38,FALSE)</f>
        <v>Medium</v>
      </c>
      <c r="AR64" s="76" t="str">
        <f>VLOOKUP(F64,'N2K Features'!$D$5:$CL$125,39,FALSE)</f>
        <v>Low</v>
      </c>
      <c r="AS64" s="76" t="str">
        <f>VLOOKUP(F64,'N2K Features'!$D$5:$CL$125,40,FALSE)</f>
        <v>No</v>
      </c>
      <c r="AT64" s="76">
        <f>VLOOKUP(F64,'N2K Features'!$D$5:$CL$125,41,FALSE)</f>
        <v>0</v>
      </c>
      <c r="AU64" s="76">
        <f>VLOOKUP(F64,'N2K Features'!$D$5:$CL$125,42,FALSE)</f>
        <v>0</v>
      </c>
      <c r="AV64" s="76" t="str">
        <f>VLOOKUP(F64,'N2K Features'!$D$5:$CL$125,43,FALSE)</f>
        <v>No</v>
      </c>
      <c r="AW64" s="76">
        <f>VLOOKUP(F64,'N2K Features'!$D$5:$CL$125,44,FALSE)</f>
        <v>0</v>
      </c>
      <c r="AX64" s="76">
        <f>VLOOKUP(F64,'N2K Features'!$D$5:$CL$125,45,FALSE)</f>
        <v>0</v>
      </c>
      <c r="AY64" s="76" t="str">
        <f>VLOOKUP(F64,'N2K Features'!$D$5:$CL$125,46,FALSE)</f>
        <v>No</v>
      </c>
      <c r="AZ64" s="76">
        <f>VLOOKUP(F64,'N2K Features'!$D$5:$CL$125,47,FALSE)</f>
        <v>0</v>
      </c>
      <c r="BA64" s="76">
        <f>VLOOKUP(F64,'N2K Features'!$D$5:$CL$125,48,FALSE)</f>
        <v>0</v>
      </c>
      <c r="BB64" s="76" t="str">
        <f>VLOOKUP(F64,'N2K Features'!$D$5:$CL$125,49,FALSE)</f>
        <v>No</v>
      </c>
      <c r="BC64" s="76">
        <f>VLOOKUP(F64,'N2K Features'!$D$5:$CL$125,50,FALSE)</f>
        <v>0</v>
      </c>
      <c r="BD64" s="130">
        <f>VLOOKUP(F64,'N2K Features'!$D$5:$CL$125,51,FALSE)</f>
        <v>0</v>
      </c>
      <c r="BE64" s="76" t="str">
        <f>VLOOKUP(F64,'N2K Features'!$D$5:$CL$125,52,FALSE)</f>
        <v>Yes</v>
      </c>
      <c r="BF64" s="76" t="str">
        <f>VLOOKUP(F64,'N2K Features'!$D$5:$CL$125,53,FALSE)</f>
        <v>Small</v>
      </c>
      <c r="BG64" s="130" t="str">
        <f>VLOOKUP(F64,'N2K Features'!$D$5:$CL$125,54,FALSE)</f>
        <v>Low</v>
      </c>
      <c r="BH64" s="76" t="str">
        <f>VLOOKUP(F64,'N2K Features'!$D$5:$CL$125,55,FALSE)</f>
        <v>Yes</v>
      </c>
      <c r="BI64" s="76" t="str">
        <f>VLOOKUP(F64,'N2K Features'!$D$5:$CL$125,56,FALSE)</f>
        <v>Small</v>
      </c>
      <c r="BJ64" s="76" t="str">
        <f>VLOOKUP(F64,'N2K Features'!$D$5:$CL$125,57,FALSE)</f>
        <v>Low</v>
      </c>
      <c r="BK64" s="76" t="str">
        <f>VLOOKUP(F64,'N2K Features'!$D$5:$CL$125,58,FALSE)</f>
        <v>Yes</v>
      </c>
      <c r="BL64" s="76" t="str">
        <f>VLOOKUP(F64,'N2K Features'!$D$5:$CL$125,59,FALSE)</f>
        <v>Medium</v>
      </c>
      <c r="BM64" s="130" t="str">
        <f>VLOOKUP(F64,'N2K Features'!$D$5:$CL$125,60,FALSE)</f>
        <v>High</v>
      </c>
      <c r="BN64" s="76" t="str">
        <f>VLOOKUP(F64,'N2K Features'!$D$5:$CL$125,61,FALSE)</f>
        <v>Yes</v>
      </c>
      <c r="BO64" s="76" t="str">
        <f>VLOOKUP(F64,'N2K Features'!$D$5:$CL$125,62,FALSE)</f>
        <v>Medium</v>
      </c>
      <c r="BP64" s="76" t="str">
        <f>VLOOKUP(F64,'N2K Features'!$D$5:$CL$125,63,FALSE)</f>
        <v>Moderate</v>
      </c>
      <c r="BQ64" s="76" t="str">
        <f>VLOOKUP(F64,'N2K Features'!$D$5:$CL$125,64,FALSE)</f>
        <v>Yes</v>
      </c>
      <c r="BR64" s="76" t="str">
        <f>VLOOKUP(F64,'N2K Features'!$D$5:$CL$125,65,FALSE)</f>
        <v>Medium</v>
      </c>
      <c r="BS64" s="76" t="str">
        <f>VLOOKUP(F64,'N2K Features'!$D$5:$CL$125,66,FALSE)</f>
        <v>Moderate</v>
      </c>
      <c r="BT64" s="76" t="str">
        <f>VLOOKUP(F64,'N2K Features'!$D$5:$CL$125,67,FALSE)</f>
        <v>Yes</v>
      </c>
      <c r="BU64" s="76" t="str">
        <f>VLOOKUP(F64,'N2K Features'!$D$5:$CL$125,68,FALSE)</f>
        <v>Small</v>
      </c>
      <c r="BV64" s="76" t="str">
        <f>VLOOKUP(F64,'N2K Features'!$D$5:$CL$125,69,FALSE)</f>
        <v>Low</v>
      </c>
      <c r="BW64" s="76" t="str">
        <f>VLOOKUP(F64,'N2K Features'!$D$5:$CL$125,70,FALSE)</f>
        <v>Yes</v>
      </c>
      <c r="BX64" s="76" t="str">
        <f>VLOOKUP(F64,'N2K Features'!$D$5:$CL$125,71,FALSE)</f>
        <v>Medium</v>
      </c>
      <c r="BY64" s="130" t="str">
        <f>VLOOKUP(F64,'N2K Features'!$D$5:$CL$125,72,FALSE)</f>
        <v>High</v>
      </c>
      <c r="BZ64" s="76" t="str">
        <f>VLOOKUP(F64,'N2K Features'!$D$5:$CL$125,73,FALSE)</f>
        <v>No</v>
      </c>
      <c r="CA64" s="76">
        <f>VLOOKUP(F64,'N2K Features'!$D$5:$CL$125,74,FALSE)</f>
        <v>0</v>
      </c>
      <c r="CB64" s="76">
        <f>VLOOKUP(F64,'N2K Features'!$D$5:$CL$125,75,FALSE)</f>
        <v>0</v>
      </c>
      <c r="CC64" s="76" t="str">
        <f>VLOOKUP(F64,'N2K Features'!$D$5:$CL$125,76,FALSE)</f>
        <v>No</v>
      </c>
      <c r="CD64" s="76">
        <f>VLOOKUP(F64,'N2K Features'!$D$5:$CL$125,77,FALSE)</f>
        <v>0</v>
      </c>
      <c r="CE64" s="76">
        <f>VLOOKUP(F64,'N2K Features'!$D$5:$CL$125,78,FALSE)</f>
        <v>0</v>
      </c>
      <c r="CF64" s="76" t="str">
        <f>VLOOKUP(F64,'N2K Features'!$D$5:$CL$125,79,FALSE)</f>
        <v>Yes</v>
      </c>
      <c r="CG64" s="76" t="str">
        <f>VLOOKUP(F64,'N2K Features'!$D$5:$CL$125,80,FALSE)</f>
        <v>Medium</v>
      </c>
      <c r="CH64" s="76" t="str">
        <f>VLOOKUP(F64,'N2K Features'!$D$5:$CL$125,81,FALSE)</f>
        <v>High</v>
      </c>
      <c r="CI64" s="76" t="str">
        <f>VLOOKUP(F64,'N2K Features'!$D$5:$CL$125,82,FALSE)</f>
        <v>No</v>
      </c>
      <c r="CJ64" s="76">
        <f>VLOOKUP(F64,'N2K Features'!$D$5:$CL$125,83,FALSE)</f>
        <v>0</v>
      </c>
      <c r="CK64" s="76">
        <f>VLOOKUP(F64,'N2K Features'!$D$5:$CL$125,84,FALSE)</f>
        <v>0</v>
      </c>
      <c r="CL64" s="76" t="str">
        <f>VLOOKUP(F64,'N2K Features'!$D$5:$CL$125,85,FALSE)</f>
        <v>Yes</v>
      </c>
      <c r="CM64" s="76" t="str">
        <f>VLOOKUP(F64,'N2K Features'!$D$5:$CL$125,86,FALSE)</f>
        <v>Medium</v>
      </c>
      <c r="CN64" s="79" t="str">
        <f>VLOOKUP(F64,'N2K Features'!$D$5:$CL$125,87,FALSE)</f>
        <v>Appealing open space, with flowers and butterflies, sometimes near towns, sometimes on nature reserves with interpretation</v>
      </c>
    </row>
    <row r="65" spans="1:92" ht="14.4" hidden="1" x14ac:dyDescent="0.3">
      <c r="A65" s="129" t="s">
        <v>219</v>
      </c>
      <c r="B65" s="59" t="s">
        <v>220</v>
      </c>
      <c r="C65" s="59" t="s">
        <v>585</v>
      </c>
      <c r="D65" s="59" t="s">
        <v>181</v>
      </c>
      <c r="E65" s="59" t="s">
        <v>593</v>
      </c>
      <c r="F65" s="59" t="s">
        <v>182</v>
      </c>
      <c r="G65" s="59" t="s">
        <v>183</v>
      </c>
      <c r="H65" s="179" t="s">
        <v>184</v>
      </c>
      <c r="I65" s="77" t="str">
        <f>VLOOKUP(F65,'N2K Features'!$D$5:$CL$125,4,FALSE)</f>
        <v>Yes</v>
      </c>
      <c r="J65" s="77" t="str">
        <f>VLOOKUP(F65,'N2K Features'!$D$5:$CL$125,5,FALSE)</f>
        <v>Medium</v>
      </c>
      <c r="K65" s="77" t="str">
        <f>VLOOKUP(F65,'N2K Features'!$D$5:$CL$125,6,FALSE)</f>
        <v>Moderate</v>
      </c>
      <c r="L65" s="77" t="str">
        <f>VLOOKUP(F65,'N2K Features'!$D$5:$CL$125,7,FALSE)</f>
        <v>Yes</v>
      </c>
      <c r="M65" s="77" t="str">
        <f>VLOOKUP(F65,'N2K Features'!$D$5:$CL$125,8,FALSE)</f>
        <v>Large</v>
      </c>
      <c r="N65" s="77" t="str">
        <f>VLOOKUP(F65,'N2K Features'!$D$5:$CL$125,9,FALSE)</f>
        <v>Moderate</v>
      </c>
      <c r="O65" s="77" t="str">
        <f>VLOOKUP(F65,'N2K Features'!$D$5:$CL$125,10,FALSE)</f>
        <v>Yes</v>
      </c>
      <c r="P65" s="77" t="str">
        <f>VLOOKUP(F65,'N2K Features'!$D$5:$CL$125,11,FALSE)</f>
        <v>Medium</v>
      </c>
      <c r="Q65" s="77" t="str">
        <f>VLOOKUP(F65,'N2K Features'!$D$5:$CL$125,12,FALSE)</f>
        <v>Low</v>
      </c>
      <c r="R65" s="77" t="str">
        <f>VLOOKUP(F65,'N2K Features'!$D$5:$CL$125,13,FALSE)</f>
        <v>Yes</v>
      </c>
      <c r="S65" s="77" t="str">
        <f>VLOOKUP(F65,'N2K Features'!$D$5:$CL$125,14,FALSE)</f>
        <v>Large</v>
      </c>
      <c r="T65" s="77" t="str">
        <f>VLOOKUP(F65,'N2K Features'!$D$5:$CL$125,15,FALSE)</f>
        <v>Moderate</v>
      </c>
      <c r="U65" s="77" t="str">
        <f>VLOOKUP(F65,'N2K Features'!$D$5:$CL$125,16,FALSE)</f>
        <v>Yes</v>
      </c>
      <c r="V65" s="77" t="str">
        <f>VLOOKUP(F65,'N2K Features'!$D$5:$CL$125, 17,FALSE)</f>
        <v>Medium</v>
      </c>
      <c r="W65" s="77" t="str">
        <f>VLOOKUP(F65,'N2K Features'!$D$5:$CL$125,18,FALSE)</f>
        <v>Low</v>
      </c>
      <c r="X65" s="77" t="str">
        <f>VLOOKUP(F65,'N2K Features'!$D$5:$CL$125,19,FALSE)</f>
        <v>No</v>
      </c>
      <c r="Y65" s="77">
        <f>VLOOKUP(F65,'N2K Features'!$D$5:$CL$125,20,FALSE)</f>
        <v>0</v>
      </c>
      <c r="Z65" s="77">
        <f>VLOOKUP(F65,'N2K Features'!$D$5:$CL$125,21,FALSE)</f>
        <v>0</v>
      </c>
      <c r="AA65" s="77" t="str">
        <f>VLOOKUP(F65,'N2K Features'!$D$5:$CL$125,22,FALSE)</f>
        <v>No</v>
      </c>
      <c r="AB65" s="77">
        <f>VLOOKUP(F65,'N2K Features'!$D$5:$CL$125,23,FALSE)</f>
        <v>0</v>
      </c>
      <c r="AC65" s="77">
        <f>VLOOKUP(F65,'N2K Features'!$D$5:$CL$125,24,FALSE)</f>
        <v>0</v>
      </c>
      <c r="AD65" s="77" t="str">
        <f>VLOOKUP(F65,'N2K Features'!$D$5:$CL$125,25,FALSE)</f>
        <v>Yes</v>
      </c>
      <c r="AE65" s="77" t="str">
        <f>VLOOKUP(F65,'N2K Features'!$D$5:$CL$125,26,FALSE)</f>
        <v>Medium</v>
      </c>
      <c r="AF65" s="78" t="str">
        <f>VLOOKUP(F65,'N2K Features'!$D$5:$CL$125,27,FALSE)</f>
        <v>High</v>
      </c>
      <c r="AG65" s="76" t="str">
        <f>VLOOKUP(F65,'N2K Features'!$D$5:$CL$125,28,FALSE)</f>
        <v>Yes</v>
      </c>
      <c r="AH65" s="76" t="str">
        <f>VLOOKUP(F65,'N2K Features'!$D$5:$CL$125,29,FALSE)</f>
        <v>Small</v>
      </c>
      <c r="AI65" s="76" t="str">
        <f>VLOOKUP(F65,'N2K Features'!$D$5:$CL$125,30,FALSE)</f>
        <v>High</v>
      </c>
      <c r="AJ65" s="76" t="str">
        <f>VLOOKUP(F65,'N2K Features'!$D$5:$CL$125,31,FALSE)</f>
        <v>No</v>
      </c>
      <c r="AK65" s="76">
        <f>VLOOKUP(F65,'N2K Features'!$D$5:$CL$125,32,FALSE)</f>
        <v>0</v>
      </c>
      <c r="AL65" s="76">
        <f>VLOOKUP(F65,'N2K Features'!$D$5:$CL$125,33,FALSE)</f>
        <v>0</v>
      </c>
      <c r="AM65" s="76" t="str">
        <f>VLOOKUP(F65,'N2K Features'!$D$5:$CL$125,34,FALSE)</f>
        <v>Yes</v>
      </c>
      <c r="AN65" s="76" t="str">
        <f>VLOOKUP(F65,'N2K Features'!$D$5:$CL$125,35,FALSE)</f>
        <v>Small</v>
      </c>
      <c r="AO65" s="76" t="str">
        <f>VLOOKUP(F65,'N2K Features'!$D$5:$CL$125,36,FALSE)</f>
        <v>Low</v>
      </c>
      <c r="AP65" s="76" t="str">
        <f>VLOOKUP(F65,'N2K Features'!$D$5:$CL$125,37,FALSE)</f>
        <v>Yes</v>
      </c>
      <c r="AQ65" s="76" t="str">
        <f>VLOOKUP(F65,'N2K Features'!$D$5:$CL$125,38,FALSE)</f>
        <v>Medium</v>
      </c>
      <c r="AR65" s="76" t="str">
        <f>VLOOKUP(F65,'N2K Features'!$D$5:$CL$125,39,FALSE)</f>
        <v>Low</v>
      </c>
      <c r="AS65" s="76" t="str">
        <f>VLOOKUP(F65,'N2K Features'!$D$5:$CL$125,40,FALSE)</f>
        <v>No</v>
      </c>
      <c r="AT65" s="76">
        <f>VLOOKUP(F65,'N2K Features'!$D$5:$CL$125,41,FALSE)</f>
        <v>0</v>
      </c>
      <c r="AU65" s="76">
        <f>VLOOKUP(F65,'N2K Features'!$D$5:$CL$125,42,FALSE)</f>
        <v>0</v>
      </c>
      <c r="AV65" s="76" t="str">
        <f>VLOOKUP(F65,'N2K Features'!$D$5:$CL$125,43,FALSE)</f>
        <v>No</v>
      </c>
      <c r="AW65" s="76">
        <f>VLOOKUP(F65,'N2K Features'!$D$5:$CL$125,44,FALSE)</f>
        <v>0</v>
      </c>
      <c r="AX65" s="76">
        <f>VLOOKUP(F65,'N2K Features'!$D$5:$CL$125,45,FALSE)</f>
        <v>0</v>
      </c>
      <c r="AY65" s="76" t="str">
        <f>VLOOKUP(F65,'N2K Features'!$D$5:$CL$125,46,FALSE)</f>
        <v>No</v>
      </c>
      <c r="AZ65" s="76">
        <f>VLOOKUP(F65,'N2K Features'!$D$5:$CL$125,47,FALSE)</f>
        <v>0</v>
      </c>
      <c r="BA65" s="76">
        <f>VLOOKUP(F65,'N2K Features'!$D$5:$CL$125,48,FALSE)</f>
        <v>0</v>
      </c>
      <c r="BB65" s="76" t="str">
        <f>VLOOKUP(F65,'N2K Features'!$D$5:$CL$125,49,FALSE)</f>
        <v>No</v>
      </c>
      <c r="BC65" s="76">
        <f>VLOOKUP(F65,'N2K Features'!$D$5:$CL$125,50,FALSE)</f>
        <v>0</v>
      </c>
      <c r="BD65" s="130">
        <f>VLOOKUP(F65,'N2K Features'!$D$5:$CL$125,51,FALSE)</f>
        <v>0</v>
      </c>
      <c r="BE65" s="76" t="str">
        <f>VLOOKUP(F65,'N2K Features'!$D$5:$CL$125,52,FALSE)</f>
        <v>No</v>
      </c>
      <c r="BF65" s="76">
        <f>VLOOKUP(F65,'N2K Features'!$D$5:$CL$125,53,FALSE)</f>
        <v>0</v>
      </c>
      <c r="BG65" s="130">
        <f>VLOOKUP(F65,'N2K Features'!$D$5:$CL$125,54,FALSE)</f>
        <v>0</v>
      </c>
      <c r="BH65" s="76" t="str">
        <f>VLOOKUP(F65,'N2K Features'!$D$5:$CL$125,55,FALSE)</f>
        <v>Yes</v>
      </c>
      <c r="BI65" s="76" t="str">
        <f>VLOOKUP(F65,'N2K Features'!$D$5:$CL$125,56,FALSE)</f>
        <v>Small</v>
      </c>
      <c r="BJ65" s="76" t="str">
        <f>VLOOKUP(F65,'N2K Features'!$D$5:$CL$125,57,FALSE)</f>
        <v>Low</v>
      </c>
      <c r="BK65" s="76" t="str">
        <f>VLOOKUP(F65,'N2K Features'!$D$5:$CL$125,58,FALSE)</f>
        <v>Yes</v>
      </c>
      <c r="BL65" s="76" t="str">
        <f>VLOOKUP(F65,'N2K Features'!$D$5:$CL$125,59,FALSE)</f>
        <v>Medium</v>
      </c>
      <c r="BM65" s="130" t="str">
        <f>VLOOKUP(F65,'N2K Features'!$D$5:$CL$125,60,FALSE)</f>
        <v>Moderate</v>
      </c>
      <c r="BN65" s="76" t="str">
        <f>VLOOKUP(F65,'N2K Features'!$D$5:$CL$125,61,FALSE)</f>
        <v>Yes</v>
      </c>
      <c r="BO65" s="76" t="str">
        <f>VLOOKUP(F65,'N2K Features'!$D$5:$CL$125,62,FALSE)</f>
        <v>Medium</v>
      </c>
      <c r="BP65" s="76" t="str">
        <f>VLOOKUP(F65,'N2K Features'!$D$5:$CL$125,63,FALSE)</f>
        <v>Moderate</v>
      </c>
      <c r="BQ65" s="76" t="str">
        <f>VLOOKUP(F65,'N2K Features'!$D$5:$CL$125,64,FALSE)</f>
        <v>No</v>
      </c>
      <c r="BR65" s="76">
        <f>VLOOKUP(F65,'N2K Features'!$D$5:$CL$125,65,FALSE)</f>
        <v>0</v>
      </c>
      <c r="BS65" s="76">
        <f>VLOOKUP(F65,'N2K Features'!$D$5:$CL$125,66,FALSE)</f>
        <v>0</v>
      </c>
      <c r="BT65" s="76" t="str">
        <f>VLOOKUP(F65,'N2K Features'!$D$5:$CL$125,67,FALSE)</f>
        <v>Yes</v>
      </c>
      <c r="BU65" s="76" t="str">
        <f>VLOOKUP(F65,'N2K Features'!$D$5:$CL$125,68,FALSE)</f>
        <v>Small</v>
      </c>
      <c r="BV65" s="76" t="str">
        <f>VLOOKUP(F65,'N2K Features'!$D$5:$CL$125,69,FALSE)</f>
        <v>High</v>
      </c>
      <c r="BW65" s="76" t="str">
        <f>VLOOKUP(F65,'N2K Features'!$D$5:$CL$125,70,FALSE)</f>
        <v>Yes</v>
      </c>
      <c r="BX65" s="76" t="str">
        <f>VLOOKUP(F65,'N2K Features'!$D$5:$CL$125,71,FALSE)</f>
        <v>Medium</v>
      </c>
      <c r="BY65" s="130" t="str">
        <f>VLOOKUP(F65,'N2K Features'!$D$5:$CL$125,72,FALSE)</f>
        <v>High</v>
      </c>
      <c r="BZ65" s="76" t="str">
        <f>VLOOKUP(F65,'N2K Features'!$D$5:$CL$125,73,FALSE)</f>
        <v>No</v>
      </c>
      <c r="CA65" s="76">
        <f>VLOOKUP(F65,'N2K Features'!$D$5:$CL$125,74,FALSE)</f>
        <v>0</v>
      </c>
      <c r="CB65" s="76">
        <f>VLOOKUP(F65,'N2K Features'!$D$5:$CL$125,75,FALSE)</f>
        <v>0</v>
      </c>
      <c r="CC65" s="76" t="str">
        <f>VLOOKUP(F65,'N2K Features'!$D$5:$CL$125,76,FALSE)</f>
        <v>No</v>
      </c>
      <c r="CD65" s="76">
        <f>VLOOKUP(F65,'N2K Features'!$D$5:$CL$125,77,FALSE)</f>
        <v>0</v>
      </c>
      <c r="CE65" s="76">
        <f>VLOOKUP(F65,'N2K Features'!$D$5:$CL$125,78,FALSE)</f>
        <v>0</v>
      </c>
      <c r="CF65" s="76" t="str">
        <f>VLOOKUP(F65,'N2K Features'!$D$5:$CL$125,79,FALSE)</f>
        <v>Yes</v>
      </c>
      <c r="CG65" s="76" t="str">
        <f>VLOOKUP(F65,'N2K Features'!$D$5:$CL$125,80,FALSE)</f>
        <v>Medium</v>
      </c>
      <c r="CH65" s="76" t="str">
        <f>VLOOKUP(F65,'N2K Features'!$D$5:$CL$125,81,FALSE)</f>
        <v>High</v>
      </c>
      <c r="CI65" s="76" t="str">
        <f>VLOOKUP(F65,'N2K Features'!$D$5:$CL$125,82,FALSE)</f>
        <v>No</v>
      </c>
      <c r="CJ65" s="76">
        <f>VLOOKUP(F65,'N2K Features'!$D$5:$CL$125,83,FALSE)</f>
        <v>0</v>
      </c>
      <c r="CK65" s="76">
        <f>VLOOKUP(F65,'N2K Features'!$D$5:$CL$125,84,FALSE)</f>
        <v>0</v>
      </c>
      <c r="CL65" s="76" t="str">
        <f>VLOOKUP(F65,'N2K Features'!$D$5:$CL$125,85,FALSE)</f>
        <v>Yes</v>
      </c>
      <c r="CM65" s="76" t="str">
        <f>VLOOKUP(F65,'N2K Features'!$D$5:$CL$125,86,FALSE)</f>
        <v>Medium</v>
      </c>
      <c r="CN65" s="79" t="str">
        <f>VLOOKUP(F65,'N2K Features'!$D$5:$CL$125,87,FALSE)</f>
        <v>Contributes to iconic upland landscapes of Wales, popular with walkers. Display of flowers.</v>
      </c>
    </row>
    <row r="66" spans="1:92" ht="14.4" hidden="1" x14ac:dyDescent="0.3">
      <c r="A66" s="129" t="s">
        <v>219</v>
      </c>
      <c r="B66" s="59" t="s">
        <v>220</v>
      </c>
      <c r="C66" s="59" t="s">
        <v>585</v>
      </c>
      <c r="D66" s="59" t="s">
        <v>623</v>
      </c>
      <c r="E66" s="59" t="s">
        <v>594</v>
      </c>
      <c r="F66" s="59" t="s">
        <v>624</v>
      </c>
      <c r="G66" s="59" t="s">
        <v>625</v>
      </c>
      <c r="H66" s="179" t="s">
        <v>626</v>
      </c>
      <c r="I66" s="77" t="str">
        <f>VLOOKUP(F66,'N2K Features'!$D$5:$CL$125,4,FALSE)</f>
        <v>Yes</v>
      </c>
      <c r="J66" s="77" t="str">
        <f>VLOOKUP(F66,'N2K Features'!$D$5:$CL$125,5,FALSE)</f>
        <v>Medium</v>
      </c>
      <c r="K66" s="77" t="str">
        <f>VLOOKUP(F66,'N2K Features'!$D$5:$CL$125,6,FALSE)</f>
        <v>Moderate</v>
      </c>
      <c r="L66" s="77" t="str">
        <f>VLOOKUP(F66,'N2K Features'!$D$5:$CL$125,7,FALSE)</f>
        <v>Yes</v>
      </c>
      <c r="M66" s="77" t="str">
        <f>VLOOKUP(F66,'N2K Features'!$D$5:$CL$125,8,FALSE)</f>
        <v>Small</v>
      </c>
      <c r="N66" s="77" t="str">
        <f>VLOOKUP(F66,'N2K Features'!$D$5:$CL$125,9,FALSE)</f>
        <v>Low</v>
      </c>
      <c r="O66" s="77" t="str">
        <f>VLOOKUP(F66,'N2K Features'!$D$5:$CL$125,10,FALSE)</f>
        <v>Yes</v>
      </c>
      <c r="P66" s="77" t="str">
        <f>VLOOKUP(F66,'N2K Features'!$D$5:$CL$125,11,FALSE)</f>
        <v>Medium</v>
      </c>
      <c r="Q66" s="77" t="str">
        <f>VLOOKUP(F66,'N2K Features'!$D$5:$CL$125,12,FALSE)</f>
        <v>Low</v>
      </c>
      <c r="R66" s="77" t="str">
        <f>VLOOKUP(F66,'N2K Features'!$D$5:$CL$125,13,FALSE)</f>
        <v>Yes</v>
      </c>
      <c r="S66" s="77" t="str">
        <f>VLOOKUP(F66,'N2K Features'!$D$5:$CL$125,14,FALSE)</f>
        <v>Medium</v>
      </c>
      <c r="T66" s="77" t="str">
        <f>VLOOKUP(F66,'N2K Features'!$D$5:$CL$125,15,FALSE)</f>
        <v>High</v>
      </c>
      <c r="U66" s="77" t="str">
        <f>VLOOKUP(F66,'N2K Features'!$D$5:$CL$125,16,FALSE)</f>
        <v>No</v>
      </c>
      <c r="V66" s="77">
        <f>VLOOKUP(F66,'N2K Features'!$D$5:$CL$125, 17,FALSE)</f>
        <v>0</v>
      </c>
      <c r="W66" s="77">
        <f>VLOOKUP(F66,'N2K Features'!$D$5:$CL$125,18,FALSE)</f>
        <v>0</v>
      </c>
      <c r="X66" s="77" t="str">
        <f>VLOOKUP(F66,'N2K Features'!$D$5:$CL$125,19,FALSE)</f>
        <v>No</v>
      </c>
      <c r="Y66" s="77">
        <f>VLOOKUP(F66,'N2K Features'!$D$5:$CL$125,20,FALSE)</f>
        <v>0</v>
      </c>
      <c r="Z66" s="77">
        <f>VLOOKUP(F66,'N2K Features'!$D$5:$CL$125,21,FALSE)</f>
        <v>0</v>
      </c>
      <c r="AA66" s="77" t="str">
        <f>VLOOKUP(F66,'N2K Features'!$D$5:$CL$125,22,FALSE)</f>
        <v>Yes</v>
      </c>
      <c r="AB66" s="77" t="str">
        <f>VLOOKUP(F66,'N2K Features'!$D$5:$CL$125,23,FALSE)</f>
        <v>Medium</v>
      </c>
      <c r="AC66" s="77" t="str">
        <f>VLOOKUP(F66,'N2K Features'!$D$5:$CL$125,24,FALSE)</f>
        <v>High</v>
      </c>
      <c r="AD66" s="77" t="str">
        <f>VLOOKUP(F66,'N2K Features'!$D$5:$CL$125,25,FALSE)</f>
        <v>No</v>
      </c>
      <c r="AE66" s="77">
        <f>VLOOKUP(F66,'N2K Features'!$D$5:$CL$125,26,FALSE)</f>
        <v>0</v>
      </c>
      <c r="AF66" s="78">
        <f>VLOOKUP(F66,'N2K Features'!$D$5:$CL$125,27,FALSE)</f>
        <v>0</v>
      </c>
      <c r="AG66" s="76" t="str">
        <f>VLOOKUP(F66,'N2K Features'!$D$5:$CL$125,28,FALSE)</f>
        <v>No</v>
      </c>
      <c r="AH66" s="76">
        <f>VLOOKUP(F66,'N2K Features'!$D$5:$CL$125,29,FALSE)</f>
        <v>0</v>
      </c>
      <c r="AI66" s="76">
        <f>VLOOKUP(F66,'N2K Features'!$D$5:$CL$125,30,FALSE)</f>
        <v>0</v>
      </c>
      <c r="AJ66" s="76" t="str">
        <f>VLOOKUP(F66,'N2K Features'!$D$5:$CL$125,31,FALSE)</f>
        <v>No</v>
      </c>
      <c r="AK66" s="76">
        <f>VLOOKUP(F66,'N2K Features'!$D$5:$CL$125,32,FALSE)</f>
        <v>0</v>
      </c>
      <c r="AL66" s="76">
        <f>VLOOKUP(F66,'N2K Features'!$D$5:$CL$125,33,FALSE)</f>
        <v>0</v>
      </c>
      <c r="AM66" s="76" t="str">
        <f>VLOOKUP(F66,'N2K Features'!$D$5:$CL$125,34,FALSE)</f>
        <v>No</v>
      </c>
      <c r="AN66" s="76">
        <f>VLOOKUP(F66,'N2K Features'!$D$5:$CL$125,35,FALSE)</f>
        <v>0</v>
      </c>
      <c r="AO66" s="76">
        <f>VLOOKUP(F66,'N2K Features'!$D$5:$CL$125,36,FALSE)</f>
        <v>0</v>
      </c>
      <c r="AP66" s="76" t="str">
        <f>VLOOKUP(F66,'N2K Features'!$D$5:$CL$125,37,FALSE)</f>
        <v>No</v>
      </c>
      <c r="AQ66" s="76">
        <f>VLOOKUP(F66,'N2K Features'!$D$5:$CL$125,38,FALSE)</f>
        <v>0</v>
      </c>
      <c r="AR66" s="76">
        <f>VLOOKUP(F66,'N2K Features'!$D$5:$CL$125,39,FALSE)</f>
        <v>0</v>
      </c>
      <c r="AS66" s="76" t="str">
        <f>VLOOKUP(F66,'N2K Features'!$D$5:$CL$125,40,FALSE)</f>
        <v>No</v>
      </c>
      <c r="AT66" s="76">
        <f>VLOOKUP(F66,'N2K Features'!$D$5:$CL$125,41,FALSE)</f>
        <v>0</v>
      </c>
      <c r="AU66" s="76">
        <f>VLOOKUP(F66,'N2K Features'!$D$5:$CL$125,42,FALSE)</f>
        <v>0</v>
      </c>
      <c r="AV66" s="76" t="str">
        <f>VLOOKUP(F66,'N2K Features'!$D$5:$CL$125,43,FALSE)</f>
        <v>Yes</v>
      </c>
      <c r="AW66" s="76" t="str">
        <f>VLOOKUP(F66,'N2K Features'!$D$5:$CL$125,44,FALSE)</f>
        <v>Medium</v>
      </c>
      <c r="AX66" s="76" t="str">
        <f>VLOOKUP(F66,'N2K Features'!$D$5:$CL$125,45,FALSE)</f>
        <v>Low</v>
      </c>
      <c r="AY66" s="76" t="str">
        <f>VLOOKUP(F66,'N2K Features'!$D$5:$CL$125,46,FALSE)</f>
        <v>No</v>
      </c>
      <c r="AZ66" s="76">
        <f>VLOOKUP(F66,'N2K Features'!$D$5:$CL$125,47,FALSE)</f>
        <v>0</v>
      </c>
      <c r="BA66" s="76">
        <f>VLOOKUP(F66,'N2K Features'!$D$5:$CL$125,48,FALSE)</f>
        <v>0</v>
      </c>
      <c r="BB66" s="76" t="str">
        <f>VLOOKUP(F66,'N2K Features'!$D$5:$CL$125,49,FALSE)</f>
        <v>No</v>
      </c>
      <c r="BC66" s="76">
        <f>VLOOKUP(F66,'N2K Features'!$D$5:$CL$125,50,FALSE)</f>
        <v>0</v>
      </c>
      <c r="BD66" s="130">
        <f>VLOOKUP(F66,'N2K Features'!$D$5:$CL$125,51,FALSE)</f>
        <v>0</v>
      </c>
      <c r="BE66" s="76" t="str">
        <f>VLOOKUP(F66,'N2K Features'!$D$5:$CL$125,52,FALSE)</f>
        <v>No</v>
      </c>
      <c r="BF66" s="76">
        <f>VLOOKUP(F66,'N2K Features'!$D$5:$CL$125,53,FALSE)</f>
        <v>0</v>
      </c>
      <c r="BG66" s="130">
        <f>VLOOKUP(F66,'N2K Features'!$D$5:$CL$125,54,FALSE)</f>
        <v>0</v>
      </c>
      <c r="BH66" s="76" t="str">
        <f>VLOOKUP(F66,'N2K Features'!$D$5:$CL$125,55,FALSE)</f>
        <v>Yes</v>
      </c>
      <c r="BI66" s="76" t="str">
        <f>VLOOKUP(F66,'N2K Features'!$D$5:$CL$125,56,FALSE)</f>
        <v>Large</v>
      </c>
      <c r="BJ66" s="76" t="str">
        <f>VLOOKUP(F66,'N2K Features'!$D$5:$CL$125,57,FALSE)</f>
        <v>Moderate</v>
      </c>
      <c r="BK66" s="76" t="str">
        <f>VLOOKUP(F66,'N2K Features'!$D$5:$CL$125,58,FALSE)</f>
        <v>Yes</v>
      </c>
      <c r="BL66" s="76" t="str">
        <f>VLOOKUP(F66,'N2K Features'!$D$5:$CL$125,59,FALSE)</f>
        <v>Medium</v>
      </c>
      <c r="BM66" s="130" t="str">
        <f>VLOOKUP(F66,'N2K Features'!$D$5:$CL$125,60,FALSE)</f>
        <v>High</v>
      </c>
      <c r="BN66" s="76" t="str">
        <f>VLOOKUP(F66,'N2K Features'!$D$5:$CL$125,61,FALSE)</f>
        <v>Yes</v>
      </c>
      <c r="BO66" s="76" t="str">
        <f>VLOOKUP(F66,'N2K Features'!$D$5:$CL$125,62,FALSE)</f>
        <v>Medium</v>
      </c>
      <c r="BP66" s="76" t="str">
        <f>VLOOKUP(F66,'N2K Features'!$D$5:$CL$125,63,FALSE)</f>
        <v>Moderate</v>
      </c>
      <c r="BQ66" s="76" t="str">
        <f>VLOOKUP(F66,'N2K Features'!$D$5:$CL$125,64,FALSE)</f>
        <v>Yes</v>
      </c>
      <c r="BR66" s="76" t="str">
        <f>VLOOKUP(F66,'N2K Features'!$D$5:$CL$125,65,FALSE)</f>
        <v>Medium</v>
      </c>
      <c r="BS66" s="76" t="str">
        <f>VLOOKUP(F66,'N2K Features'!$D$5:$CL$125,66,FALSE)</f>
        <v>Moderate</v>
      </c>
      <c r="BT66" s="76" t="str">
        <f>VLOOKUP(F66,'N2K Features'!$D$5:$CL$125,67,FALSE)</f>
        <v>No</v>
      </c>
      <c r="BU66" s="76">
        <f>VLOOKUP(F66,'N2K Features'!$D$5:$CL$125,68,FALSE)</f>
        <v>0</v>
      </c>
      <c r="BV66" s="76">
        <f>VLOOKUP(F66,'N2K Features'!$D$5:$CL$125,69,FALSE)</f>
        <v>0</v>
      </c>
      <c r="BW66" s="76" t="str">
        <f>VLOOKUP(F66,'N2K Features'!$D$5:$CL$125,70,FALSE)</f>
        <v>Yes</v>
      </c>
      <c r="BX66" s="76" t="str">
        <f>VLOOKUP(F66,'N2K Features'!$D$5:$CL$125,71,FALSE)</f>
        <v>Medium</v>
      </c>
      <c r="BY66" s="130" t="str">
        <f>VLOOKUP(F66,'N2K Features'!$D$5:$CL$125,72,FALSE)</f>
        <v>High</v>
      </c>
      <c r="BZ66" s="76" t="str">
        <f>VLOOKUP(F66,'N2K Features'!$D$5:$CL$125,73,FALSE)</f>
        <v>No</v>
      </c>
      <c r="CA66" s="76">
        <f>VLOOKUP(F66,'N2K Features'!$D$5:$CL$125,74,FALSE)</f>
        <v>0</v>
      </c>
      <c r="CB66" s="76">
        <f>VLOOKUP(F66,'N2K Features'!$D$5:$CL$125,75,FALSE)</f>
        <v>0</v>
      </c>
      <c r="CC66" s="76" t="str">
        <f>VLOOKUP(F66,'N2K Features'!$D$5:$CL$125,76,FALSE)</f>
        <v>No</v>
      </c>
      <c r="CD66" s="76">
        <f>VLOOKUP(F66,'N2K Features'!$D$5:$CL$125,77,FALSE)</f>
        <v>0</v>
      </c>
      <c r="CE66" s="76">
        <f>VLOOKUP(F66,'N2K Features'!$D$5:$CL$125,78,FALSE)</f>
        <v>0</v>
      </c>
      <c r="CF66" s="76" t="str">
        <f>VLOOKUP(F66,'N2K Features'!$D$5:$CL$125,79,FALSE)</f>
        <v>No</v>
      </c>
      <c r="CG66" s="76">
        <f>VLOOKUP(F66,'N2K Features'!$D$5:$CL$125,80,FALSE)</f>
        <v>0</v>
      </c>
      <c r="CH66" s="76">
        <f>VLOOKUP(F66,'N2K Features'!$D$5:$CL$125,81,FALSE)</f>
        <v>0</v>
      </c>
      <c r="CI66" s="76" t="str">
        <f>VLOOKUP(F66,'N2K Features'!$D$5:$CL$125,82,FALSE)</f>
        <v>No</v>
      </c>
      <c r="CJ66" s="76">
        <f>VLOOKUP(F66,'N2K Features'!$D$5:$CL$125,83,FALSE)</f>
        <v>0</v>
      </c>
      <c r="CK66" s="76">
        <f>VLOOKUP(F66,'N2K Features'!$D$5:$CL$125,84,FALSE)</f>
        <v>0</v>
      </c>
      <c r="CL66" s="76" t="str">
        <f>VLOOKUP(F66,'N2K Features'!$D$5:$CL$125,85,FALSE)</f>
        <v>Yes</v>
      </c>
      <c r="CM66" s="76" t="str">
        <f>VLOOKUP(F66,'N2K Features'!$D$5:$CL$125,86,FALSE)</f>
        <v>Medium</v>
      </c>
      <c r="CN66" s="79" t="str">
        <f>VLOOKUP(F66,'N2K Features'!$D$5:$CL$125,87,FALSE)</f>
        <v>Natural freshwater landscape</v>
      </c>
    </row>
    <row r="67" spans="1:92" ht="14.4" hidden="1" x14ac:dyDescent="0.3">
      <c r="A67" s="129" t="s">
        <v>219</v>
      </c>
      <c r="B67" s="59" t="s">
        <v>220</v>
      </c>
      <c r="C67" s="59" t="s">
        <v>585</v>
      </c>
      <c r="D67" s="59" t="s">
        <v>11</v>
      </c>
      <c r="E67" s="59" t="s">
        <v>601</v>
      </c>
      <c r="F67" s="59" t="s">
        <v>12</v>
      </c>
      <c r="G67" s="59" t="s">
        <v>13</v>
      </c>
      <c r="H67" s="179" t="s">
        <v>14</v>
      </c>
      <c r="I67" s="77" t="str">
        <f>VLOOKUP(F67,'N2K Features'!$D$5:$CL$125,4,FALSE)</f>
        <v>Yes</v>
      </c>
      <c r="J67" s="77" t="str">
        <f>VLOOKUP(F67,'N2K Features'!$D$5:$CL$125,5,FALSE)</f>
        <v>Medium</v>
      </c>
      <c r="K67" s="77" t="str">
        <f>VLOOKUP(F67,'N2K Features'!$D$5:$CL$125,6,FALSE)</f>
        <v>Moderate</v>
      </c>
      <c r="L67" s="77" t="str">
        <f>VLOOKUP(F67,'N2K Features'!$D$5:$CL$125,7,FALSE)</f>
        <v>Yes</v>
      </c>
      <c r="M67" s="77" t="str">
        <f>VLOOKUP(F67,'N2K Features'!$D$5:$CL$125,8,FALSE)</f>
        <v>Large</v>
      </c>
      <c r="N67" s="77" t="str">
        <f>VLOOKUP(F67,'N2K Features'!$D$5:$CL$125,9,FALSE)</f>
        <v>Moderate</v>
      </c>
      <c r="O67" s="77" t="str">
        <f>VLOOKUP(F67,'N2K Features'!$D$5:$CL$125,10,FALSE)</f>
        <v>Yes</v>
      </c>
      <c r="P67" s="77" t="str">
        <f>VLOOKUP(F67,'N2K Features'!$D$5:$CL$125,11,FALSE)</f>
        <v>Medium</v>
      </c>
      <c r="Q67" s="77" t="str">
        <f>VLOOKUP(F67,'N2K Features'!$D$5:$CL$125,12,FALSE)</f>
        <v>Low</v>
      </c>
      <c r="R67" s="77" t="str">
        <f>VLOOKUP(F67,'N2K Features'!$D$5:$CL$125,13,FALSE)</f>
        <v>Yes</v>
      </c>
      <c r="S67" s="77" t="str">
        <f>VLOOKUP(F67,'N2K Features'!$D$5:$CL$125,14,FALSE)</f>
        <v>Large</v>
      </c>
      <c r="T67" s="77" t="str">
        <f>VLOOKUP(F67,'N2K Features'!$D$5:$CL$125,15,FALSE)</f>
        <v>High</v>
      </c>
      <c r="U67" s="77" t="str">
        <f>VLOOKUP(F67,'N2K Features'!$D$5:$CL$125,16,FALSE)</f>
        <v>Yes</v>
      </c>
      <c r="V67" s="77" t="str">
        <f>VLOOKUP(F67,'N2K Features'!$D$5:$CL$125, 17,FALSE)</f>
        <v>Medium</v>
      </c>
      <c r="W67" s="77" t="str">
        <f>VLOOKUP(F67,'N2K Features'!$D$5:$CL$125,18,FALSE)</f>
        <v>Low</v>
      </c>
      <c r="X67" s="77" t="str">
        <f>VLOOKUP(F67,'N2K Features'!$D$5:$CL$125,19,FALSE)</f>
        <v>No</v>
      </c>
      <c r="Y67" s="77">
        <f>VLOOKUP(F67,'N2K Features'!$D$5:$CL$125,20,FALSE)</f>
        <v>0</v>
      </c>
      <c r="Z67" s="77">
        <f>VLOOKUP(F67,'N2K Features'!$D$5:$CL$125,21,FALSE)</f>
        <v>0</v>
      </c>
      <c r="AA67" s="77" t="str">
        <f>VLOOKUP(F67,'N2K Features'!$D$5:$CL$125,22,FALSE)</f>
        <v>Yes</v>
      </c>
      <c r="AB67" s="77" t="str">
        <f>VLOOKUP(F67,'N2K Features'!$D$5:$CL$125,23,FALSE)</f>
        <v>Small</v>
      </c>
      <c r="AC67" s="77" t="str">
        <f>VLOOKUP(F67,'N2K Features'!$D$5:$CL$125,24,FALSE)</f>
        <v>High</v>
      </c>
      <c r="AD67" s="77" t="str">
        <f>VLOOKUP(F67,'N2K Features'!$D$5:$CL$125,25,FALSE)</f>
        <v>Yes</v>
      </c>
      <c r="AE67" s="77" t="str">
        <f>VLOOKUP(F67,'N2K Features'!$D$5:$CL$125,26,FALSE)</f>
        <v>Small</v>
      </c>
      <c r="AF67" s="78" t="str">
        <f>VLOOKUP(F67,'N2K Features'!$D$5:$CL$125,27,FALSE)</f>
        <v>Low</v>
      </c>
      <c r="AG67" s="76" t="str">
        <f>VLOOKUP(F67,'N2K Features'!$D$5:$CL$125,28,FALSE)</f>
        <v>No</v>
      </c>
      <c r="AH67" s="76">
        <f>VLOOKUP(F67,'N2K Features'!$D$5:$CL$125,29,FALSE)</f>
        <v>0</v>
      </c>
      <c r="AI67" s="76">
        <f>VLOOKUP(F67,'N2K Features'!$D$5:$CL$125,30,FALSE)</f>
        <v>0</v>
      </c>
      <c r="AJ67" s="76" t="str">
        <f>VLOOKUP(F67,'N2K Features'!$D$5:$CL$125,31,FALSE)</f>
        <v>No</v>
      </c>
      <c r="AK67" s="76">
        <f>VLOOKUP(F67,'N2K Features'!$D$5:$CL$125,32,FALSE)</f>
        <v>0</v>
      </c>
      <c r="AL67" s="76">
        <f>VLOOKUP(F67,'N2K Features'!$D$5:$CL$125,33,FALSE)</f>
        <v>0</v>
      </c>
      <c r="AM67" s="76" t="str">
        <f>VLOOKUP(F67,'N2K Features'!$D$5:$CL$125,34,FALSE)</f>
        <v>Yes</v>
      </c>
      <c r="AN67" s="76" t="str">
        <f>VLOOKUP(F67,'N2K Features'!$D$5:$CL$125,35,FALSE)</f>
        <v>Small</v>
      </c>
      <c r="AO67" s="76" t="str">
        <f>VLOOKUP(F67,'N2K Features'!$D$5:$CL$125,36,FALSE)</f>
        <v>Low</v>
      </c>
      <c r="AP67" s="76" t="str">
        <f>VLOOKUP(F67,'N2K Features'!$D$5:$CL$125,37,FALSE)</f>
        <v>No</v>
      </c>
      <c r="AQ67" s="76">
        <f>VLOOKUP(F67,'N2K Features'!$D$5:$CL$125,38,FALSE)</f>
        <v>0</v>
      </c>
      <c r="AR67" s="76">
        <f>VLOOKUP(F67,'N2K Features'!$D$5:$CL$125,39,FALSE)</f>
        <v>0</v>
      </c>
      <c r="AS67" s="76" t="str">
        <f>VLOOKUP(F67,'N2K Features'!$D$5:$CL$125,40,FALSE)</f>
        <v>No</v>
      </c>
      <c r="AT67" s="76">
        <f>VLOOKUP(F67,'N2K Features'!$D$5:$CL$125,41,FALSE)</f>
        <v>0</v>
      </c>
      <c r="AU67" s="76">
        <f>VLOOKUP(F67,'N2K Features'!$D$5:$CL$125,42,FALSE)</f>
        <v>0</v>
      </c>
      <c r="AV67" s="76" t="str">
        <f>VLOOKUP(F67,'N2K Features'!$D$5:$CL$125,43,FALSE)</f>
        <v>No</v>
      </c>
      <c r="AW67" s="76">
        <f>VLOOKUP(F67,'N2K Features'!$D$5:$CL$125,44,FALSE)</f>
        <v>0</v>
      </c>
      <c r="AX67" s="76">
        <f>VLOOKUP(F67,'N2K Features'!$D$5:$CL$125,45,FALSE)</f>
        <v>0</v>
      </c>
      <c r="AY67" s="76" t="str">
        <f>VLOOKUP(F67,'N2K Features'!$D$5:$CL$125,46,FALSE)</f>
        <v>No</v>
      </c>
      <c r="AZ67" s="76">
        <f>VLOOKUP(F67,'N2K Features'!$D$5:$CL$125,47,FALSE)</f>
        <v>0</v>
      </c>
      <c r="BA67" s="76">
        <f>VLOOKUP(F67,'N2K Features'!$D$5:$CL$125,48,FALSE)</f>
        <v>0</v>
      </c>
      <c r="BB67" s="76" t="str">
        <f>VLOOKUP(F67,'N2K Features'!$D$5:$CL$125,49,FALSE)</f>
        <v>No</v>
      </c>
      <c r="BC67" s="76">
        <f>VLOOKUP(F67,'N2K Features'!$D$5:$CL$125,50,FALSE)</f>
        <v>0</v>
      </c>
      <c r="BD67" s="130">
        <f>VLOOKUP(F67,'N2K Features'!$D$5:$CL$125,51,FALSE)</f>
        <v>0</v>
      </c>
      <c r="BE67" s="76" t="str">
        <f>VLOOKUP(F67,'N2K Features'!$D$5:$CL$125,52,FALSE)</f>
        <v>No</v>
      </c>
      <c r="BF67" s="76">
        <f>VLOOKUP(F67,'N2K Features'!$D$5:$CL$125,53,FALSE)</f>
        <v>0</v>
      </c>
      <c r="BG67" s="130">
        <f>VLOOKUP(F67,'N2K Features'!$D$5:$CL$125,54,FALSE)</f>
        <v>0</v>
      </c>
      <c r="BH67" s="76" t="str">
        <f>VLOOKUP(F67,'N2K Features'!$D$5:$CL$125,55,FALSE)</f>
        <v>Yes</v>
      </c>
      <c r="BI67" s="76" t="str">
        <f>VLOOKUP(F67,'N2K Features'!$D$5:$CL$125,56,FALSE)</f>
        <v>Large</v>
      </c>
      <c r="BJ67" s="76" t="str">
        <f>VLOOKUP(F67,'N2K Features'!$D$5:$CL$125,57,FALSE)</f>
        <v>High</v>
      </c>
      <c r="BK67" s="76" t="str">
        <f>VLOOKUP(F67,'N2K Features'!$D$5:$CL$125,58,FALSE)</f>
        <v>Yes</v>
      </c>
      <c r="BL67" s="76" t="str">
        <f>VLOOKUP(F67,'N2K Features'!$D$5:$CL$125,59,FALSE)</f>
        <v>Large</v>
      </c>
      <c r="BM67" s="130" t="str">
        <f>VLOOKUP(F67,'N2K Features'!$D$5:$CL$125,60,FALSE)</f>
        <v>High</v>
      </c>
      <c r="BN67" s="76" t="str">
        <f>VLOOKUP(F67,'N2K Features'!$D$5:$CL$125,61,FALSE)</f>
        <v>Yes</v>
      </c>
      <c r="BO67" s="76" t="str">
        <f>VLOOKUP(F67,'N2K Features'!$D$5:$CL$125,62,FALSE)</f>
        <v>Medium</v>
      </c>
      <c r="BP67" s="76" t="str">
        <f>VLOOKUP(F67,'N2K Features'!$D$5:$CL$125,63,FALSE)</f>
        <v>Moderate</v>
      </c>
      <c r="BQ67" s="76" t="str">
        <f>VLOOKUP(F67,'N2K Features'!$D$5:$CL$125,64,FALSE)</f>
        <v>Yes</v>
      </c>
      <c r="BR67" s="76" t="str">
        <f>VLOOKUP(F67,'N2K Features'!$D$5:$CL$125,65,FALSE)</f>
        <v>Medium</v>
      </c>
      <c r="BS67" s="76" t="str">
        <f>VLOOKUP(F67,'N2K Features'!$D$5:$CL$125,66,FALSE)</f>
        <v>Moderate</v>
      </c>
      <c r="BT67" s="76" t="str">
        <f>VLOOKUP(F67,'N2K Features'!$D$5:$CL$125,67,FALSE)</f>
        <v>Yes</v>
      </c>
      <c r="BU67" s="76" t="str">
        <f>VLOOKUP(F67,'N2K Features'!$D$5:$CL$125,68,FALSE)</f>
        <v>Small</v>
      </c>
      <c r="BV67" s="76" t="str">
        <f>VLOOKUP(F67,'N2K Features'!$D$5:$CL$125,69,FALSE)</f>
        <v>Low</v>
      </c>
      <c r="BW67" s="76" t="str">
        <f>VLOOKUP(F67,'N2K Features'!$D$5:$CL$125,70,FALSE)</f>
        <v>Yes</v>
      </c>
      <c r="BX67" s="76" t="str">
        <f>VLOOKUP(F67,'N2K Features'!$D$5:$CL$125,71,FALSE)</f>
        <v>Medium</v>
      </c>
      <c r="BY67" s="130" t="str">
        <f>VLOOKUP(F67,'N2K Features'!$D$5:$CL$125,72,FALSE)</f>
        <v>High</v>
      </c>
      <c r="BZ67" s="76" t="str">
        <f>VLOOKUP(F67,'N2K Features'!$D$5:$CL$125,73,FALSE)</f>
        <v>No</v>
      </c>
      <c r="CA67" s="76">
        <f>VLOOKUP(F67,'N2K Features'!$D$5:$CL$125,74,FALSE)</f>
        <v>0</v>
      </c>
      <c r="CB67" s="76">
        <f>VLOOKUP(F67,'N2K Features'!$D$5:$CL$125,75,FALSE)</f>
        <v>0</v>
      </c>
      <c r="CC67" s="76" t="str">
        <f>VLOOKUP(F67,'N2K Features'!$D$5:$CL$125,76,FALSE)</f>
        <v>No</v>
      </c>
      <c r="CD67" s="76">
        <f>VLOOKUP(F67,'N2K Features'!$D$5:$CL$125,77,FALSE)</f>
        <v>0</v>
      </c>
      <c r="CE67" s="76">
        <f>VLOOKUP(F67,'N2K Features'!$D$5:$CL$125,78,FALSE)</f>
        <v>0</v>
      </c>
      <c r="CF67" s="76" t="str">
        <f>VLOOKUP(F67,'N2K Features'!$D$5:$CL$125,79,FALSE)</f>
        <v>Yes</v>
      </c>
      <c r="CG67" s="76" t="str">
        <f>VLOOKUP(F67,'N2K Features'!$D$5:$CL$125,80,FALSE)</f>
        <v>Medium</v>
      </c>
      <c r="CH67" s="76" t="str">
        <f>VLOOKUP(F67,'N2K Features'!$D$5:$CL$125,81,FALSE)</f>
        <v>Low</v>
      </c>
      <c r="CI67" s="76" t="str">
        <f>VLOOKUP(F67,'N2K Features'!$D$5:$CL$125,82,FALSE)</f>
        <v>Yes</v>
      </c>
      <c r="CJ67" s="76" t="str">
        <f>VLOOKUP(F67,'N2K Features'!$D$5:$CL$125,83,FALSE)</f>
        <v>Medium</v>
      </c>
      <c r="CK67" s="76" t="str">
        <f>VLOOKUP(F67,'N2K Features'!$D$5:$CL$125,84,FALSE)</f>
        <v>High</v>
      </c>
      <c r="CL67" s="76" t="str">
        <f>VLOOKUP(F67,'N2K Features'!$D$5:$CL$125,85,FALSE)</f>
        <v>Yes</v>
      </c>
      <c r="CM67" s="76" t="str">
        <f>VLOOKUP(F67,'N2K Features'!$D$5:$CL$125,86,FALSE)</f>
        <v>Medium</v>
      </c>
      <c r="CN67" s="79" t="str">
        <f>VLOOKUP(F67,'N2K Features'!$D$5:$CL$125,87,FALSE)</f>
        <v xml:space="preserve">Distinctive natural character, often nature reserves with interpretation. </v>
      </c>
    </row>
    <row r="68" spans="1:92" ht="14.4" hidden="1" x14ac:dyDescent="0.3">
      <c r="A68" s="129" t="s">
        <v>219</v>
      </c>
      <c r="B68" s="59" t="s">
        <v>220</v>
      </c>
      <c r="C68" s="59" t="s">
        <v>585</v>
      </c>
      <c r="D68" s="59" t="s">
        <v>679</v>
      </c>
      <c r="E68" s="59" t="s">
        <v>601</v>
      </c>
      <c r="F68" s="59" t="s">
        <v>0</v>
      </c>
      <c r="G68" s="59" t="s">
        <v>1</v>
      </c>
      <c r="H68" s="179" t="s">
        <v>2</v>
      </c>
      <c r="I68" s="77" t="str">
        <f>VLOOKUP(F68,'N2K Features'!$D$5:$CL$125,4,FALSE)</f>
        <v>Yes</v>
      </c>
      <c r="J68" s="77" t="str">
        <f>VLOOKUP(F68,'N2K Features'!$D$5:$CL$125,5,FALSE)</f>
        <v>Medium</v>
      </c>
      <c r="K68" s="77" t="str">
        <f>VLOOKUP(F68,'N2K Features'!$D$5:$CL$125,6,FALSE)</f>
        <v>Moderate</v>
      </c>
      <c r="L68" s="77" t="str">
        <f>VLOOKUP(F68,'N2K Features'!$D$5:$CL$125,7,FALSE)</f>
        <v>Yes</v>
      </c>
      <c r="M68" s="77" t="str">
        <f>VLOOKUP(F68,'N2K Features'!$D$5:$CL$125,8,FALSE)</f>
        <v>Large</v>
      </c>
      <c r="N68" s="77" t="str">
        <f>VLOOKUP(F68,'N2K Features'!$D$5:$CL$125,9,FALSE)</f>
        <v>Moderate</v>
      </c>
      <c r="O68" s="77" t="str">
        <f>VLOOKUP(F68,'N2K Features'!$D$5:$CL$125,10,FALSE)</f>
        <v>Yes</v>
      </c>
      <c r="P68" s="77" t="str">
        <f>VLOOKUP(F68,'N2K Features'!$D$5:$CL$125,11,FALSE)</f>
        <v>Medium</v>
      </c>
      <c r="Q68" s="77" t="str">
        <f>VLOOKUP(F68,'N2K Features'!$D$5:$CL$125,12,FALSE)</f>
        <v>Low</v>
      </c>
      <c r="R68" s="77" t="str">
        <f>VLOOKUP(F68,'N2K Features'!$D$5:$CL$125,13,FALSE)</f>
        <v>Yes</v>
      </c>
      <c r="S68" s="77" t="str">
        <f>VLOOKUP(F68,'N2K Features'!$D$5:$CL$125,14,FALSE)</f>
        <v>Large</v>
      </c>
      <c r="T68" s="77" t="str">
        <f>VLOOKUP(F68,'N2K Features'!$D$5:$CL$125,15,FALSE)</f>
        <v>High</v>
      </c>
      <c r="U68" s="77" t="str">
        <f>VLOOKUP(F68,'N2K Features'!$D$5:$CL$125,16,FALSE)</f>
        <v>Yes</v>
      </c>
      <c r="V68" s="77" t="str">
        <f>VLOOKUP(F68,'N2K Features'!$D$5:$CL$125, 17,FALSE)</f>
        <v>Medium</v>
      </c>
      <c r="W68" s="77" t="str">
        <f>VLOOKUP(F68,'N2K Features'!$D$5:$CL$125,18,FALSE)</f>
        <v>Low</v>
      </c>
      <c r="X68" s="77" t="str">
        <f>VLOOKUP(F68,'N2K Features'!$D$5:$CL$125,19,FALSE)</f>
        <v>No</v>
      </c>
      <c r="Y68" s="77">
        <f>VLOOKUP(F68,'N2K Features'!$D$5:$CL$125,20,FALSE)</f>
        <v>0</v>
      </c>
      <c r="Z68" s="77">
        <f>VLOOKUP(F68,'N2K Features'!$D$5:$CL$125,21,FALSE)</f>
        <v>0</v>
      </c>
      <c r="AA68" s="77" t="str">
        <f>VLOOKUP(F68,'N2K Features'!$D$5:$CL$125,22,FALSE)</f>
        <v>Yes</v>
      </c>
      <c r="AB68" s="77" t="str">
        <f>VLOOKUP(F68,'N2K Features'!$D$5:$CL$125,23,FALSE)</f>
        <v>Small</v>
      </c>
      <c r="AC68" s="77" t="str">
        <f>VLOOKUP(F68,'N2K Features'!$D$5:$CL$125,24,FALSE)</f>
        <v>High</v>
      </c>
      <c r="AD68" s="77" t="str">
        <f>VLOOKUP(F68,'N2K Features'!$D$5:$CL$125,25,FALSE)</f>
        <v>Yes</v>
      </c>
      <c r="AE68" s="77" t="str">
        <f>VLOOKUP(F68,'N2K Features'!$D$5:$CL$125,26,FALSE)</f>
        <v>Small</v>
      </c>
      <c r="AF68" s="78" t="str">
        <f>VLOOKUP(F68,'N2K Features'!$D$5:$CL$125,27,FALSE)</f>
        <v>Low</v>
      </c>
      <c r="AG68" s="76" t="str">
        <f>VLOOKUP(F68,'N2K Features'!$D$5:$CL$125,28,FALSE)</f>
        <v>No</v>
      </c>
      <c r="AH68" s="76">
        <f>VLOOKUP(F68,'N2K Features'!$D$5:$CL$125,29,FALSE)</f>
        <v>0</v>
      </c>
      <c r="AI68" s="76">
        <f>VLOOKUP(F68,'N2K Features'!$D$5:$CL$125,30,FALSE)</f>
        <v>0</v>
      </c>
      <c r="AJ68" s="76" t="str">
        <f>VLOOKUP(F68,'N2K Features'!$D$5:$CL$125,31,FALSE)</f>
        <v>No</v>
      </c>
      <c r="AK68" s="76">
        <f>VLOOKUP(F68,'N2K Features'!$D$5:$CL$125,32,FALSE)</f>
        <v>0</v>
      </c>
      <c r="AL68" s="76">
        <f>VLOOKUP(F68,'N2K Features'!$D$5:$CL$125,33,FALSE)</f>
        <v>0</v>
      </c>
      <c r="AM68" s="76" t="str">
        <f>VLOOKUP(F68,'N2K Features'!$D$5:$CL$125,34,FALSE)</f>
        <v>Yes</v>
      </c>
      <c r="AN68" s="76" t="str">
        <f>VLOOKUP(F68,'N2K Features'!$D$5:$CL$125,35,FALSE)</f>
        <v>Small</v>
      </c>
      <c r="AO68" s="76" t="str">
        <f>VLOOKUP(F68,'N2K Features'!$D$5:$CL$125,36,FALSE)</f>
        <v>Low</v>
      </c>
      <c r="AP68" s="76" t="str">
        <f>VLOOKUP(F68,'N2K Features'!$D$5:$CL$125,37,FALSE)</f>
        <v>No</v>
      </c>
      <c r="AQ68" s="76">
        <f>VLOOKUP(F68,'N2K Features'!$D$5:$CL$125,38,FALSE)</f>
        <v>0</v>
      </c>
      <c r="AR68" s="76">
        <f>VLOOKUP(F68,'N2K Features'!$D$5:$CL$125,39,FALSE)</f>
        <v>0</v>
      </c>
      <c r="AS68" s="76" t="str">
        <f>VLOOKUP(F68,'N2K Features'!$D$5:$CL$125,40,FALSE)</f>
        <v>No</v>
      </c>
      <c r="AT68" s="76">
        <f>VLOOKUP(F68,'N2K Features'!$D$5:$CL$125,41,FALSE)</f>
        <v>0</v>
      </c>
      <c r="AU68" s="76">
        <f>VLOOKUP(F68,'N2K Features'!$D$5:$CL$125,42,FALSE)</f>
        <v>0</v>
      </c>
      <c r="AV68" s="76" t="str">
        <f>VLOOKUP(F68,'N2K Features'!$D$5:$CL$125,43,FALSE)</f>
        <v>No</v>
      </c>
      <c r="AW68" s="76">
        <f>VLOOKUP(F68,'N2K Features'!$D$5:$CL$125,44,FALSE)</f>
        <v>0</v>
      </c>
      <c r="AX68" s="76">
        <f>VLOOKUP(F68,'N2K Features'!$D$5:$CL$125,45,FALSE)</f>
        <v>0</v>
      </c>
      <c r="AY68" s="76" t="str">
        <f>VLOOKUP(F68,'N2K Features'!$D$5:$CL$125,46,FALSE)</f>
        <v>No</v>
      </c>
      <c r="AZ68" s="76">
        <f>VLOOKUP(F68,'N2K Features'!$D$5:$CL$125,47,FALSE)</f>
        <v>0</v>
      </c>
      <c r="BA68" s="76">
        <f>VLOOKUP(F68,'N2K Features'!$D$5:$CL$125,48,FALSE)</f>
        <v>0</v>
      </c>
      <c r="BB68" s="76" t="str">
        <f>VLOOKUP(F68,'N2K Features'!$D$5:$CL$125,49,FALSE)</f>
        <v>No</v>
      </c>
      <c r="BC68" s="76">
        <f>VLOOKUP(F68,'N2K Features'!$D$5:$CL$125,50,FALSE)</f>
        <v>0</v>
      </c>
      <c r="BD68" s="130">
        <f>VLOOKUP(F68,'N2K Features'!$D$5:$CL$125,51,FALSE)</f>
        <v>0</v>
      </c>
      <c r="BE68" s="76" t="str">
        <f>VLOOKUP(F68,'N2K Features'!$D$5:$CL$125,52,FALSE)</f>
        <v>No</v>
      </c>
      <c r="BF68" s="76">
        <f>VLOOKUP(F68,'N2K Features'!$D$5:$CL$125,53,FALSE)</f>
        <v>0</v>
      </c>
      <c r="BG68" s="130">
        <f>VLOOKUP(F68,'N2K Features'!$D$5:$CL$125,54,FALSE)</f>
        <v>0</v>
      </c>
      <c r="BH68" s="76" t="str">
        <f>VLOOKUP(F68,'N2K Features'!$D$5:$CL$125,55,FALSE)</f>
        <v>Yes</v>
      </c>
      <c r="BI68" s="76" t="str">
        <f>VLOOKUP(F68,'N2K Features'!$D$5:$CL$125,56,FALSE)</f>
        <v>Large</v>
      </c>
      <c r="BJ68" s="76" t="str">
        <f>VLOOKUP(F68,'N2K Features'!$D$5:$CL$125,57,FALSE)</f>
        <v>High</v>
      </c>
      <c r="BK68" s="76" t="str">
        <f>VLOOKUP(F68,'N2K Features'!$D$5:$CL$125,58,FALSE)</f>
        <v>Yes</v>
      </c>
      <c r="BL68" s="76" t="str">
        <f>VLOOKUP(F68,'N2K Features'!$D$5:$CL$125,59,FALSE)</f>
        <v>Large</v>
      </c>
      <c r="BM68" s="130" t="str">
        <f>VLOOKUP(F68,'N2K Features'!$D$5:$CL$125,60,FALSE)</f>
        <v>High</v>
      </c>
      <c r="BN68" s="76" t="str">
        <f>VLOOKUP(F68,'N2K Features'!$D$5:$CL$125,61,FALSE)</f>
        <v>Yes</v>
      </c>
      <c r="BO68" s="76" t="str">
        <f>VLOOKUP(F68,'N2K Features'!$D$5:$CL$125,62,FALSE)</f>
        <v>Medium</v>
      </c>
      <c r="BP68" s="76" t="str">
        <f>VLOOKUP(F68,'N2K Features'!$D$5:$CL$125,63,FALSE)</f>
        <v>Moderate</v>
      </c>
      <c r="BQ68" s="76" t="str">
        <f>VLOOKUP(F68,'N2K Features'!$D$5:$CL$125,64,FALSE)</f>
        <v>Yes</v>
      </c>
      <c r="BR68" s="76" t="str">
        <f>VLOOKUP(F68,'N2K Features'!$D$5:$CL$125,65,FALSE)</f>
        <v>Medium</v>
      </c>
      <c r="BS68" s="76" t="str">
        <f>VLOOKUP(F68,'N2K Features'!$D$5:$CL$125,66,FALSE)</f>
        <v>Moderate</v>
      </c>
      <c r="BT68" s="76" t="str">
        <f>VLOOKUP(F68,'N2K Features'!$D$5:$CL$125,67,FALSE)</f>
        <v>Yes</v>
      </c>
      <c r="BU68" s="76" t="str">
        <f>VLOOKUP(F68,'N2K Features'!$D$5:$CL$125,68,FALSE)</f>
        <v>Small</v>
      </c>
      <c r="BV68" s="76" t="str">
        <f>VLOOKUP(F68,'N2K Features'!$D$5:$CL$125,69,FALSE)</f>
        <v>Low</v>
      </c>
      <c r="BW68" s="76" t="str">
        <f>VLOOKUP(F68,'N2K Features'!$D$5:$CL$125,70,FALSE)</f>
        <v>Yes</v>
      </c>
      <c r="BX68" s="76" t="str">
        <f>VLOOKUP(F68,'N2K Features'!$D$5:$CL$125,71,FALSE)</f>
        <v>Medium</v>
      </c>
      <c r="BY68" s="130" t="str">
        <f>VLOOKUP(F68,'N2K Features'!$D$5:$CL$125,72,FALSE)</f>
        <v>High</v>
      </c>
      <c r="BZ68" s="76" t="str">
        <f>VLOOKUP(F68,'N2K Features'!$D$5:$CL$125,73,FALSE)</f>
        <v>No</v>
      </c>
      <c r="CA68" s="76">
        <f>VLOOKUP(F68,'N2K Features'!$D$5:$CL$125,74,FALSE)</f>
        <v>0</v>
      </c>
      <c r="CB68" s="76">
        <f>VLOOKUP(F68,'N2K Features'!$D$5:$CL$125,75,FALSE)</f>
        <v>0</v>
      </c>
      <c r="CC68" s="76" t="str">
        <f>VLOOKUP(F68,'N2K Features'!$D$5:$CL$125,76,FALSE)</f>
        <v>No</v>
      </c>
      <c r="CD68" s="76">
        <f>VLOOKUP(F68,'N2K Features'!$D$5:$CL$125,77,FALSE)</f>
        <v>0</v>
      </c>
      <c r="CE68" s="76">
        <f>VLOOKUP(F68,'N2K Features'!$D$5:$CL$125,78,FALSE)</f>
        <v>0</v>
      </c>
      <c r="CF68" s="76" t="str">
        <f>VLOOKUP(F68,'N2K Features'!$D$5:$CL$125,79,FALSE)</f>
        <v>Yes</v>
      </c>
      <c r="CG68" s="76" t="str">
        <f>VLOOKUP(F68,'N2K Features'!$D$5:$CL$125,80,FALSE)</f>
        <v>Medium</v>
      </c>
      <c r="CH68" s="76" t="str">
        <f>VLOOKUP(F68,'N2K Features'!$D$5:$CL$125,81,FALSE)</f>
        <v>Low</v>
      </c>
      <c r="CI68" s="76" t="str">
        <f>VLOOKUP(F68,'N2K Features'!$D$5:$CL$125,82,FALSE)</f>
        <v>Yes</v>
      </c>
      <c r="CJ68" s="76" t="str">
        <f>VLOOKUP(F68,'N2K Features'!$D$5:$CL$125,83,FALSE)</f>
        <v>Medium</v>
      </c>
      <c r="CK68" s="76" t="str">
        <f>VLOOKUP(F68,'N2K Features'!$D$5:$CL$125,84,FALSE)</f>
        <v>High</v>
      </c>
      <c r="CL68" s="76" t="str">
        <f>VLOOKUP(F68,'N2K Features'!$D$5:$CL$125,85,FALSE)</f>
        <v>Yes</v>
      </c>
      <c r="CM68" s="76" t="str">
        <f>VLOOKUP(F68,'N2K Features'!$D$5:$CL$125,86,FALSE)</f>
        <v>Medium</v>
      </c>
      <c r="CN68" s="79" t="str">
        <f>VLOOKUP(F68,'N2K Features'!$D$5:$CL$125,87,FALSE)</f>
        <v xml:space="preserve">Distinctive natural character, often nature reserves with interpretation. </v>
      </c>
    </row>
    <row r="69" spans="1:92" ht="14.4" hidden="1" x14ac:dyDescent="0.3">
      <c r="A69" s="129" t="s">
        <v>219</v>
      </c>
      <c r="B69" s="59" t="s">
        <v>220</v>
      </c>
      <c r="C69" s="59" t="s">
        <v>528</v>
      </c>
      <c r="D69" s="59" t="s">
        <v>727</v>
      </c>
      <c r="E69" s="59" t="s">
        <v>605</v>
      </c>
      <c r="F69" s="59" t="s">
        <v>728</v>
      </c>
      <c r="G69" s="59" t="s">
        <v>729</v>
      </c>
      <c r="H69" s="179" t="s">
        <v>730</v>
      </c>
      <c r="I69" s="77" t="str">
        <f>VLOOKUP(F69,'N2K Features'!$D$5:$CL$125,4,FALSE)</f>
        <v>No</v>
      </c>
      <c r="J69" s="77">
        <f>VLOOKUP(F69,'N2K Features'!$D$5:$CL$125,5,FALSE)</f>
        <v>0</v>
      </c>
      <c r="K69" s="77">
        <f>VLOOKUP(F69,'N2K Features'!$D$5:$CL$125,6,FALSE)</f>
        <v>0</v>
      </c>
      <c r="L69" s="77" t="str">
        <f>VLOOKUP(F69,'N2K Features'!$D$5:$CL$125,7,FALSE)</f>
        <v>No</v>
      </c>
      <c r="M69" s="77" t="str">
        <f>VLOOKUP(F69,'N2K Features'!$D$5:$CL$125,8,FALSE)</f>
        <v>Negligible</v>
      </c>
      <c r="N69" s="77" t="str">
        <f>VLOOKUP(F69,'N2K Features'!$D$5:$CL$125,9,FALSE)</f>
        <v>Low</v>
      </c>
      <c r="O69" s="77" t="str">
        <f>VLOOKUP(F69,'N2K Features'!$D$5:$CL$125,10,FALSE)</f>
        <v>No</v>
      </c>
      <c r="P69" s="77" t="str">
        <f>VLOOKUP(F69,'N2K Features'!$D$5:$CL$125,11,FALSE)</f>
        <v>Negligible</v>
      </c>
      <c r="Q69" s="77" t="str">
        <f>VLOOKUP(F69,'N2K Features'!$D$5:$CL$125,12,FALSE)</f>
        <v>Low</v>
      </c>
      <c r="R69" s="77" t="str">
        <f>VLOOKUP(F69,'N2K Features'!$D$5:$CL$125,13,FALSE)</f>
        <v>No</v>
      </c>
      <c r="S69" s="77">
        <f>VLOOKUP(F69,'N2K Features'!$D$5:$CL$125,14,FALSE)</f>
        <v>0</v>
      </c>
      <c r="T69" s="77">
        <f>VLOOKUP(F69,'N2K Features'!$D$5:$CL$125,15,FALSE)</f>
        <v>0</v>
      </c>
      <c r="U69" s="77" t="str">
        <f>VLOOKUP(F69,'N2K Features'!$D$5:$CL$125,16,FALSE)</f>
        <v>No</v>
      </c>
      <c r="V69" s="77">
        <f>VLOOKUP(F69,'N2K Features'!$D$5:$CL$125, 17,FALSE)</f>
        <v>0</v>
      </c>
      <c r="W69" s="77">
        <f>VLOOKUP(F69,'N2K Features'!$D$5:$CL$125,18,FALSE)</f>
        <v>0</v>
      </c>
      <c r="X69" s="77" t="str">
        <f>VLOOKUP(F69,'N2K Features'!$D$5:$CL$125,19,FALSE)</f>
        <v>No</v>
      </c>
      <c r="Y69" s="77">
        <f>VLOOKUP(F69,'N2K Features'!$D$5:$CL$125,20,FALSE)</f>
        <v>0</v>
      </c>
      <c r="Z69" s="77">
        <f>VLOOKUP(F69,'N2K Features'!$D$5:$CL$125,21,FALSE)</f>
        <v>0</v>
      </c>
      <c r="AA69" s="77" t="str">
        <f>VLOOKUP(F69,'N2K Features'!$D$5:$CL$125,22,FALSE)</f>
        <v>No</v>
      </c>
      <c r="AB69" s="77">
        <f>VLOOKUP(F69,'N2K Features'!$D$5:$CL$125,23,FALSE)</f>
        <v>0</v>
      </c>
      <c r="AC69" s="77">
        <f>VLOOKUP(F69,'N2K Features'!$D$5:$CL$125,24,FALSE)</f>
        <v>0</v>
      </c>
      <c r="AD69" s="77" t="str">
        <f>VLOOKUP(F69,'N2K Features'!$D$5:$CL$125,25,FALSE)</f>
        <v>No</v>
      </c>
      <c r="AE69" s="77">
        <f>VLOOKUP(F69,'N2K Features'!$D$5:$CL$125,26,FALSE)</f>
        <v>0</v>
      </c>
      <c r="AF69" s="78">
        <f>VLOOKUP(F69,'N2K Features'!$D$5:$CL$125,27,FALSE)</f>
        <v>0</v>
      </c>
      <c r="AG69" s="76" t="str">
        <f>VLOOKUP(F69,'N2K Features'!$D$5:$CL$125,28,FALSE)</f>
        <v>No</v>
      </c>
      <c r="AH69" s="76">
        <f>VLOOKUP(F69,'N2K Features'!$D$5:$CL$125,29,FALSE)</f>
        <v>0</v>
      </c>
      <c r="AI69" s="76">
        <f>VLOOKUP(F69,'N2K Features'!$D$5:$CL$125,30,FALSE)</f>
        <v>0</v>
      </c>
      <c r="AJ69" s="76" t="str">
        <f>VLOOKUP(F69,'N2K Features'!$D$5:$CL$125,31,FALSE)</f>
        <v>No</v>
      </c>
      <c r="AK69" s="76">
        <f>VLOOKUP(F69,'N2K Features'!$D$5:$CL$125,32,FALSE)</f>
        <v>0</v>
      </c>
      <c r="AL69" s="76">
        <f>VLOOKUP(F69,'N2K Features'!$D$5:$CL$125,33,FALSE)</f>
        <v>0</v>
      </c>
      <c r="AM69" s="76" t="str">
        <f>VLOOKUP(F69,'N2K Features'!$D$5:$CL$125,34,FALSE)</f>
        <v>No</v>
      </c>
      <c r="AN69" s="76">
        <f>VLOOKUP(F69,'N2K Features'!$D$5:$CL$125,35,FALSE)</f>
        <v>0</v>
      </c>
      <c r="AO69" s="76">
        <f>VLOOKUP(F69,'N2K Features'!$D$5:$CL$125,36,FALSE)</f>
        <v>0</v>
      </c>
      <c r="AP69" s="76" t="str">
        <f>VLOOKUP(F69,'N2K Features'!$D$5:$CL$125,37,FALSE)</f>
        <v>No</v>
      </c>
      <c r="AQ69" s="76">
        <f>VLOOKUP(F69,'N2K Features'!$D$5:$CL$125,38,FALSE)</f>
        <v>0</v>
      </c>
      <c r="AR69" s="76">
        <f>VLOOKUP(F69,'N2K Features'!$D$5:$CL$125,39,FALSE)</f>
        <v>0</v>
      </c>
      <c r="AS69" s="76" t="str">
        <f>VLOOKUP(F69,'N2K Features'!$D$5:$CL$125,40,FALSE)</f>
        <v>No</v>
      </c>
      <c r="AT69" s="76">
        <f>VLOOKUP(F69,'N2K Features'!$D$5:$CL$125,41,FALSE)</f>
        <v>0</v>
      </c>
      <c r="AU69" s="76">
        <f>VLOOKUP(F69,'N2K Features'!$D$5:$CL$125,42,FALSE)</f>
        <v>0</v>
      </c>
      <c r="AV69" s="76" t="str">
        <f>VLOOKUP(F69,'N2K Features'!$D$5:$CL$125,43,FALSE)</f>
        <v>No</v>
      </c>
      <c r="AW69" s="76">
        <f>VLOOKUP(F69,'N2K Features'!$D$5:$CL$125,44,FALSE)</f>
        <v>0</v>
      </c>
      <c r="AX69" s="76">
        <f>VLOOKUP(F69,'N2K Features'!$D$5:$CL$125,45,FALSE)</f>
        <v>0</v>
      </c>
      <c r="AY69" s="76" t="str">
        <f>VLOOKUP(F69,'N2K Features'!$D$5:$CL$125,46,FALSE)</f>
        <v>No</v>
      </c>
      <c r="AZ69" s="76">
        <f>VLOOKUP(F69,'N2K Features'!$D$5:$CL$125,47,FALSE)</f>
        <v>0</v>
      </c>
      <c r="BA69" s="76">
        <f>VLOOKUP(F69,'N2K Features'!$D$5:$CL$125,48,FALSE)</f>
        <v>0</v>
      </c>
      <c r="BB69" s="76" t="str">
        <f>VLOOKUP(F69,'N2K Features'!$D$5:$CL$125,49,FALSE)</f>
        <v>No</v>
      </c>
      <c r="BC69" s="76">
        <f>VLOOKUP(F69,'N2K Features'!$D$5:$CL$125,50,FALSE)</f>
        <v>0</v>
      </c>
      <c r="BD69" s="130">
        <f>VLOOKUP(F69,'N2K Features'!$D$5:$CL$125,51,FALSE)</f>
        <v>0</v>
      </c>
      <c r="BE69" s="76" t="str">
        <f>VLOOKUP(F69,'N2K Features'!$D$5:$CL$125,52,FALSE)</f>
        <v>No</v>
      </c>
      <c r="BF69" s="76">
        <f>VLOOKUP(F69,'N2K Features'!$D$5:$CL$125,53,FALSE)</f>
        <v>0</v>
      </c>
      <c r="BG69" s="130">
        <f>VLOOKUP(F69,'N2K Features'!$D$5:$CL$125,54,FALSE)</f>
        <v>0</v>
      </c>
      <c r="BH69" s="76" t="str">
        <f>VLOOKUP(F69,'N2K Features'!$D$5:$CL$125,55,FALSE)</f>
        <v>No</v>
      </c>
      <c r="BI69" s="76">
        <f>VLOOKUP(F69,'N2K Features'!$D$5:$CL$125,56,FALSE)</f>
        <v>0</v>
      </c>
      <c r="BJ69" s="76">
        <f>VLOOKUP(F69,'N2K Features'!$D$5:$CL$125,57,FALSE)</f>
        <v>0</v>
      </c>
      <c r="BK69" s="76" t="str">
        <f>VLOOKUP(F69,'N2K Features'!$D$5:$CL$125,58,FALSE)</f>
        <v>No</v>
      </c>
      <c r="BL69" s="76">
        <f>VLOOKUP(F69,'N2K Features'!$D$5:$CL$125,59,FALSE)</f>
        <v>0</v>
      </c>
      <c r="BM69" s="130">
        <f>VLOOKUP(F69,'N2K Features'!$D$5:$CL$125,60,FALSE)</f>
        <v>0</v>
      </c>
      <c r="BN69" s="76" t="str">
        <f>VLOOKUP(F69,'N2K Features'!$D$5:$CL$125,61,FALSE)</f>
        <v>No</v>
      </c>
      <c r="BO69" s="76">
        <f>VLOOKUP(F69,'N2K Features'!$D$5:$CL$125,62,FALSE)</f>
        <v>0</v>
      </c>
      <c r="BP69" s="76">
        <f>VLOOKUP(F69,'N2K Features'!$D$5:$CL$125,63,FALSE)</f>
        <v>0</v>
      </c>
      <c r="BQ69" s="76" t="str">
        <f>VLOOKUP(F69,'N2K Features'!$D$5:$CL$125,64,FALSE)</f>
        <v>No</v>
      </c>
      <c r="BR69" s="76">
        <f>VLOOKUP(F69,'N2K Features'!$D$5:$CL$125,65,FALSE)</f>
        <v>0</v>
      </c>
      <c r="BS69" s="76">
        <f>VLOOKUP(F69,'N2K Features'!$D$5:$CL$125,66,FALSE)</f>
        <v>0</v>
      </c>
      <c r="BT69" s="76" t="str">
        <f>VLOOKUP(F69,'N2K Features'!$D$5:$CL$125,67,FALSE)</f>
        <v>No</v>
      </c>
      <c r="BU69" s="76">
        <f>VLOOKUP(F69,'N2K Features'!$D$5:$CL$125,68,FALSE)</f>
        <v>0</v>
      </c>
      <c r="BV69" s="76">
        <f>VLOOKUP(F69,'N2K Features'!$D$5:$CL$125,69,FALSE)</f>
        <v>0</v>
      </c>
      <c r="BW69" s="76" t="str">
        <f>VLOOKUP(F69,'N2K Features'!$D$5:$CL$125,70,FALSE)</f>
        <v>No</v>
      </c>
      <c r="BX69" s="76">
        <f>VLOOKUP(F69,'N2K Features'!$D$5:$CL$125,71,FALSE)</f>
        <v>0</v>
      </c>
      <c r="BY69" s="130">
        <f>VLOOKUP(F69,'N2K Features'!$D$5:$CL$125,72,FALSE)</f>
        <v>0</v>
      </c>
      <c r="BZ69" s="76" t="str">
        <f>VLOOKUP(F69,'N2K Features'!$D$5:$CL$125,73,FALSE)</f>
        <v>No</v>
      </c>
      <c r="CA69" s="76">
        <f>VLOOKUP(F69,'N2K Features'!$D$5:$CL$125,74,FALSE)</f>
        <v>0</v>
      </c>
      <c r="CB69" s="76">
        <f>VLOOKUP(F69,'N2K Features'!$D$5:$CL$125,75,FALSE)</f>
        <v>0</v>
      </c>
      <c r="CC69" s="76" t="str">
        <f>VLOOKUP(F69,'N2K Features'!$D$5:$CL$125,76,FALSE)</f>
        <v>No</v>
      </c>
      <c r="CD69" s="76">
        <f>VLOOKUP(F69,'N2K Features'!$D$5:$CL$125,77,FALSE)</f>
        <v>0</v>
      </c>
      <c r="CE69" s="76">
        <f>VLOOKUP(F69,'N2K Features'!$D$5:$CL$125,78,FALSE)</f>
        <v>0</v>
      </c>
      <c r="CF69" s="76" t="str">
        <f>VLOOKUP(F69,'N2K Features'!$D$5:$CL$125,79,FALSE)</f>
        <v>No</v>
      </c>
      <c r="CG69" s="76">
        <f>VLOOKUP(F69,'N2K Features'!$D$5:$CL$125,80,FALSE)</f>
        <v>0</v>
      </c>
      <c r="CH69" s="76">
        <f>VLOOKUP(F69,'N2K Features'!$D$5:$CL$125,81,FALSE)</f>
        <v>0</v>
      </c>
      <c r="CI69" s="76" t="str">
        <f>VLOOKUP(F69,'N2K Features'!$D$5:$CL$125,82,FALSE)</f>
        <v>No</v>
      </c>
      <c r="CJ69" s="76">
        <f>VLOOKUP(F69,'N2K Features'!$D$5:$CL$125,83,FALSE)</f>
        <v>0</v>
      </c>
      <c r="CK69" s="76">
        <f>VLOOKUP(F69,'N2K Features'!$D$5:$CL$125,84,FALSE)</f>
        <v>0</v>
      </c>
      <c r="CL69" s="76" t="str">
        <f>VLOOKUP(F69,'N2K Features'!$D$5:$CL$125,85,FALSE)</f>
        <v>No</v>
      </c>
      <c r="CM69" s="76">
        <f>VLOOKUP(F69,'N2K Features'!$D$5:$CL$125,86,FALSE)</f>
        <v>0</v>
      </c>
      <c r="CN69" s="79" t="str">
        <f>VLOOKUP(F69,'N2K Features'!$D$5:$CL$125,87,FALSE)</f>
        <v xml:space="preserve">Specialist interest only. </v>
      </c>
    </row>
    <row r="70" spans="1:92" ht="14.4" hidden="1" x14ac:dyDescent="0.3">
      <c r="A70" s="129" t="s">
        <v>219</v>
      </c>
      <c r="B70" s="59" t="s">
        <v>220</v>
      </c>
      <c r="C70" s="59" t="s">
        <v>528</v>
      </c>
      <c r="D70" s="59" t="s">
        <v>715</v>
      </c>
      <c r="E70" s="59" t="s">
        <v>717</v>
      </c>
      <c r="F70" s="59" t="s">
        <v>716</v>
      </c>
      <c r="G70" s="59" t="s">
        <v>717</v>
      </c>
      <c r="H70" s="179" t="s">
        <v>718</v>
      </c>
      <c r="I70" s="77" t="str">
        <f>VLOOKUP(F70,'N2K Features'!$D$5:$CL$125,4,FALSE)</f>
        <v>No</v>
      </c>
      <c r="J70" s="77">
        <f>VLOOKUP(F70,'N2K Features'!$D$5:$CL$125,5,FALSE)</f>
        <v>0</v>
      </c>
      <c r="K70" s="77">
        <f>VLOOKUP(F70,'N2K Features'!$D$5:$CL$125,6,FALSE)</f>
        <v>0</v>
      </c>
      <c r="L70" s="77" t="str">
        <f>VLOOKUP(F70,'N2K Features'!$D$5:$CL$125,7,FALSE)</f>
        <v>No</v>
      </c>
      <c r="M70" s="77" t="str">
        <f>VLOOKUP(F70,'N2K Features'!$D$5:$CL$125,8,FALSE)</f>
        <v>Negligible</v>
      </c>
      <c r="N70" s="77" t="str">
        <f>VLOOKUP(F70,'N2K Features'!$D$5:$CL$125,9,FALSE)</f>
        <v>Low</v>
      </c>
      <c r="O70" s="77" t="str">
        <f>VLOOKUP(F70,'N2K Features'!$D$5:$CL$125,10,FALSE)</f>
        <v>No</v>
      </c>
      <c r="P70" s="77" t="str">
        <f>VLOOKUP(F70,'N2K Features'!$D$5:$CL$125,11,FALSE)</f>
        <v>Negligible</v>
      </c>
      <c r="Q70" s="77" t="str">
        <f>VLOOKUP(F70,'N2K Features'!$D$5:$CL$125,12,FALSE)</f>
        <v>Low</v>
      </c>
      <c r="R70" s="77" t="str">
        <f>VLOOKUP(F70,'N2K Features'!$D$5:$CL$125,13,FALSE)</f>
        <v>No</v>
      </c>
      <c r="S70" s="77">
        <f>VLOOKUP(F70,'N2K Features'!$D$5:$CL$125,14,FALSE)</f>
        <v>0</v>
      </c>
      <c r="T70" s="77">
        <f>VLOOKUP(F70,'N2K Features'!$D$5:$CL$125,15,FALSE)</f>
        <v>0</v>
      </c>
      <c r="U70" s="77" t="str">
        <f>VLOOKUP(F70,'N2K Features'!$D$5:$CL$125,16,FALSE)</f>
        <v>No</v>
      </c>
      <c r="V70" s="77">
        <f>VLOOKUP(F70,'N2K Features'!$D$5:$CL$125, 17,FALSE)</f>
        <v>0</v>
      </c>
      <c r="W70" s="77">
        <f>VLOOKUP(F70,'N2K Features'!$D$5:$CL$125,18,FALSE)</f>
        <v>0</v>
      </c>
      <c r="X70" s="77" t="str">
        <f>VLOOKUP(F70,'N2K Features'!$D$5:$CL$125,19,FALSE)</f>
        <v>No</v>
      </c>
      <c r="Y70" s="77">
        <f>VLOOKUP(F70,'N2K Features'!$D$5:$CL$125,20,FALSE)</f>
        <v>0</v>
      </c>
      <c r="Z70" s="77">
        <f>VLOOKUP(F70,'N2K Features'!$D$5:$CL$125,21,FALSE)</f>
        <v>0</v>
      </c>
      <c r="AA70" s="77" t="str">
        <f>VLOOKUP(F70,'N2K Features'!$D$5:$CL$125,22,FALSE)</f>
        <v>No</v>
      </c>
      <c r="AB70" s="77">
        <f>VLOOKUP(F70,'N2K Features'!$D$5:$CL$125,23,FALSE)</f>
        <v>0</v>
      </c>
      <c r="AC70" s="77">
        <f>VLOOKUP(F70,'N2K Features'!$D$5:$CL$125,24,FALSE)</f>
        <v>0</v>
      </c>
      <c r="AD70" s="77" t="str">
        <f>VLOOKUP(F70,'N2K Features'!$D$5:$CL$125,25,FALSE)</f>
        <v>No</v>
      </c>
      <c r="AE70" s="77">
        <f>VLOOKUP(F70,'N2K Features'!$D$5:$CL$125,26,FALSE)</f>
        <v>0</v>
      </c>
      <c r="AF70" s="78">
        <f>VLOOKUP(F70,'N2K Features'!$D$5:$CL$125,27,FALSE)</f>
        <v>0</v>
      </c>
      <c r="AG70" s="76" t="str">
        <f>VLOOKUP(F70,'N2K Features'!$D$5:$CL$125,28,FALSE)</f>
        <v>No</v>
      </c>
      <c r="AH70" s="76">
        <f>VLOOKUP(F70,'N2K Features'!$D$5:$CL$125,29,FALSE)</f>
        <v>0</v>
      </c>
      <c r="AI70" s="76">
        <f>VLOOKUP(F70,'N2K Features'!$D$5:$CL$125,30,FALSE)</f>
        <v>0</v>
      </c>
      <c r="AJ70" s="76" t="str">
        <f>VLOOKUP(F70,'N2K Features'!$D$5:$CL$125,31,FALSE)</f>
        <v>No</v>
      </c>
      <c r="AK70" s="76">
        <f>VLOOKUP(F70,'N2K Features'!$D$5:$CL$125,32,FALSE)</f>
        <v>0</v>
      </c>
      <c r="AL70" s="76">
        <f>VLOOKUP(F70,'N2K Features'!$D$5:$CL$125,33,FALSE)</f>
        <v>0</v>
      </c>
      <c r="AM70" s="76" t="str">
        <f>VLOOKUP(F70,'N2K Features'!$D$5:$CL$125,34,FALSE)</f>
        <v>No</v>
      </c>
      <c r="AN70" s="76">
        <f>VLOOKUP(F70,'N2K Features'!$D$5:$CL$125,35,FALSE)</f>
        <v>0</v>
      </c>
      <c r="AO70" s="76">
        <f>VLOOKUP(F70,'N2K Features'!$D$5:$CL$125,36,FALSE)</f>
        <v>0</v>
      </c>
      <c r="AP70" s="76" t="str">
        <f>VLOOKUP(F70,'N2K Features'!$D$5:$CL$125,37,FALSE)</f>
        <v>No</v>
      </c>
      <c r="AQ70" s="76">
        <f>VLOOKUP(F70,'N2K Features'!$D$5:$CL$125,38,FALSE)</f>
        <v>0</v>
      </c>
      <c r="AR70" s="76">
        <f>VLOOKUP(F70,'N2K Features'!$D$5:$CL$125,39,FALSE)</f>
        <v>0</v>
      </c>
      <c r="AS70" s="76" t="str">
        <f>VLOOKUP(F70,'N2K Features'!$D$5:$CL$125,40,FALSE)</f>
        <v>No</v>
      </c>
      <c r="AT70" s="76">
        <f>VLOOKUP(F70,'N2K Features'!$D$5:$CL$125,41,FALSE)</f>
        <v>0</v>
      </c>
      <c r="AU70" s="76">
        <f>VLOOKUP(F70,'N2K Features'!$D$5:$CL$125,42,FALSE)</f>
        <v>0</v>
      </c>
      <c r="AV70" s="76" t="str">
        <f>VLOOKUP(F70,'N2K Features'!$D$5:$CL$125,43,FALSE)</f>
        <v>No</v>
      </c>
      <c r="AW70" s="76">
        <f>VLOOKUP(F70,'N2K Features'!$D$5:$CL$125,44,FALSE)</f>
        <v>0</v>
      </c>
      <c r="AX70" s="76">
        <f>VLOOKUP(F70,'N2K Features'!$D$5:$CL$125,45,FALSE)</f>
        <v>0</v>
      </c>
      <c r="AY70" s="76" t="str">
        <f>VLOOKUP(F70,'N2K Features'!$D$5:$CL$125,46,FALSE)</f>
        <v>No</v>
      </c>
      <c r="AZ70" s="76">
        <f>VLOOKUP(F70,'N2K Features'!$D$5:$CL$125,47,FALSE)</f>
        <v>0</v>
      </c>
      <c r="BA70" s="76">
        <f>VLOOKUP(F70,'N2K Features'!$D$5:$CL$125,48,FALSE)</f>
        <v>0</v>
      </c>
      <c r="BB70" s="76" t="str">
        <f>VLOOKUP(F70,'N2K Features'!$D$5:$CL$125,49,FALSE)</f>
        <v>No</v>
      </c>
      <c r="BC70" s="76">
        <f>VLOOKUP(F70,'N2K Features'!$D$5:$CL$125,50,FALSE)</f>
        <v>0</v>
      </c>
      <c r="BD70" s="130">
        <f>VLOOKUP(F70,'N2K Features'!$D$5:$CL$125,51,FALSE)</f>
        <v>0</v>
      </c>
      <c r="BE70" s="76" t="str">
        <f>VLOOKUP(F70,'N2K Features'!$D$5:$CL$125,52,FALSE)</f>
        <v>No</v>
      </c>
      <c r="BF70" s="76">
        <f>VLOOKUP(F70,'N2K Features'!$D$5:$CL$125,53,FALSE)</f>
        <v>0</v>
      </c>
      <c r="BG70" s="130">
        <f>VLOOKUP(F70,'N2K Features'!$D$5:$CL$125,54,FALSE)</f>
        <v>0</v>
      </c>
      <c r="BH70" s="76" t="str">
        <f>VLOOKUP(F70,'N2K Features'!$D$5:$CL$125,55,FALSE)</f>
        <v>No</v>
      </c>
      <c r="BI70" s="76">
        <f>VLOOKUP(F70,'N2K Features'!$D$5:$CL$125,56,FALSE)</f>
        <v>0</v>
      </c>
      <c r="BJ70" s="76">
        <f>VLOOKUP(F70,'N2K Features'!$D$5:$CL$125,57,FALSE)</f>
        <v>0</v>
      </c>
      <c r="BK70" s="76" t="str">
        <f>VLOOKUP(F70,'N2K Features'!$D$5:$CL$125,58,FALSE)</f>
        <v>No</v>
      </c>
      <c r="BL70" s="76">
        <f>VLOOKUP(F70,'N2K Features'!$D$5:$CL$125,59,FALSE)</f>
        <v>0</v>
      </c>
      <c r="BM70" s="130">
        <f>VLOOKUP(F70,'N2K Features'!$D$5:$CL$125,60,FALSE)</f>
        <v>0</v>
      </c>
      <c r="BN70" s="76" t="str">
        <f>VLOOKUP(F70,'N2K Features'!$D$5:$CL$125,61,FALSE)</f>
        <v>No</v>
      </c>
      <c r="BO70" s="76">
        <f>VLOOKUP(F70,'N2K Features'!$D$5:$CL$125,62,FALSE)</f>
        <v>0</v>
      </c>
      <c r="BP70" s="76">
        <f>VLOOKUP(F70,'N2K Features'!$D$5:$CL$125,63,FALSE)</f>
        <v>0</v>
      </c>
      <c r="BQ70" s="76" t="str">
        <f>VLOOKUP(F70,'N2K Features'!$D$5:$CL$125,64,FALSE)</f>
        <v>No</v>
      </c>
      <c r="BR70" s="76">
        <f>VLOOKUP(F70,'N2K Features'!$D$5:$CL$125,65,FALSE)</f>
        <v>0</v>
      </c>
      <c r="BS70" s="76">
        <f>VLOOKUP(F70,'N2K Features'!$D$5:$CL$125,66,FALSE)</f>
        <v>0</v>
      </c>
      <c r="BT70" s="76" t="str">
        <f>VLOOKUP(F70,'N2K Features'!$D$5:$CL$125,67,FALSE)</f>
        <v>No</v>
      </c>
      <c r="BU70" s="76">
        <f>VLOOKUP(F70,'N2K Features'!$D$5:$CL$125,68,FALSE)</f>
        <v>0</v>
      </c>
      <c r="BV70" s="76">
        <f>VLOOKUP(F70,'N2K Features'!$D$5:$CL$125,69,FALSE)</f>
        <v>0</v>
      </c>
      <c r="BW70" s="76" t="str">
        <f>VLOOKUP(F70,'N2K Features'!$D$5:$CL$125,70,FALSE)</f>
        <v>No</v>
      </c>
      <c r="BX70" s="76">
        <f>VLOOKUP(F70,'N2K Features'!$D$5:$CL$125,71,FALSE)</f>
        <v>0</v>
      </c>
      <c r="BY70" s="130">
        <f>VLOOKUP(F70,'N2K Features'!$D$5:$CL$125,72,FALSE)</f>
        <v>0</v>
      </c>
      <c r="BZ70" s="76" t="str">
        <f>VLOOKUP(F70,'N2K Features'!$D$5:$CL$125,73,FALSE)</f>
        <v>No</v>
      </c>
      <c r="CA70" s="76">
        <f>VLOOKUP(F70,'N2K Features'!$D$5:$CL$125,74,FALSE)</f>
        <v>0</v>
      </c>
      <c r="CB70" s="76">
        <f>VLOOKUP(F70,'N2K Features'!$D$5:$CL$125,75,FALSE)</f>
        <v>0</v>
      </c>
      <c r="CC70" s="76" t="str">
        <f>VLOOKUP(F70,'N2K Features'!$D$5:$CL$125,76,FALSE)</f>
        <v>No</v>
      </c>
      <c r="CD70" s="76">
        <f>VLOOKUP(F70,'N2K Features'!$D$5:$CL$125,77,FALSE)</f>
        <v>0</v>
      </c>
      <c r="CE70" s="76">
        <f>VLOOKUP(F70,'N2K Features'!$D$5:$CL$125,78,FALSE)</f>
        <v>0</v>
      </c>
      <c r="CF70" s="76" t="str">
        <f>VLOOKUP(F70,'N2K Features'!$D$5:$CL$125,79,FALSE)</f>
        <v>No</v>
      </c>
      <c r="CG70" s="76" t="str">
        <f>VLOOKUP(F70,'N2K Features'!$D$5:$CL$125,80,FALSE)</f>
        <v>Negligible</v>
      </c>
      <c r="CH70" s="76">
        <f>VLOOKUP(F70,'N2K Features'!$D$5:$CL$125,81,FALSE)</f>
        <v>0</v>
      </c>
      <c r="CI70" s="76" t="str">
        <f>VLOOKUP(F70,'N2K Features'!$D$5:$CL$125,82,FALSE)</f>
        <v>No</v>
      </c>
      <c r="CJ70" s="76">
        <f>VLOOKUP(F70,'N2K Features'!$D$5:$CL$125,83,FALSE)</f>
        <v>0</v>
      </c>
      <c r="CK70" s="76">
        <f>VLOOKUP(F70,'N2K Features'!$D$5:$CL$125,84,FALSE)</f>
        <v>0</v>
      </c>
      <c r="CL70" s="76" t="str">
        <f>VLOOKUP(F70,'N2K Features'!$D$5:$CL$125,85,FALSE)</f>
        <v>Yes</v>
      </c>
      <c r="CM70" s="76" t="str">
        <f>VLOOKUP(F70,'N2K Features'!$D$5:$CL$125,86,FALSE)</f>
        <v>Low</v>
      </c>
      <c r="CN70" s="79" t="str">
        <f>VLOOKUP(F70,'N2K Features'!$D$5:$CL$125,87,FALSE)</f>
        <v>Attractive butterfly often on accessible sites</v>
      </c>
    </row>
    <row r="71" spans="1:92" ht="14.4" hidden="1" x14ac:dyDescent="0.3">
      <c r="A71" s="129" t="s">
        <v>219</v>
      </c>
      <c r="B71" s="59" t="s">
        <v>220</v>
      </c>
      <c r="C71" s="59" t="s">
        <v>528</v>
      </c>
      <c r="D71" s="59" t="s">
        <v>723</v>
      </c>
      <c r="E71" s="59" t="s">
        <v>725</v>
      </c>
      <c r="F71" s="59" t="s">
        <v>724</v>
      </c>
      <c r="G71" s="59" t="s">
        <v>725</v>
      </c>
      <c r="H71" s="179" t="s">
        <v>726</v>
      </c>
      <c r="I71" s="77" t="str">
        <f>VLOOKUP(F71,'N2K Features'!$D$5:$CL$125,4,FALSE)</f>
        <v>No</v>
      </c>
      <c r="J71" s="77">
        <f>VLOOKUP(F71,'N2K Features'!$D$5:$CL$125,5,FALSE)</f>
        <v>0</v>
      </c>
      <c r="K71" s="77">
        <f>VLOOKUP(F71,'N2K Features'!$D$5:$CL$125,6,FALSE)</f>
        <v>0</v>
      </c>
      <c r="L71" s="77" t="str">
        <f>VLOOKUP(F71,'N2K Features'!$D$5:$CL$125,7,FALSE)</f>
        <v>No</v>
      </c>
      <c r="M71" s="77" t="str">
        <f>VLOOKUP(F71,'N2K Features'!$D$5:$CL$125,8,FALSE)</f>
        <v>Negligible</v>
      </c>
      <c r="N71" s="77" t="str">
        <f>VLOOKUP(F71,'N2K Features'!$D$5:$CL$125,9,FALSE)</f>
        <v>Low</v>
      </c>
      <c r="O71" s="77" t="str">
        <f>VLOOKUP(F71,'N2K Features'!$D$5:$CL$125,10,FALSE)</f>
        <v>No</v>
      </c>
      <c r="P71" s="77" t="str">
        <f>VLOOKUP(F71,'N2K Features'!$D$5:$CL$125,11,FALSE)</f>
        <v>Negligible</v>
      </c>
      <c r="Q71" s="77" t="str">
        <f>VLOOKUP(F71,'N2K Features'!$D$5:$CL$125,12,FALSE)</f>
        <v>Low</v>
      </c>
      <c r="R71" s="77" t="str">
        <f>VLOOKUP(F71,'N2K Features'!$D$5:$CL$125,13,FALSE)</f>
        <v>No</v>
      </c>
      <c r="S71" s="77">
        <f>VLOOKUP(F71,'N2K Features'!$D$5:$CL$125,14,FALSE)</f>
        <v>0</v>
      </c>
      <c r="T71" s="77">
        <f>VLOOKUP(F71,'N2K Features'!$D$5:$CL$125,15,FALSE)</f>
        <v>0</v>
      </c>
      <c r="U71" s="77" t="str">
        <f>VLOOKUP(F71,'N2K Features'!$D$5:$CL$125,16,FALSE)</f>
        <v>No</v>
      </c>
      <c r="V71" s="77">
        <f>VLOOKUP(F71,'N2K Features'!$D$5:$CL$125, 17,FALSE)</f>
        <v>0</v>
      </c>
      <c r="W71" s="77">
        <f>VLOOKUP(F71,'N2K Features'!$D$5:$CL$125,18,FALSE)</f>
        <v>0</v>
      </c>
      <c r="X71" s="77" t="str">
        <f>VLOOKUP(F71,'N2K Features'!$D$5:$CL$125,19,FALSE)</f>
        <v>No</v>
      </c>
      <c r="Y71" s="77">
        <f>VLOOKUP(F71,'N2K Features'!$D$5:$CL$125,20,FALSE)</f>
        <v>0</v>
      </c>
      <c r="Z71" s="77">
        <f>VLOOKUP(F71,'N2K Features'!$D$5:$CL$125,21,FALSE)</f>
        <v>0</v>
      </c>
      <c r="AA71" s="77" t="str">
        <f>VLOOKUP(F71,'N2K Features'!$D$5:$CL$125,22,FALSE)</f>
        <v>No</v>
      </c>
      <c r="AB71" s="77">
        <f>VLOOKUP(F71,'N2K Features'!$D$5:$CL$125,23,FALSE)</f>
        <v>0</v>
      </c>
      <c r="AC71" s="77">
        <f>VLOOKUP(F71,'N2K Features'!$D$5:$CL$125,24,FALSE)</f>
        <v>0</v>
      </c>
      <c r="AD71" s="77" t="str">
        <f>VLOOKUP(F71,'N2K Features'!$D$5:$CL$125,25,FALSE)</f>
        <v>No</v>
      </c>
      <c r="AE71" s="77">
        <f>VLOOKUP(F71,'N2K Features'!$D$5:$CL$125,26,FALSE)</f>
        <v>0</v>
      </c>
      <c r="AF71" s="78">
        <f>VLOOKUP(F71,'N2K Features'!$D$5:$CL$125,27,FALSE)</f>
        <v>0</v>
      </c>
      <c r="AG71" s="76" t="str">
        <f>VLOOKUP(F71,'N2K Features'!$D$5:$CL$125,28,FALSE)</f>
        <v>No</v>
      </c>
      <c r="AH71" s="76">
        <f>VLOOKUP(F71,'N2K Features'!$D$5:$CL$125,29,FALSE)</f>
        <v>0</v>
      </c>
      <c r="AI71" s="76">
        <f>VLOOKUP(F71,'N2K Features'!$D$5:$CL$125,30,FALSE)</f>
        <v>0</v>
      </c>
      <c r="AJ71" s="76" t="str">
        <f>VLOOKUP(F71,'N2K Features'!$D$5:$CL$125,31,FALSE)</f>
        <v>No</v>
      </c>
      <c r="AK71" s="76">
        <f>VLOOKUP(F71,'N2K Features'!$D$5:$CL$125,32,FALSE)</f>
        <v>0</v>
      </c>
      <c r="AL71" s="76">
        <f>VLOOKUP(F71,'N2K Features'!$D$5:$CL$125,33,FALSE)</f>
        <v>0</v>
      </c>
      <c r="AM71" s="76" t="str">
        <f>VLOOKUP(F71,'N2K Features'!$D$5:$CL$125,34,FALSE)</f>
        <v>No</v>
      </c>
      <c r="AN71" s="76">
        <f>VLOOKUP(F71,'N2K Features'!$D$5:$CL$125,35,FALSE)</f>
        <v>0</v>
      </c>
      <c r="AO71" s="76">
        <f>VLOOKUP(F71,'N2K Features'!$D$5:$CL$125,36,FALSE)</f>
        <v>0</v>
      </c>
      <c r="AP71" s="76" t="str">
        <f>VLOOKUP(F71,'N2K Features'!$D$5:$CL$125,37,FALSE)</f>
        <v>No</v>
      </c>
      <c r="AQ71" s="76">
        <f>VLOOKUP(F71,'N2K Features'!$D$5:$CL$125,38,FALSE)</f>
        <v>0</v>
      </c>
      <c r="AR71" s="76">
        <f>VLOOKUP(F71,'N2K Features'!$D$5:$CL$125,39,FALSE)</f>
        <v>0</v>
      </c>
      <c r="AS71" s="76" t="str">
        <f>VLOOKUP(F71,'N2K Features'!$D$5:$CL$125,40,FALSE)</f>
        <v>No</v>
      </c>
      <c r="AT71" s="76">
        <f>VLOOKUP(F71,'N2K Features'!$D$5:$CL$125,41,FALSE)</f>
        <v>0</v>
      </c>
      <c r="AU71" s="76">
        <f>VLOOKUP(F71,'N2K Features'!$D$5:$CL$125,42,FALSE)</f>
        <v>0</v>
      </c>
      <c r="AV71" s="76" t="str">
        <f>VLOOKUP(F71,'N2K Features'!$D$5:$CL$125,43,FALSE)</f>
        <v>No</v>
      </c>
      <c r="AW71" s="76">
        <f>VLOOKUP(F71,'N2K Features'!$D$5:$CL$125,44,FALSE)</f>
        <v>0</v>
      </c>
      <c r="AX71" s="76">
        <f>VLOOKUP(F71,'N2K Features'!$D$5:$CL$125,45,FALSE)</f>
        <v>0</v>
      </c>
      <c r="AY71" s="76" t="str">
        <f>VLOOKUP(F71,'N2K Features'!$D$5:$CL$125,46,FALSE)</f>
        <v>No</v>
      </c>
      <c r="AZ71" s="76">
        <f>VLOOKUP(F71,'N2K Features'!$D$5:$CL$125,47,FALSE)</f>
        <v>0</v>
      </c>
      <c r="BA71" s="76">
        <f>VLOOKUP(F71,'N2K Features'!$D$5:$CL$125,48,FALSE)</f>
        <v>0</v>
      </c>
      <c r="BB71" s="76" t="str">
        <f>VLOOKUP(F71,'N2K Features'!$D$5:$CL$125,49,FALSE)</f>
        <v>No</v>
      </c>
      <c r="BC71" s="76">
        <f>VLOOKUP(F71,'N2K Features'!$D$5:$CL$125,50,FALSE)</f>
        <v>0</v>
      </c>
      <c r="BD71" s="130">
        <f>VLOOKUP(F71,'N2K Features'!$D$5:$CL$125,51,FALSE)</f>
        <v>0</v>
      </c>
      <c r="BE71" s="76" t="str">
        <f>VLOOKUP(F71,'N2K Features'!$D$5:$CL$125,52,FALSE)</f>
        <v>No</v>
      </c>
      <c r="BF71" s="76">
        <f>VLOOKUP(F71,'N2K Features'!$D$5:$CL$125,53,FALSE)</f>
        <v>0</v>
      </c>
      <c r="BG71" s="130">
        <f>VLOOKUP(F71,'N2K Features'!$D$5:$CL$125,54,FALSE)</f>
        <v>0</v>
      </c>
      <c r="BH71" s="76" t="str">
        <f>VLOOKUP(F71,'N2K Features'!$D$5:$CL$125,55,FALSE)</f>
        <v>No</v>
      </c>
      <c r="BI71" s="76">
        <f>VLOOKUP(F71,'N2K Features'!$D$5:$CL$125,56,FALSE)</f>
        <v>0</v>
      </c>
      <c r="BJ71" s="76">
        <f>VLOOKUP(F71,'N2K Features'!$D$5:$CL$125,57,FALSE)</f>
        <v>0</v>
      </c>
      <c r="BK71" s="76" t="str">
        <f>VLOOKUP(F71,'N2K Features'!$D$5:$CL$125,58,FALSE)</f>
        <v>No</v>
      </c>
      <c r="BL71" s="76">
        <f>VLOOKUP(F71,'N2K Features'!$D$5:$CL$125,59,FALSE)</f>
        <v>0</v>
      </c>
      <c r="BM71" s="130">
        <f>VLOOKUP(F71,'N2K Features'!$D$5:$CL$125,60,FALSE)</f>
        <v>0</v>
      </c>
      <c r="BN71" s="76" t="str">
        <f>VLOOKUP(F71,'N2K Features'!$D$5:$CL$125,61,FALSE)</f>
        <v>No</v>
      </c>
      <c r="BO71" s="76">
        <f>VLOOKUP(F71,'N2K Features'!$D$5:$CL$125,62,FALSE)</f>
        <v>0</v>
      </c>
      <c r="BP71" s="76">
        <f>VLOOKUP(F71,'N2K Features'!$D$5:$CL$125,63,FALSE)</f>
        <v>0</v>
      </c>
      <c r="BQ71" s="76" t="str">
        <f>VLOOKUP(F71,'N2K Features'!$D$5:$CL$125,64,FALSE)</f>
        <v>No</v>
      </c>
      <c r="BR71" s="76">
        <f>VLOOKUP(F71,'N2K Features'!$D$5:$CL$125,65,FALSE)</f>
        <v>0</v>
      </c>
      <c r="BS71" s="76">
        <f>VLOOKUP(F71,'N2K Features'!$D$5:$CL$125,66,FALSE)</f>
        <v>0</v>
      </c>
      <c r="BT71" s="76" t="str">
        <f>VLOOKUP(F71,'N2K Features'!$D$5:$CL$125,67,FALSE)</f>
        <v>No</v>
      </c>
      <c r="BU71" s="76">
        <f>VLOOKUP(F71,'N2K Features'!$D$5:$CL$125,68,FALSE)</f>
        <v>0</v>
      </c>
      <c r="BV71" s="76">
        <f>VLOOKUP(F71,'N2K Features'!$D$5:$CL$125,69,FALSE)</f>
        <v>0</v>
      </c>
      <c r="BW71" s="76" t="str">
        <f>VLOOKUP(F71,'N2K Features'!$D$5:$CL$125,70,FALSE)</f>
        <v>No</v>
      </c>
      <c r="BX71" s="76">
        <f>VLOOKUP(F71,'N2K Features'!$D$5:$CL$125,71,FALSE)</f>
        <v>0</v>
      </c>
      <c r="BY71" s="130">
        <f>VLOOKUP(F71,'N2K Features'!$D$5:$CL$125,72,FALSE)</f>
        <v>0</v>
      </c>
      <c r="BZ71" s="76" t="str">
        <f>VLOOKUP(F71,'N2K Features'!$D$5:$CL$125,73,FALSE)</f>
        <v>No</v>
      </c>
      <c r="CA71" s="76">
        <f>VLOOKUP(F71,'N2K Features'!$D$5:$CL$125,74,FALSE)</f>
        <v>0</v>
      </c>
      <c r="CB71" s="76">
        <f>VLOOKUP(F71,'N2K Features'!$D$5:$CL$125,75,FALSE)</f>
        <v>0</v>
      </c>
      <c r="CC71" s="76" t="str">
        <f>VLOOKUP(F71,'N2K Features'!$D$5:$CL$125,76,FALSE)</f>
        <v>No</v>
      </c>
      <c r="CD71" s="76">
        <f>VLOOKUP(F71,'N2K Features'!$D$5:$CL$125,77,FALSE)</f>
        <v>0</v>
      </c>
      <c r="CE71" s="76">
        <f>VLOOKUP(F71,'N2K Features'!$D$5:$CL$125,78,FALSE)</f>
        <v>0</v>
      </c>
      <c r="CF71" s="76" t="str">
        <f>VLOOKUP(F71,'N2K Features'!$D$5:$CL$125,79,FALSE)</f>
        <v>No</v>
      </c>
      <c r="CG71" s="76">
        <f>VLOOKUP(F71,'N2K Features'!$D$5:$CL$125,80,FALSE)</f>
        <v>0</v>
      </c>
      <c r="CH71" s="76">
        <f>VLOOKUP(F71,'N2K Features'!$D$5:$CL$125,81,FALSE)</f>
        <v>0</v>
      </c>
      <c r="CI71" s="76" t="str">
        <f>VLOOKUP(F71,'N2K Features'!$D$5:$CL$125,82,FALSE)</f>
        <v>No</v>
      </c>
      <c r="CJ71" s="76">
        <f>VLOOKUP(F71,'N2K Features'!$D$5:$CL$125,83,FALSE)</f>
        <v>0</v>
      </c>
      <c r="CK71" s="76">
        <f>VLOOKUP(F71,'N2K Features'!$D$5:$CL$125,84,FALSE)</f>
        <v>0</v>
      </c>
      <c r="CL71" s="76" t="str">
        <f>VLOOKUP(F71,'N2K Features'!$D$5:$CL$125,85,FALSE)</f>
        <v>No</v>
      </c>
      <c r="CM71" s="76">
        <f>VLOOKUP(F71,'N2K Features'!$D$5:$CL$125,86,FALSE)</f>
        <v>0</v>
      </c>
      <c r="CN71" s="79" t="str">
        <f>VLOOKUP(F71,'N2K Features'!$D$5:$CL$125,87,FALSE)</f>
        <v xml:space="preserve">Specialist interest only. </v>
      </c>
    </row>
    <row r="72" spans="1:92" ht="14.4" hidden="1" x14ac:dyDescent="0.3">
      <c r="A72" s="129" t="s">
        <v>221</v>
      </c>
      <c r="B72" s="59" t="s">
        <v>222</v>
      </c>
      <c r="C72" s="59" t="s">
        <v>585</v>
      </c>
      <c r="D72" s="59" t="s">
        <v>86</v>
      </c>
      <c r="E72" s="59" t="s">
        <v>586</v>
      </c>
      <c r="F72" s="59" t="s">
        <v>87</v>
      </c>
      <c r="G72" s="59" t="s">
        <v>88</v>
      </c>
      <c r="H72" s="179" t="s">
        <v>89</v>
      </c>
      <c r="I72" s="77" t="str">
        <f>VLOOKUP(F72,'N2K Features'!$D$5:$CL$125,4,FALSE)</f>
        <v>Yes</v>
      </c>
      <c r="J72" s="77" t="str">
        <f>VLOOKUP(F72,'N2K Features'!$D$5:$CL$125,5,FALSE)</f>
        <v>Medium</v>
      </c>
      <c r="K72" s="77" t="str">
        <f>VLOOKUP(F72,'N2K Features'!$D$5:$CL$125,6,FALSE)</f>
        <v>Moderate</v>
      </c>
      <c r="L72" s="77" t="str">
        <f>VLOOKUP(F72,'N2K Features'!$D$5:$CL$125,7,FALSE)</f>
        <v>Yes</v>
      </c>
      <c r="M72" s="77" t="str">
        <f>VLOOKUP(F72,'N2K Features'!$D$5:$CL$125,8,FALSE)</f>
        <v>Large</v>
      </c>
      <c r="N72" s="77" t="str">
        <f>VLOOKUP(F72,'N2K Features'!$D$5:$CL$125,9,FALSE)</f>
        <v>High</v>
      </c>
      <c r="O72" s="77" t="str">
        <f>VLOOKUP(F72,'N2K Features'!$D$5:$CL$125,10,FALSE)</f>
        <v>Yes</v>
      </c>
      <c r="P72" s="77" t="str">
        <f>VLOOKUP(F72,'N2K Features'!$D$5:$CL$125,11,FALSE)</f>
        <v>Medium</v>
      </c>
      <c r="Q72" s="77" t="str">
        <f>VLOOKUP(F72,'N2K Features'!$D$5:$CL$125,12,FALSE)</f>
        <v>Low</v>
      </c>
      <c r="R72" s="77" t="str">
        <f>VLOOKUP(F72,'N2K Features'!$D$5:$CL$125,13,FALSE)</f>
        <v>Yes</v>
      </c>
      <c r="S72" s="77" t="str">
        <f>VLOOKUP(F72,'N2K Features'!$D$5:$CL$125,14,FALSE)</f>
        <v>High</v>
      </c>
      <c r="T72" s="77" t="str">
        <f>VLOOKUP(F72,'N2K Features'!$D$5:$CL$125,15,FALSE)</f>
        <v>High</v>
      </c>
      <c r="U72" s="77" t="str">
        <f>VLOOKUP(F72,'N2K Features'!$D$5:$CL$125,16,FALSE)</f>
        <v>Yes</v>
      </c>
      <c r="V72" s="77" t="str">
        <f>VLOOKUP(F72,'N2K Features'!$D$5:$CL$125, 17,FALSE)</f>
        <v>Small</v>
      </c>
      <c r="W72" s="77" t="str">
        <f>VLOOKUP(F72,'N2K Features'!$D$5:$CL$125,18,FALSE)</f>
        <v>Low</v>
      </c>
      <c r="X72" s="77" t="str">
        <f>VLOOKUP(F72,'N2K Features'!$D$5:$CL$125,19,FALSE)</f>
        <v>No</v>
      </c>
      <c r="Y72" s="77">
        <f>VLOOKUP(F72,'N2K Features'!$D$5:$CL$125,20,FALSE)</f>
        <v>0</v>
      </c>
      <c r="Z72" s="77">
        <f>VLOOKUP(F72,'N2K Features'!$D$5:$CL$125,21,FALSE)</f>
        <v>0</v>
      </c>
      <c r="AA72" s="77" t="str">
        <f>VLOOKUP(F72,'N2K Features'!$D$5:$CL$125,22,FALSE)</f>
        <v>No</v>
      </c>
      <c r="AB72" s="77">
        <f>VLOOKUP(F72,'N2K Features'!$D$5:$CL$125,23,FALSE)</f>
        <v>0</v>
      </c>
      <c r="AC72" s="77">
        <f>VLOOKUP(F72,'N2K Features'!$D$5:$CL$125,24,FALSE)</f>
        <v>0</v>
      </c>
      <c r="AD72" s="77" t="str">
        <f>VLOOKUP(F72,'N2K Features'!$D$5:$CL$125,25,FALSE)</f>
        <v>Yes</v>
      </c>
      <c r="AE72" s="77" t="str">
        <f>VLOOKUP(F72,'N2K Features'!$D$5:$CL$125,26,FALSE)</f>
        <v>Medium</v>
      </c>
      <c r="AF72" s="78" t="str">
        <f>VLOOKUP(F72,'N2K Features'!$D$5:$CL$125,27,FALSE)</f>
        <v>High</v>
      </c>
      <c r="AG72" s="76" t="str">
        <f>VLOOKUP(F72,'N2K Features'!$D$5:$CL$125,28,FALSE)</f>
        <v>No</v>
      </c>
      <c r="AH72" s="76">
        <f>VLOOKUP(F72,'N2K Features'!$D$5:$CL$125,29,FALSE)</f>
        <v>0</v>
      </c>
      <c r="AI72" s="76">
        <f>VLOOKUP(F72,'N2K Features'!$D$5:$CL$125,30,FALSE)</f>
        <v>0</v>
      </c>
      <c r="AJ72" s="76" t="str">
        <f>VLOOKUP(F72,'N2K Features'!$D$5:$CL$125,31,FALSE)</f>
        <v>No</v>
      </c>
      <c r="AK72" s="76">
        <f>VLOOKUP(F72,'N2K Features'!$D$5:$CL$125,32,FALSE)</f>
        <v>0</v>
      </c>
      <c r="AL72" s="76">
        <f>VLOOKUP(F72,'N2K Features'!$D$5:$CL$125,33,FALSE)</f>
        <v>0</v>
      </c>
      <c r="AM72" s="76" t="str">
        <f>VLOOKUP(F72,'N2K Features'!$D$5:$CL$125,34,FALSE)</f>
        <v>Yes</v>
      </c>
      <c r="AN72" s="76" t="str">
        <f>VLOOKUP(F72,'N2K Features'!$D$5:$CL$125,35,FALSE)</f>
        <v>Small</v>
      </c>
      <c r="AO72" s="76" t="str">
        <f>VLOOKUP(F72,'N2K Features'!$D$5:$CL$125,36,FALSE)</f>
        <v>Low</v>
      </c>
      <c r="AP72" s="76" t="str">
        <f>VLOOKUP(F72,'N2K Features'!$D$5:$CL$125,37,FALSE)</f>
        <v>Yes</v>
      </c>
      <c r="AQ72" s="76" t="str">
        <f>VLOOKUP(F72,'N2K Features'!$D$5:$CL$125,38,FALSE)</f>
        <v>Small</v>
      </c>
      <c r="AR72" s="76" t="str">
        <f>VLOOKUP(F72,'N2K Features'!$D$5:$CL$125,39,FALSE)</f>
        <v>Low</v>
      </c>
      <c r="AS72" s="76" t="str">
        <f>VLOOKUP(F72,'N2K Features'!$D$5:$CL$125,40,FALSE)</f>
        <v>No</v>
      </c>
      <c r="AT72" s="76">
        <f>VLOOKUP(F72,'N2K Features'!$D$5:$CL$125,41,FALSE)</f>
        <v>0</v>
      </c>
      <c r="AU72" s="76">
        <f>VLOOKUP(F72,'N2K Features'!$D$5:$CL$125,42,FALSE)</f>
        <v>0</v>
      </c>
      <c r="AV72" s="76" t="str">
        <f>VLOOKUP(F72,'N2K Features'!$D$5:$CL$125,43,FALSE)</f>
        <v>Yes</v>
      </c>
      <c r="AW72" s="76" t="str">
        <f>VLOOKUP(F72,'N2K Features'!$D$5:$CL$125,44,FALSE)</f>
        <v>Small</v>
      </c>
      <c r="AX72" s="76" t="str">
        <f>VLOOKUP(F72,'N2K Features'!$D$5:$CL$125,45,FALSE)</f>
        <v>High</v>
      </c>
      <c r="AY72" s="76" t="str">
        <f>VLOOKUP(F72,'N2K Features'!$D$5:$CL$125,46,FALSE)</f>
        <v>No</v>
      </c>
      <c r="AZ72" s="76">
        <f>VLOOKUP(F72,'N2K Features'!$D$5:$CL$125,47,FALSE)</f>
        <v>0</v>
      </c>
      <c r="BA72" s="76">
        <f>VLOOKUP(F72,'N2K Features'!$D$5:$CL$125,48,FALSE)</f>
        <v>0</v>
      </c>
      <c r="BB72" s="76" t="str">
        <f>VLOOKUP(F72,'N2K Features'!$D$5:$CL$125,49,FALSE)</f>
        <v>No</v>
      </c>
      <c r="BC72" s="76">
        <f>VLOOKUP(F72,'N2K Features'!$D$5:$CL$125,50,FALSE)</f>
        <v>0</v>
      </c>
      <c r="BD72" s="130">
        <f>VLOOKUP(F72,'N2K Features'!$D$5:$CL$125,51,FALSE)</f>
        <v>0</v>
      </c>
      <c r="BE72" s="76" t="str">
        <f>VLOOKUP(F72,'N2K Features'!$D$5:$CL$125,52,FALSE)</f>
        <v>No</v>
      </c>
      <c r="BF72" s="76">
        <f>VLOOKUP(F72,'N2K Features'!$D$5:$CL$125,53,FALSE)</f>
        <v>0</v>
      </c>
      <c r="BG72" s="130">
        <f>VLOOKUP(F72,'N2K Features'!$D$5:$CL$125,54,FALSE)</f>
        <v>0</v>
      </c>
      <c r="BH72" s="76" t="str">
        <f>VLOOKUP(F72,'N2K Features'!$D$5:$CL$125,55,FALSE)</f>
        <v>Yes</v>
      </c>
      <c r="BI72" s="76" t="str">
        <f>VLOOKUP(F72,'N2K Features'!$D$5:$CL$125,56,FALSE)</f>
        <v>Large</v>
      </c>
      <c r="BJ72" s="76" t="str">
        <f>VLOOKUP(F72,'N2K Features'!$D$5:$CL$125,57,FALSE)</f>
        <v>High</v>
      </c>
      <c r="BK72" s="76" t="str">
        <f>VLOOKUP(F72,'N2K Features'!$D$5:$CL$125,58,FALSE)</f>
        <v>Yes</v>
      </c>
      <c r="BL72" s="76" t="str">
        <f>VLOOKUP(F72,'N2K Features'!$D$5:$CL$125,59,FALSE)</f>
        <v>Large</v>
      </c>
      <c r="BM72" s="130" t="str">
        <f>VLOOKUP(F72,'N2K Features'!$D$5:$CL$125,60,FALSE)</f>
        <v>High</v>
      </c>
      <c r="BN72" s="76" t="str">
        <f>VLOOKUP(F72,'N2K Features'!$D$5:$CL$125,61,FALSE)</f>
        <v>Yes</v>
      </c>
      <c r="BO72" s="76" t="str">
        <f>VLOOKUP(F72,'N2K Features'!$D$5:$CL$125,62,FALSE)</f>
        <v>Medium</v>
      </c>
      <c r="BP72" s="76" t="str">
        <f>VLOOKUP(F72,'N2K Features'!$D$5:$CL$125,63,FALSE)</f>
        <v>Moderate</v>
      </c>
      <c r="BQ72" s="76" t="str">
        <f>VLOOKUP(F72,'N2K Features'!$D$5:$CL$125,64,FALSE)</f>
        <v>Yes</v>
      </c>
      <c r="BR72" s="76" t="str">
        <f>VLOOKUP(F72,'N2K Features'!$D$5:$CL$125,65,FALSE)</f>
        <v>Medium</v>
      </c>
      <c r="BS72" s="76" t="str">
        <f>VLOOKUP(F72,'N2K Features'!$D$5:$CL$125,66,FALSE)</f>
        <v>Moderate</v>
      </c>
      <c r="BT72" s="76" t="str">
        <f>VLOOKUP(F72,'N2K Features'!$D$5:$CL$125,67,FALSE)</f>
        <v>Yes</v>
      </c>
      <c r="BU72" s="76" t="str">
        <f>VLOOKUP(F72,'N2K Features'!$D$5:$CL$125,68,FALSE)</f>
        <v>Small</v>
      </c>
      <c r="BV72" s="76" t="str">
        <f>VLOOKUP(F72,'N2K Features'!$D$5:$CL$125,69,FALSE)</f>
        <v>Low</v>
      </c>
      <c r="BW72" s="76" t="str">
        <f>VLOOKUP(F72,'N2K Features'!$D$5:$CL$125,70,FALSE)</f>
        <v>Yes</v>
      </c>
      <c r="BX72" s="76" t="str">
        <f>VLOOKUP(F72,'N2K Features'!$D$5:$CL$125,71,FALSE)</f>
        <v>Large</v>
      </c>
      <c r="BY72" s="130" t="str">
        <f>VLOOKUP(F72,'N2K Features'!$D$5:$CL$125,72,FALSE)</f>
        <v>High</v>
      </c>
      <c r="BZ72" s="76" t="str">
        <f>VLOOKUP(F72,'N2K Features'!$D$5:$CL$125,73,FALSE)</f>
        <v>No</v>
      </c>
      <c r="CA72" s="76">
        <f>VLOOKUP(F72,'N2K Features'!$D$5:$CL$125,74,FALSE)</f>
        <v>0</v>
      </c>
      <c r="CB72" s="76">
        <f>VLOOKUP(F72,'N2K Features'!$D$5:$CL$125,75,FALSE)</f>
        <v>0</v>
      </c>
      <c r="CC72" s="76" t="str">
        <f>VLOOKUP(F72,'N2K Features'!$D$5:$CL$125,76,FALSE)</f>
        <v>No</v>
      </c>
      <c r="CD72" s="76">
        <f>VLOOKUP(F72,'N2K Features'!$D$5:$CL$125,77,FALSE)</f>
        <v>0</v>
      </c>
      <c r="CE72" s="76">
        <f>VLOOKUP(F72,'N2K Features'!$D$5:$CL$125,78,FALSE)</f>
        <v>0</v>
      </c>
      <c r="CF72" s="76" t="str">
        <f>VLOOKUP(F72,'N2K Features'!$D$5:$CL$125,79,FALSE)</f>
        <v>Yes</v>
      </c>
      <c r="CG72" s="76" t="str">
        <f>VLOOKUP(F72,'N2K Features'!$D$5:$CL$125,80,FALSE)</f>
        <v>Medium</v>
      </c>
      <c r="CH72" s="76" t="str">
        <f>VLOOKUP(F72,'N2K Features'!$D$5:$CL$125,81,FALSE)</f>
        <v>High</v>
      </c>
      <c r="CI72" s="76" t="str">
        <f>VLOOKUP(F72,'N2K Features'!$D$5:$CL$125,82,FALSE)</f>
        <v>Yes</v>
      </c>
      <c r="CJ72" s="76" t="str">
        <f>VLOOKUP(F72,'N2K Features'!$D$5:$CL$125,83,FALSE)</f>
        <v>Medium</v>
      </c>
      <c r="CK72" s="76" t="str">
        <f>VLOOKUP(F72,'N2K Features'!$D$5:$CL$125,84,FALSE)</f>
        <v>High</v>
      </c>
      <c r="CL72" s="76" t="str">
        <f>VLOOKUP(F72,'N2K Features'!$D$5:$CL$125,85,FALSE)</f>
        <v>Yes</v>
      </c>
      <c r="CM72" s="76" t="str">
        <f>VLOOKUP(F72,'N2K Features'!$D$5:$CL$125,86,FALSE)</f>
        <v>Medium</v>
      </c>
      <c r="CN72" s="79" t="str">
        <f>VLOOKUP(F72,'N2K Features'!$D$5:$CL$125,87,FALSE)</f>
        <v>Distinctive natural character, often on nature reserves with interpretation; educational use.</v>
      </c>
    </row>
    <row r="73" spans="1:92" ht="14.4" hidden="1" x14ac:dyDescent="0.3">
      <c r="A73" s="129" t="s">
        <v>221</v>
      </c>
      <c r="B73" s="59" t="s">
        <v>222</v>
      </c>
      <c r="C73" s="59" t="s">
        <v>585</v>
      </c>
      <c r="D73" s="59" t="s">
        <v>142</v>
      </c>
      <c r="E73" s="59" t="s">
        <v>590</v>
      </c>
      <c r="F73" s="59" t="s">
        <v>143</v>
      </c>
      <c r="G73" s="59" t="s">
        <v>144</v>
      </c>
      <c r="H73" s="179" t="s">
        <v>145</v>
      </c>
      <c r="I73" s="77" t="str">
        <f>VLOOKUP(F73,'N2K Features'!$D$5:$CL$125,4,FALSE)</f>
        <v>Yes</v>
      </c>
      <c r="J73" s="77" t="str">
        <f>VLOOKUP(F73,'N2K Features'!$D$5:$CL$125,5,FALSE)</f>
        <v>Medium</v>
      </c>
      <c r="K73" s="77" t="str">
        <f>VLOOKUP(F73,'N2K Features'!$D$5:$CL$125,6,FALSE)</f>
        <v>Moderate</v>
      </c>
      <c r="L73" s="77" t="str">
        <f>VLOOKUP(F73,'N2K Features'!$D$5:$CL$125,7,FALSE)</f>
        <v>Yes</v>
      </c>
      <c r="M73" s="77" t="str">
        <f>VLOOKUP(F73,'N2K Features'!$D$5:$CL$125,8,FALSE)</f>
        <v>Medium</v>
      </c>
      <c r="N73" s="77" t="str">
        <f>VLOOKUP(F73,'N2K Features'!$D$5:$CL$125,9,FALSE)</f>
        <v>High</v>
      </c>
      <c r="O73" s="77" t="str">
        <f>VLOOKUP(F73,'N2K Features'!$D$5:$CL$125,10,FALSE)</f>
        <v>Yes</v>
      </c>
      <c r="P73" s="77" t="str">
        <f>VLOOKUP(F73,'N2K Features'!$D$5:$CL$125,11,FALSE)</f>
        <v>Medium</v>
      </c>
      <c r="Q73" s="77" t="str">
        <f>VLOOKUP(F73,'N2K Features'!$D$5:$CL$125,12,FALSE)</f>
        <v>Low</v>
      </c>
      <c r="R73" s="77" t="str">
        <f>VLOOKUP(F73,'N2K Features'!$D$5:$CL$125,13,FALSE)</f>
        <v>Yes</v>
      </c>
      <c r="S73" s="77" t="str">
        <f>VLOOKUP(F73,'N2K Features'!$D$5:$CL$125,14,FALSE)</f>
        <v>Medium</v>
      </c>
      <c r="T73" s="77" t="str">
        <f>VLOOKUP(F73,'N2K Features'!$D$5:$CL$125,15,FALSE)</f>
        <v>High</v>
      </c>
      <c r="U73" s="77" t="str">
        <f>VLOOKUP(F73,'N2K Features'!$D$5:$CL$125,16,FALSE)</f>
        <v>Yes</v>
      </c>
      <c r="V73" s="77" t="str">
        <f>VLOOKUP(F73,'N2K Features'!$D$5:$CL$125, 17,FALSE)</f>
        <v>Small</v>
      </c>
      <c r="W73" s="77" t="str">
        <f>VLOOKUP(F73,'N2K Features'!$D$5:$CL$125,18,FALSE)</f>
        <v>Low</v>
      </c>
      <c r="X73" s="77" t="str">
        <f>VLOOKUP(F73,'N2K Features'!$D$5:$CL$125,19,FALSE)</f>
        <v>No</v>
      </c>
      <c r="Y73" s="77">
        <f>VLOOKUP(F73,'N2K Features'!$D$5:$CL$125,20,FALSE)</f>
        <v>0</v>
      </c>
      <c r="Z73" s="77">
        <f>VLOOKUP(F73,'N2K Features'!$D$5:$CL$125,21,FALSE)</f>
        <v>0</v>
      </c>
      <c r="AA73" s="77" t="str">
        <f>VLOOKUP(F73,'N2K Features'!$D$5:$CL$125,22,FALSE)</f>
        <v>No</v>
      </c>
      <c r="AB73" s="77">
        <f>VLOOKUP(F73,'N2K Features'!$D$5:$CL$125,23,FALSE)</f>
        <v>0</v>
      </c>
      <c r="AC73" s="77">
        <f>VLOOKUP(F73,'N2K Features'!$D$5:$CL$125,24,FALSE)</f>
        <v>0</v>
      </c>
      <c r="AD73" s="77" t="str">
        <f>VLOOKUP(F73,'N2K Features'!$D$5:$CL$125,25,FALSE)</f>
        <v>Yes</v>
      </c>
      <c r="AE73" s="77" t="str">
        <f>VLOOKUP(F73,'N2K Features'!$D$5:$CL$125,26,FALSE)</f>
        <v>Medium</v>
      </c>
      <c r="AF73" s="78" t="str">
        <f>VLOOKUP(F73,'N2K Features'!$D$5:$CL$125,27,FALSE)</f>
        <v>High</v>
      </c>
      <c r="AG73" s="76" t="str">
        <f>VLOOKUP(F73,'N2K Features'!$D$5:$CL$125,28,FALSE)</f>
        <v>Yes</v>
      </c>
      <c r="AH73" s="76" t="str">
        <f>VLOOKUP(F73,'N2K Features'!$D$5:$CL$125,29,FALSE)</f>
        <v>Small</v>
      </c>
      <c r="AI73" s="76" t="str">
        <f>VLOOKUP(F73,'N2K Features'!$D$5:$CL$125,30,FALSE)</f>
        <v>High</v>
      </c>
      <c r="AJ73" s="76" t="str">
        <f>VLOOKUP(F73,'N2K Features'!$D$5:$CL$125,31,FALSE)</f>
        <v>Yes</v>
      </c>
      <c r="AK73" s="76" t="str">
        <f>VLOOKUP(F73,'N2K Features'!$D$5:$CL$125,32,FALSE)</f>
        <v>Medium</v>
      </c>
      <c r="AL73" s="76" t="str">
        <f>VLOOKUP(F73,'N2K Features'!$D$5:$CL$125,33,FALSE)</f>
        <v>Low</v>
      </c>
      <c r="AM73" s="76" t="str">
        <f>VLOOKUP(F73,'N2K Features'!$D$5:$CL$125,34,FALSE)</f>
        <v>No</v>
      </c>
      <c r="AN73" s="76">
        <f>VLOOKUP(F73,'N2K Features'!$D$5:$CL$125,35,FALSE)</f>
        <v>0</v>
      </c>
      <c r="AO73" s="76">
        <f>VLOOKUP(F73,'N2K Features'!$D$5:$CL$125,36,FALSE)</f>
        <v>0</v>
      </c>
      <c r="AP73" s="76" t="str">
        <f>VLOOKUP(F73,'N2K Features'!$D$5:$CL$125,37,FALSE)</f>
        <v>Yes</v>
      </c>
      <c r="AQ73" s="76" t="str">
        <f>VLOOKUP(F73,'N2K Features'!$D$5:$CL$125,38,FALSE)</f>
        <v>Small</v>
      </c>
      <c r="AR73" s="76" t="str">
        <f>VLOOKUP(F73,'N2K Features'!$D$5:$CL$125,39,FALSE)</f>
        <v>Low</v>
      </c>
      <c r="AS73" s="76" t="str">
        <f>VLOOKUP(F73,'N2K Features'!$D$5:$CL$125,40,FALSE)</f>
        <v>Yes</v>
      </c>
      <c r="AT73" s="76" t="str">
        <f>VLOOKUP(F73,'N2K Features'!$D$5:$CL$125,41,FALSE)</f>
        <v>Small</v>
      </c>
      <c r="AU73" s="76" t="str">
        <f>VLOOKUP(F73,'N2K Features'!$D$5:$CL$125,42,FALSE)</f>
        <v>High</v>
      </c>
      <c r="AV73" s="76" t="str">
        <f>VLOOKUP(F73,'N2K Features'!$D$5:$CL$125,43,FALSE)</f>
        <v>No</v>
      </c>
      <c r="AW73" s="76">
        <f>VLOOKUP(F73,'N2K Features'!$D$5:$CL$125,44,FALSE)</f>
        <v>0</v>
      </c>
      <c r="AX73" s="76">
        <f>VLOOKUP(F73,'N2K Features'!$D$5:$CL$125,45,FALSE)</f>
        <v>0</v>
      </c>
      <c r="AY73" s="76" t="str">
        <f>VLOOKUP(F73,'N2K Features'!$D$5:$CL$125,46,FALSE)</f>
        <v>No</v>
      </c>
      <c r="AZ73" s="76">
        <f>VLOOKUP(F73,'N2K Features'!$D$5:$CL$125,47,FALSE)</f>
        <v>0</v>
      </c>
      <c r="BA73" s="76">
        <f>VLOOKUP(F73,'N2K Features'!$D$5:$CL$125,48,FALSE)</f>
        <v>0</v>
      </c>
      <c r="BB73" s="76" t="str">
        <f>VLOOKUP(F73,'N2K Features'!$D$5:$CL$125,49,FALSE)</f>
        <v>No</v>
      </c>
      <c r="BC73" s="76">
        <f>VLOOKUP(F73,'N2K Features'!$D$5:$CL$125,50,FALSE)</f>
        <v>0</v>
      </c>
      <c r="BD73" s="130">
        <f>VLOOKUP(F73,'N2K Features'!$D$5:$CL$125,51,FALSE)</f>
        <v>0</v>
      </c>
      <c r="BE73" s="76" t="str">
        <f>VLOOKUP(F73,'N2K Features'!$D$5:$CL$125,52,FALSE)</f>
        <v>Yes</v>
      </c>
      <c r="BF73" s="76" t="str">
        <f>VLOOKUP(F73,'N2K Features'!$D$5:$CL$125,53,FALSE)</f>
        <v>Small</v>
      </c>
      <c r="BG73" s="130" t="str">
        <f>VLOOKUP(F73,'N2K Features'!$D$5:$CL$125,54,FALSE)</f>
        <v>Low</v>
      </c>
      <c r="BH73" s="76" t="str">
        <f>VLOOKUP(F73,'N2K Features'!$D$5:$CL$125,55,FALSE)</f>
        <v>Yes</v>
      </c>
      <c r="BI73" s="76" t="str">
        <f>VLOOKUP(F73,'N2K Features'!$D$5:$CL$125,56,FALSE)</f>
        <v>Large</v>
      </c>
      <c r="BJ73" s="76" t="str">
        <f>VLOOKUP(F73,'N2K Features'!$D$5:$CL$125,57,FALSE)</f>
        <v>High</v>
      </c>
      <c r="BK73" s="76" t="str">
        <f>VLOOKUP(F73,'N2K Features'!$D$5:$CL$125,58,FALSE)</f>
        <v>Yes</v>
      </c>
      <c r="BL73" s="76" t="str">
        <f>VLOOKUP(F73,'N2K Features'!$D$5:$CL$125,59,FALSE)</f>
        <v>Large</v>
      </c>
      <c r="BM73" s="130" t="str">
        <f>VLOOKUP(F73,'N2K Features'!$D$5:$CL$125,60,FALSE)</f>
        <v>High</v>
      </c>
      <c r="BN73" s="76" t="str">
        <f>VLOOKUP(F73,'N2K Features'!$D$5:$CL$125,61,FALSE)</f>
        <v>Yes</v>
      </c>
      <c r="BO73" s="76" t="str">
        <f>VLOOKUP(F73,'N2K Features'!$D$5:$CL$125,62,FALSE)</f>
        <v>Medium</v>
      </c>
      <c r="BP73" s="76" t="str">
        <f>VLOOKUP(F73,'N2K Features'!$D$5:$CL$125,63,FALSE)</f>
        <v>Moderate</v>
      </c>
      <c r="BQ73" s="76" t="str">
        <f>VLOOKUP(F73,'N2K Features'!$D$5:$CL$125,64,FALSE)</f>
        <v>Yes</v>
      </c>
      <c r="BR73" s="76" t="str">
        <f>VLOOKUP(F73,'N2K Features'!$D$5:$CL$125,65,FALSE)</f>
        <v>Medium</v>
      </c>
      <c r="BS73" s="76" t="str">
        <f>VLOOKUP(F73,'N2K Features'!$D$5:$CL$125,66,FALSE)</f>
        <v>Moderate</v>
      </c>
      <c r="BT73" s="76" t="str">
        <f>VLOOKUP(F73,'N2K Features'!$D$5:$CL$125,67,FALSE)</f>
        <v>Yes</v>
      </c>
      <c r="BU73" s="76" t="str">
        <f>VLOOKUP(F73,'N2K Features'!$D$5:$CL$125,68,FALSE)</f>
        <v>Medium</v>
      </c>
      <c r="BV73" s="76" t="str">
        <f>VLOOKUP(F73,'N2K Features'!$D$5:$CL$125,69,FALSE)</f>
        <v>High</v>
      </c>
      <c r="BW73" s="76" t="str">
        <f>VLOOKUP(F73,'N2K Features'!$D$5:$CL$125,70,FALSE)</f>
        <v>Yes</v>
      </c>
      <c r="BX73" s="76" t="str">
        <f>VLOOKUP(F73,'N2K Features'!$D$5:$CL$125,71,FALSE)</f>
        <v>Medium</v>
      </c>
      <c r="BY73" s="130" t="str">
        <f>VLOOKUP(F73,'N2K Features'!$D$5:$CL$125,72,FALSE)</f>
        <v>High</v>
      </c>
      <c r="BZ73" s="76" t="str">
        <f>VLOOKUP(F73,'N2K Features'!$D$5:$CL$125,73,FALSE)</f>
        <v>No</v>
      </c>
      <c r="CA73" s="76">
        <f>VLOOKUP(F73,'N2K Features'!$D$5:$CL$125,74,FALSE)</f>
        <v>0</v>
      </c>
      <c r="CB73" s="76">
        <f>VLOOKUP(F73,'N2K Features'!$D$5:$CL$125,75,FALSE)</f>
        <v>0</v>
      </c>
      <c r="CC73" s="76" t="str">
        <f>VLOOKUP(F73,'N2K Features'!$D$5:$CL$125,76,FALSE)</f>
        <v>No</v>
      </c>
      <c r="CD73" s="76">
        <f>VLOOKUP(F73,'N2K Features'!$D$5:$CL$125,77,FALSE)</f>
        <v>0</v>
      </c>
      <c r="CE73" s="76">
        <f>VLOOKUP(F73,'N2K Features'!$D$5:$CL$125,78,FALSE)</f>
        <v>0</v>
      </c>
      <c r="CF73" s="76" t="str">
        <f>VLOOKUP(F73,'N2K Features'!$D$5:$CL$125,79,FALSE)</f>
        <v>Yes</v>
      </c>
      <c r="CG73" s="76" t="str">
        <f>VLOOKUP(F73,'N2K Features'!$D$5:$CL$125,80,FALSE)</f>
        <v>Medium</v>
      </c>
      <c r="CH73" s="76" t="str">
        <f>VLOOKUP(F73,'N2K Features'!$D$5:$CL$125,81,FALSE)</f>
        <v>High</v>
      </c>
      <c r="CI73" s="76" t="str">
        <f>VLOOKUP(F73,'N2K Features'!$D$5:$CL$125,82,FALSE)</f>
        <v>No</v>
      </c>
      <c r="CJ73" s="76">
        <f>VLOOKUP(F73,'N2K Features'!$D$5:$CL$125,83,FALSE)</f>
        <v>0</v>
      </c>
      <c r="CK73" s="76">
        <f>VLOOKUP(F73,'N2K Features'!$D$5:$CL$125,84,FALSE)</f>
        <v>0</v>
      </c>
      <c r="CL73" s="76" t="str">
        <f>VLOOKUP(F73,'N2K Features'!$D$5:$CL$125,85,FALSE)</f>
        <v>Yes</v>
      </c>
      <c r="CM73" s="76" t="str">
        <f>VLOOKUP(F73,'N2K Features'!$D$5:$CL$125,86,FALSE)</f>
        <v>Low</v>
      </c>
      <c r="CN73" s="79" t="str">
        <f>VLOOKUP(F73,'N2K Features'!$D$5:$CL$125,87,FALSE)</f>
        <v>Contributes to diverse landscape</v>
      </c>
    </row>
    <row r="74" spans="1:92" ht="14.4" hidden="1" x14ac:dyDescent="0.3">
      <c r="A74" s="129" t="s">
        <v>221</v>
      </c>
      <c r="B74" s="59" t="s">
        <v>222</v>
      </c>
      <c r="C74" s="59" t="s">
        <v>585</v>
      </c>
      <c r="D74" s="59" t="s">
        <v>679</v>
      </c>
      <c r="E74" s="59" t="s">
        <v>601</v>
      </c>
      <c r="F74" s="59" t="s">
        <v>0</v>
      </c>
      <c r="G74" s="59" t="s">
        <v>1</v>
      </c>
      <c r="H74" s="179" t="s">
        <v>2</v>
      </c>
      <c r="I74" s="77" t="str">
        <f>VLOOKUP(F74,'N2K Features'!$D$5:$CL$125,4,FALSE)</f>
        <v>Yes</v>
      </c>
      <c r="J74" s="77" t="str">
        <f>VLOOKUP(F74,'N2K Features'!$D$5:$CL$125,5,FALSE)</f>
        <v>Medium</v>
      </c>
      <c r="K74" s="77" t="str">
        <f>VLOOKUP(F74,'N2K Features'!$D$5:$CL$125,6,FALSE)</f>
        <v>Moderate</v>
      </c>
      <c r="L74" s="77" t="str">
        <f>VLOOKUP(F74,'N2K Features'!$D$5:$CL$125,7,FALSE)</f>
        <v>Yes</v>
      </c>
      <c r="M74" s="77" t="str">
        <f>VLOOKUP(F74,'N2K Features'!$D$5:$CL$125,8,FALSE)</f>
        <v>Large</v>
      </c>
      <c r="N74" s="77" t="str">
        <f>VLOOKUP(F74,'N2K Features'!$D$5:$CL$125,9,FALSE)</f>
        <v>Moderate</v>
      </c>
      <c r="O74" s="77" t="str">
        <f>VLOOKUP(F74,'N2K Features'!$D$5:$CL$125,10,FALSE)</f>
        <v>Yes</v>
      </c>
      <c r="P74" s="77" t="str">
        <f>VLOOKUP(F74,'N2K Features'!$D$5:$CL$125,11,FALSE)</f>
        <v>Medium</v>
      </c>
      <c r="Q74" s="77" t="str">
        <f>VLOOKUP(F74,'N2K Features'!$D$5:$CL$125,12,FALSE)</f>
        <v>Low</v>
      </c>
      <c r="R74" s="77" t="str">
        <f>VLOOKUP(F74,'N2K Features'!$D$5:$CL$125,13,FALSE)</f>
        <v>Yes</v>
      </c>
      <c r="S74" s="77" t="str">
        <f>VLOOKUP(F74,'N2K Features'!$D$5:$CL$125,14,FALSE)</f>
        <v>Large</v>
      </c>
      <c r="T74" s="77" t="str">
        <f>VLOOKUP(F74,'N2K Features'!$D$5:$CL$125,15,FALSE)</f>
        <v>High</v>
      </c>
      <c r="U74" s="77" t="str">
        <f>VLOOKUP(F74,'N2K Features'!$D$5:$CL$125,16,FALSE)</f>
        <v>Yes</v>
      </c>
      <c r="V74" s="77" t="str">
        <f>VLOOKUP(F74,'N2K Features'!$D$5:$CL$125, 17,FALSE)</f>
        <v>Medium</v>
      </c>
      <c r="W74" s="77" t="str">
        <f>VLOOKUP(F74,'N2K Features'!$D$5:$CL$125,18,FALSE)</f>
        <v>Low</v>
      </c>
      <c r="X74" s="77" t="str">
        <f>VLOOKUP(F74,'N2K Features'!$D$5:$CL$125,19,FALSE)</f>
        <v>No</v>
      </c>
      <c r="Y74" s="77">
        <f>VLOOKUP(F74,'N2K Features'!$D$5:$CL$125,20,FALSE)</f>
        <v>0</v>
      </c>
      <c r="Z74" s="77">
        <f>VLOOKUP(F74,'N2K Features'!$D$5:$CL$125,21,FALSE)</f>
        <v>0</v>
      </c>
      <c r="AA74" s="77" t="str">
        <f>VLOOKUP(F74,'N2K Features'!$D$5:$CL$125,22,FALSE)</f>
        <v>Yes</v>
      </c>
      <c r="AB74" s="77" t="str">
        <f>VLOOKUP(F74,'N2K Features'!$D$5:$CL$125,23,FALSE)</f>
        <v>Small</v>
      </c>
      <c r="AC74" s="77" t="str">
        <f>VLOOKUP(F74,'N2K Features'!$D$5:$CL$125,24,FALSE)</f>
        <v>High</v>
      </c>
      <c r="AD74" s="77" t="str">
        <f>VLOOKUP(F74,'N2K Features'!$D$5:$CL$125,25,FALSE)</f>
        <v>Yes</v>
      </c>
      <c r="AE74" s="77" t="str">
        <f>VLOOKUP(F74,'N2K Features'!$D$5:$CL$125,26,FALSE)</f>
        <v>Small</v>
      </c>
      <c r="AF74" s="78" t="str">
        <f>VLOOKUP(F74,'N2K Features'!$D$5:$CL$125,27,FALSE)</f>
        <v>Low</v>
      </c>
      <c r="AG74" s="76" t="str">
        <f>VLOOKUP(F74,'N2K Features'!$D$5:$CL$125,28,FALSE)</f>
        <v>No</v>
      </c>
      <c r="AH74" s="76">
        <f>VLOOKUP(F74,'N2K Features'!$D$5:$CL$125,29,FALSE)</f>
        <v>0</v>
      </c>
      <c r="AI74" s="76">
        <f>VLOOKUP(F74,'N2K Features'!$D$5:$CL$125,30,FALSE)</f>
        <v>0</v>
      </c>
      <c r="AJ74" s="76" t="str">
        <f>VLOOKUP(F74,'N2K Features'!$D$5:$CL$125,31,FALSE)</f>
        <v>No</v>
      </c>
      <c r="AK74" s="76">
        <f>VLOOKUP(F74,'N2K Features'!$D$5:$CL$125,32,FALSE)</f>
        <v>0</v>
      </c>
      <c r="AL74" s="76">
        <f>VLOOKUP(F74,'N2K Features'!$D$5:$CL$125,33,FALSE)</f>
        <v>0</v>
      </c>
      <c r="AM74" s="76" t="str">
        <f>VLOOKUP(F74,'N2K Features'!$D$5:$CL$125,34,FALSE)</f>
        <v>Yes</v>
      </c>
      <c r="AN74" s="76" t="str">
        <f>VLOOKUP(F74,'N2K Features'!$D$5:$CL$125,35,FALSE)</f>
        <v>Small</v>
      </c>
      <c r="AO74" s="76" t="str">
        <f>VLOOKUP(F74,'N2K Features'!$D$5:$CL$125,36,FALSE)</f>
        <v>Low</v>
      </c>
      <c r="AP74" s="76" t="str">
        <f>VLOOKUP(F74,'N2K Features'!$D$5:$CL$125,37,FALSE)</f>
        <v>No</v>
      </c>
      <c r="AQ74" s="76">
        <f>VLOOKUP(F74,'N2K Features'!$D$5:$CL$125,38,FALSE)</f>
        <v>0</v>
      </c>
      <c r="AR74" s="76">
        <f>VLOOKUP(F74,'N2K Features'!$D$5:$CL$125,39,FALSE)</f>
        <v>0</v>
      </c>
      <c r="AS74" s="76" t="str">
        <f>VLOOKUP(F74,'N2K Features'!$D$5:$CL$125,40,FALSE)</f>
        <v>No</v>
      </c>
      <c r="AT74" s="76">
        <f>VLOOKUP(F74,'N2K Features'!$D$5:$CL$125,41,FALSE)</f>
        <v>0</v>
      </c>
      <c r="AU74" s="76">
        <f>VLOOKUP(F74,'N2K Features'!$D$5:$CL$125,42,FALSE)</f>
        <v>0</v>
      </c>
      <c r="AV74" s="76" t="str">
        <f>VLOOKUP(F74,'N2K Features'!$D$5:$CL$125,43,FALSE)</f>
        <v>No</v>
      </c>
      <c r="AW74" s="76">
        <f>VLOOKUP(F74,'N2K Features'!$D$5:$CL$125,44,FALSE)</f>
        <v>0</v>
      </c>
      <c r="AX74" s="76">
        <f>VLOOKUP(F74,'N2K Features'!$D$5:$CL$125,45,FALSE)</f>
        <v>0</v>
      </c>
      <c r="AY74" s="76" t="str">
        <f>VLOOKUP(F74,'N2K Features'!$D$5:$CL$125,46,FALSE)</f>
        <v>No</v>
      </c>
      <c r="AZ74" s="76">
        <f>VLOOKUP(F74,'N2K Features'!$D$5:$CL$125,47,FALSE)</f>
        <v>0</v>
      </c>
      <c r="BA74" s="76">
        <f>VLOOKUP(F74,'N2K Features'!$D$5:$CL$125,48,FALSE)</f>
        <v>0</v>
      </c>
      <c r="BB74" s="76" t="str">
        <f>VLOOKUP(F74,'N2K Features'!$D$5:$CL$125,49,FALSE)</f>
        <v>No</v>
      </c>
      <c r="BC74" s="76">
        <f>VLOOKUP(F74,'N2K Features'!$D$5:$CL$125,50,FALSE)</f>
        <v>0</v>
      </c>
      <c r="BD74" s="130">
        <f>VLOOKUP(F74,'N2K Features'!$D$5:$CL$125,51,FALSE)</f>
        <v>0</v>
      </c>
      <c r="BE74" s="76" t="str">
        <f>VLOOKUP(F74,'N2K Features'!$D$5:$CL$125,52,FALSE)</f>
        <v>No</v>
      </c>
      <c r="BF74" s="76">
        <f>VLOOKUP(F74,'N2K Features'!$D$5:$CL$125,53,FALSE)</f>
        <v>0</v>
      </c>
      <c r="BG74" s="130">
        <f>VLOOKUP(F74,'N2K Features'!$D$5:$CL$125,54,FALSE)</f>
        <v>0</v>
      </c>
      <c r="BH74" s="76" t="str">
        <f>VLOOKUP(F74,'N2K Features'!$D$5:$CL$125,55,FALSE)</f>
        <v>Yes</v>
      </c>
      <c r="BI74" s="76" t="str">
        <f>VLOOKUP(F74,'N2K Features'!$D$5:$CL$125,56,FALSE)</f>
        <v>Large</v>
      </c>
      <c r="BJ74" s="76" t="str">
        <f>VLOOKUP(F74,'N2K Features'!$D$5:$CL$125,57,FALSE)</f>
        <v>High</v>
      </c>
      <c r="BK74" s="76" t="str">
        <f>VLOOKUP(F74,'N2K Features'!$D$5:$CL$125,58,FALSE)</f>
        <v>Yes</v>
      </c>
      <c r="BL74" s="76" t="str">
        <f>VLOOKUP(F74,'N2K Features'!$D$5:$CL$125,59,FALSE)</f>
        <v>Large</v>
      </c>
      <c r="BM74" s="130" t="str">
        <f>VLOOKUP(F74,'N2K Features'!$D$5:$CL$125,60,FALSE)</f>
        <v>High</v>
      </c>
      <c r="BN74" s="76" t="str">
        <f>VLOOKUP(F74,'N2K Features'!$D$5:$CL$125,61,FALSE)</f>
        <v>Yes</v>
      </c>
      <c r="BO74" s="76" t="str">
        <f>VLOOKUP(F74,'N2K Features'!$D$5:$CL$125,62,FALSE)</f>
        <v>Medium</v>
      </c>
      <c r="BP74" s="76" t="str">
        <f>VLOOKUP(F74,'N2K Features'!$D$5:$CL$125,63,FALSE)</f>
        <v>Moderate</v>
      </c>
      <c r="BQ74" s="76" t="str">
        <f>VLOOKUP(F74,'N2K Features'!$D$5:$CL$125,64,FALSE)</f>
        <v>Yes</v>
      </c>
      <c r="BR74" s="76" t="str">
        <f>VLOOKUP(F74,'N2K Features'!$D$5:$CL$125,65,FALSE)</f>
        <v>Medium</v>
      </c>
      <c r="BS74" s="76" t="str">
        <f>VLOOKUP(F74,'N2K Features'!$D$5:$CL$125,66,FALSE)</f>
        <v>Moderate</v>
      </c>
      <c r="BT74" s="76" t="str">
        <f>VLOOKUP(F74,'N2K Features'!$D$5:$CL$125,67,FALSE)</f>
        <v>Yes</v>
      </c>
      <c r="BU74" s="76" t="str">
        <f>VLOOKUP(F74,'N2K Features'!$D$5:$CL$125,68,FALSE)</f>
        <v>Small</v>
      </c>
      <c r="BV74" s="76" t="str">
        <f>VLOOKUP(F74,'N2K Features'!$D$5:$CL$125,69,FALSE)</f>
        <v>Low</v>
      </c>
      <c r="BW74" s="76" t="str">
        <f>VLOOKUP(F74,'N2K Features'!$D$5:$CL$125,70,FALSE)</f>
        <v>Yes</v>
      </c>
      <c r="BX74" s="76" t="str">
        <f>VLOOKUP(F74,'N2K Features'!$D$5:$CL$125,71,FALSE)</f>
        <v>Medium</v>
      </c>
      <c r="BY74" s="130" t="str">
        <f>VLOOKUP(F74,'N2K Features'!$D$5:$CL$125,72,FALSE)</f>
        <v>High</v>
      </c>
      <c r="BZ74" s="76" t="str">
        <f>VLOOKUP(F74,'N2K Features'!$D$5:$CL$125,73,FALSE)</f>
        <v>No</v>
      </c>
      <c r="CA74" s="76">
        <f>VLOOKUP(F74,'N2K Features'!$D$5:$CL$125,74,FALSE)</f>
        <v>0</v>
      </c>
      <c r="CB74" s="76">
        <f>VLOOKUP(F74,'N2K Features'!$D$5:$CL$125,75,FALSE)</f>
        <v>0</v>
      </c>
      <c r="CC74" s="76" t="str">
        <f>VLOOKUP(F74,'N2K Features'!$D$5:$CL$125,76,FALSE)</f>
        <v>No</v>
      </c>
      <c r="CD74" s="76">
        <f>VLOOKUP(F74,'N2K Features'!$D$5:$CL$125,77,FALSE)</f>
        <v>0</v>
      </c>
      <c r="CE74" s="76">
        <f>VLOOKUP(F74,'N2K Features'!$D$5:$CL$125,78,FALSE)</f>
        <v>0</v>
      </c>
      <c r="CF74" s="76" t="str">
        <f>VLOOKUP(F74,'N2K Features'!$D$5:$CL$125,79,FALSE)</f>
        <v>Yes</v>
      </c>
      <c r="CG74" s="76" t="str">
        <f>VLOOKUP(F74,'N2K Features'!$D$5:$CL$125,80,FALSE)</f>
        <v>Medium</v>
      </c>
      <c r="CH74" s="76" t="str">
        <f>VLOOKUP(F74,'N2K Features'!$D$5:$CL$125,81,FALSE)</f>
        <v>Low</v>
      </c>
      <c r="CI74" s="76" t="str">
        <f>VLOOKUP(F74,'N2K Features'!$D$5:$CL$125,82,FALSE)</f>
        <v>Yes</v>
      </c>
      <c r="CJ74" s="76" t="str">
        <f>VLOOKUP(F74,'N2K Features'!$D$5:$CL$125,83,FALSE)</f>
        <v>Medium</v>
      </c>
      <c r="CK74" s="76" t="str">
        <f>VLOOKUP(F74,'N2K Features'!$D$5:$CL$125,84,FALSE)</f>
        <v>High</v>
      </c>
      <c r="CL74" s="76" t="str">
        <f>VLOOKUP(F74,'N2K Features'!$D$5:$CL$125,85,FALSE)</f>
        <v>Yes</v>
      </c>
      <c r="CM74" s="76" t="str">
        <f>VLOOKUP(F74,'N2K Features'!$D$5:$CL$125,86,FALSE)</f>
        <v>Medium</v>
      </c>
      <c r="CN74" s="79" t="str">
        <f>VLOOKUP(F74,'N2K Features'!$D$5:$CL$125,87,FALSE)</f>
        <v xml:space="preserve">Distinctive natural character, often nature reserves with interpretation. </v>
      </c>
    </row>
    <row r="75" spans="1:92" ht="14.4" hidden="1" x14ac:dyDescent="0.3">
      <c r="A75" s="129" t="s">
        <v>223</v>
      </c>
      <c r="B75" s="59" t="s">
        <v>224</v>
      </c>
      <c r="C75" s="59" t="s">
        <v>585</v>
      </c>
      <c r="D75" s="59" t="s">
        <v>75</v>
      </c>
      <c r="E75" s="59" t="s">
        <v>586</v>
      </c>
      <c r="F75" s="59" t="s">
        <v>76</v>
      </c>
      <c r="G75" s="59" t="s">
        <v>76</v>
      </c>
      <c r="H75" s="179" t="s">
        <v>77</v>
      </c>
      <c r="I75" s="77" t="str">
        <f>VLOOKUP(F75,'N2K Features'!$D$5:$CL$125,4,FALSE)</f>
        <v>Yes</v>
      </c>
      <c r="J75" s="77" t="str">
        <f>VLOOKUP(F75,'N2K Features'!$D$5:$CL$125,5,FALSE)</f>
        <v>Medium</v>
      </c>
      <c r="K75" s="77" t="str">
        <f>VLOOKUP(F75,'N2K Features'!$D$5:$CL$125,6,FALSE)</f>
        <v>Moderate</v>
      </c>
      <c r="L75" s="77" t="str">
        <f>VLOOKUP(F75,'N2K Features'!$D$5:$CL$125,7,FALSE)</f>
        <v>Yes</v>
      </c>
      <c r="M75" s="77" t="str">
        <f>VLOOKUP(F75,'N2K Features'!$D$5:$CL$125,8,FALSE)</f>
        <v>Large</v>
      </c>
      <c r="N75" s="77" t="str">
        <f>VLOOKUP(F75,'N2K Features'!$D$5:$CL$125,9,FALSE)</f>
        <v>High</v>
      </c>
      <c r="O75" s="77" t="str">
        <f>VLOOKUP(F75,'N2K Features'!$D$5:$CL$125,10,FALSE)</f>
        <v>Yes</v>
      </c>
      <c r="P75" s="77" t="str">
        <f>VLOOKUP(F75,'N2K Features'!$D$5:$CL$125,11,FALSE)</f>
        <v>Medium</v>
      </c>
      <c r="Q75" s="77" t="str">
        <f>VLOOKUP(F75,'N2K Features'!$D$5:$CL$125,12,FALSE)</f>
        <v>Low</v>
      </c>
      <c r="R75" s="77" t="str">
        <f>VLOOKUP(F75,'N2K Features'!$D$5:$CL$125,13,FALSE)</f>
        <v>Yes</v>
      </c>
      <c r="S75" s="77" t="str">
        <f>VLOOKUP(F75,'N2K Features'!$D$5:$CL$125,14,FALSE)</f>
        <v>High</v>
      </c>
      <c r="T75" s="77" t="str">
        <f>VLOOKUP(F75,'N2K Features'!$D$5:$CL$125,15,FALSE)</f>
        <v>High</v>
      </c>
      <c r="U75" s="77" t="str">
        <f>VLOOKUP(F75,'N2K Features'!$D$5:$CL$125,16,FALSE)</f>
        <v>Yes</v>
      </c>
      <c r="V75" s="77" t="str">
        <f>VLOOKUP(F75,'N2K Features'!$D$5:$CL$125, 17,FALSE)</f>
        <v>Small</v>
      </c>
      <c r="W75" s="77" t="str">
        <f>VLOOKUP(F75,'N2K Features'!$D$5:$CL$125,18,FALSE)</f>
        <v>Low</v>
      </c>
      <c r="X75" s="77" t="str">
        <f>VLOOKUP(F75,'N2K Features'!$D$5:$CL$125,19,FALSE)</f>
        <v>No</v>
      </c>
      <c r="Y75" s="77">
        <f>VLOOKUP(F75,'N2K Features'!$D$5:$CL$125,20,FALSE)</f>
        <v>0</v>
      </c>
      <c r="Z75" s="77">
        <f>VLOOKUP(F75,'N2K Features'!$D$5:$CL$125,21,FALSE)</f>
        <v>0</v>
      </c>
      <c r="AA75" s="77" t="str">
        <f>VLOOKUP(F75,'N2K Features'!$D$5:$CL$125,22,FALSE)</f>
        <v>No</v>
      </c>
      <c r="AB75" s="77">
        <f>VLOOKUP(F75,'N2K Features'!$D$5:$CL$125,23,FALSE)</f>
        <v>0</v>
      </c>
      <c r="AC75" s="77">
        <f>VLOOKUP(F75,'N2K Features'!$D$5:$CL$125,24,FALSE)</f>
        <v>0</v>
      </c>
      <c r="AD75" s="77" t="str">
        <f>VLOOKUP(F75,'N2K Features'!$D$5:$CL$125,25,FALSE)</f>
        <v>Yes</v>
      </c>
      <c r="AE75" s="77" t="str">
        <f>VLOOKUP(F75,'N2K Features'!$D$5:$CL$125,26,FALSE)</f>
        <v>Medium</v>
      </c>
      <c r="AF75" s="78" t="str">
        <f>VLOOKUP(F75,'N2K Features'!$D$5:$CL$125,27,FALSE)</f>
        <v>High</v>
      </c>
      <c r="AG75" s="76" t="str">
        <f>VLOOKUP(F75,'N2K Features'!$D$5:$CL$125,28,FALSE)</f>
        <v>No</v>
      </c>
      <c r="AH75" s="76">
        <f>VLOOKUP(F75,'N2K Features'!$D$5:$CL$125,29,FALSE)</f>
        <v>0</v>
      </c>
      <c r="AI75" s="76">
        <f>VLOOKUP(F75,'N2K Features'!$D$5:$CL$125,30,FALSE)</f>
        <v>0</v>
      </c>
      <c r="AJ75" s="76" t="str">
        <f>VLOOKUP(F75,'N2K Features'!$D$5:$CL$125,31,FALSE)</f>
        <v>No</v>
      </c>
      <c r="AK75" s="76">
        <f>VLOOKUP(F75,'N2K Features'!$D$5:$CL$125,32,FALSE)</f>
        <v>0</v>
      </c>
      <c r="AL75" s="76">
        <f>VLOOKUP(F75,'N2K Features'!$D$5:$CL$125,33,FALSE)</f>
        <v>0</v>
      </c>
      <c r="AM75" s="76" t="str">
        <f>VLOOKUP(F75,'N2K Features'!$D$5:$CL$125,34,FALSE)</f>
        <v>Yes</v>
      </c>
      <c r="AN75" s="76" t="str">
        <f>VLOOKUP(F75,'N2K Features'!$D$5:$CL$125,35,FALSE)</f>
        <v>Small</v>
      </c>
      <c r="AO75" s="76" t="str">
        <f>VLOOKUP(F75,'N2K Features'!$D$5:$CL$125,36,FALSE)</f>
        <v>Low</v>
      </c>
      <c r="AP75" s="76" t="str">
        <f>VLOOKUP(F75,'N2K Features'!$D$5:$CL$125,37,FALSE)</f>
        <v>Yes</v>
      </c>
      <c r="AQ75" s="76" t="str">
        <f>VLOOKUP(F75,'N2K Features'!$D$5:$CL$125,38,FALSE)</f>
        <v>Small</v>
      </c>
      <c r="AR75" s="76" t="str">
        <f>VLOOKUP(F75,'N2K Features'!$D$5:$CL$125,39,FALSE)</f>
        <v>Low</v>
      </c>
      <c r="AS75" s="76" t="str">
        <f>VLOOKUP(F75,'N2K Features'!$D$5:$CL$125,40,FALSE)</f>
        <v>No</v>
      </c>
      <c r="AT75" s="76">
        <f>VLOOKUP(F75,'N2K Features'!$D$5:$CL$125,41,FALSE)</f>
        <v>0</v>
      </c>
      <c r="AU75" s="76">
        <f>VLOOKUP(F75,'N2K Features'!$D$5:$CL$125,42,FALSE)</f>
        <v>0</v>
      </c>
      <c r="AV75" s="76" t="str">
        <f>VLOOKUP(F75,'N2K Features'!$D$5:$CL$125,43,FALSE)</f>
        <v>No</v>
      </c>
      <c r="AW75" s="76">
        <f>VLOOKUP(F75,'N2K Features'!$D$5:$CL$125,44,FALSE)</f>
        <v>0</v>
      </c>
      <c r="AX75" s="76">
        <f>VLOOKUP(F75,'N2K Features'!$D$5:$CL$125,45,FALSE)</f>
        <v>0</v>
      </c>
      <c r="AY75" s="76" t="str">
        <f>VLOOKUP(F75,'N2K Features'!$D$5:$CL$125,46,FALSE)</f>
        <v>No</v>
      </c>
      <c r="AZ75" s="76">
        <f>VLOOKUP(F75,'N2K Features'!$D$5:$CL$125,47,FALSE)</f>
        <v>0</v>
      </c>
      <c r="BA75" s="76">
        <f>VLOOKUP(F75,'N2K Features'!$D$5:$CL$125,48,FALSE)</f>
        <v>0</v>
      </c>
      <c r="BB75" s="76" t="str">
        <f>VLOOKUP(F75,'N2K Features'!$D$5:$CL$125,49,FALSE)</f>
        <v>No</v>
      </c>
      <c r="BC75" s="76">
        <f>VLOOKUP(F75,'N2K Features'!$D$5:$CL$125,50,FALSE)</f>
        <v>0</v>
      </c>
      <c r="BD75" s="130">
        <f>VLOOKUP(F75,'N2K Features'!$D$5:$CL$125,51,FALSE)</f>
        <v>0</v>
      </c>
      <c r="BE75" s="76" t="str">
        <f>VLOOKUP(F75,'N2K Features'!$D$5:$CL$125,52,FALSE)</f>
        <v>No</v>
      </c>
      <c r="BF75" s="76">
        <f>VLOOKUP(F75,'N2K Features'!$D$5:$CL$125,53,FALSE)</f>
        <v>0</v>
      </c>
      <c r="BG75" s="130">
        <f>VLOOKUP(F75,'N2K Features'!$D$5:$CL$125,54,FALSE)</f>
        <v>0</v>
      </c>
      <c r="BH75" s="76" t="str">
        <f>VLOOKUP(F75,'N2K Features'!$D$5:$CL$125,55,FALSE)</f>
        <v>Yes</v>
      </c>
      <c r="BI75" s="76" t="str">
        <f>VLOOKUP(F75,'N2K Features'!$D$5:$CL$125,56,FALSE)</f>
        <v>Large</v>
      </c>
      <c r="BJ75" s="76" t="str">
        <f>VLOOKUP(F75,'N2K Features'!$D$5:$CL$125,57,FALSE)</f>
        <v>High</v>
      </c>
      <c r="BK75" s="76" t="str">
        <f>VLOOKUP(F75,'N2K Features'!$D$5:$CL$125,58,FALSE)</f>
        <v>Yes</v>
      </c>
      <c r="BL75" s="76" t="str">
        <f>VLOOKUP(F75,'N2K Features'!$D$5:$CL$125,59,FALSE)</f>
        <v>Large</v>
      </c>
      <c r="BM75" s="130" t="str">
        <f>VLOOKUP(F75,'N2K Features'!$D$5:$CL$125,60,FALSE)</f>
        <v>High</v>
      </c>
      <c r="BN75" s="76" t="str">
        <f>VLOOKUP(F75,'N2K Features'!$D$5:$CL$125,61,FALSE)</f>
        <v>Yes</v>
      </c>
      <c r="BO75" s="76" t="str">
        <f>VLOOKUP(F75,'N2K Features'!$D$5:$CL$125,62,FALSE)</f>
        <v>Medium</v>
      </c>
      <c r="BP75" s="76" t="str">
        <f>VLOOKUP(F75,'N2K Features'!$D$5:$CL$125,63,FALSE)</f>
        <v>Moderate</v>
      </c>
      <c r="BQ75" s="76" t="str">
        <f>VLOOKUP(F75,'N2K Features'!$D$5:$CL$125,64,FALSE)</f>
        <v>Yes</v>
      </c>
      <c r="BR75" s="76" t="str">
        <f>VLOOKUP(F75,'N2K Features'!$D$5:$CL$125,65,FALSE)</f>
        <v>Medium</v>
      </c>
      <c r="BS75" s="76" t="str">
        <f>VLOOKUP(F75,'N2K Features'!$D$5:$CL$125,66,FALSE)</f>
        <v>Moderate</v>
      </c>
      <c r="BT75" s="76" t="str">
        <f>VLOOKUP(F75,'N2K Features'!$D$5:$CL$125,67,FALSE)</f>
        <v>Yes</v>
      </c>
      <c r="BU75" s="76" t="str">
        <f>VLOOKUP(F75,'N2K Features'!$D$5:$CL$125,68,FALSE)</f>
        <v>Small</v>
      </c>
      <c r="BV75" s="76" t="str">
        <f>VLOOKUP(F75,'N2K Features'!$D$5:$CL$125,69,FALSE)</f>
        <v>Low</v>
      </c>
      <c r="BW75" s="76" t="str">
        <f>VLOOKUP(F75,'N2K Features'!$D$5:$CL$125,70,FALSE)</f>
        <v>Yes</v>
      </c>
      <c r="BX75" s="76" t="str">
        <f>VLOOKUP(F75,'N2K Features'!$D$5:$CL$125,71,FALSE)</f>
        <v>Large</v>
      </c>
      <c r="BY75" s="130" t="str">
        <f>VLOOKUP(F75,'N2K Features'!$D$5:$CL$125,72,FALSE)</f>
        <v>High</v>
      </c>
      <c r="BZ75" s="76" t="str">
        <f>VLOOKUP(F75,'N2K Features'!$D$5:$CL$125,73,FALSE)</f>
        <v>No</v>
      </c>
      <c r="CA75" s="76">
        <f>VLOOKUP(F75,'N2K Features'!$D$5:$CL$125,74,FALSE)</f>
        <v>0</v>
      </c>
      <c r="CB75" s="76">
        <f>VLOOKUP(F75,'N2K Features'!$D$5:$CL$125,75,FALSE)</f>
        <v>0</v>
      </c>
      <c r="CC75" s="76" t="str">
        <f>VLOOKUP(F75,'N2K Features'!$D$5:$CL$125,76,FALSE)</f>
        <v>No</v>
      </c>
      <c r="CD75" s="76">
        <f>VLOOKUP(F75,'N2K Features'!$D$5:$CL$125,77,FALSE)</f>
        <v>0</v>
      </c>
      <c r="CE75" s="76">
        <f>VLOOKUP(F75,'N2K Features'!$D$5:$CL$125,78,FALSE)</f>
        <v>0</v>
      </c>
      <c r="CF75" s="76" t="str">
        <f>VLOOKUP(F75,'N2K Features'!$D$5:$CL$125,79,FALSE)</f>
        <v>Yes</v>
      </c>
      <c r="CG75" s="76" t="str">
        <f>VLOOKUP(F75,'N2K Features'!$D$5:$CL$125,80,FALSE)</f>
        <v>Medium</v>
      </c>
      <c r="CH75" s="76" t="str">
        <f>VLOOKUP(F75,'N2K Features'!$D$5:$CL$125,81,FALSE)</f>
        <v>High</v>
      </c>
      <c r="CI75" s="76" t="str">
        <f>VLOOKUP(F75,'N2K Features'!$D$5:$CL$125,82,FALSE)</f>
        <v>Yes</v>
      </c>
      <c r="CJ75" s="76" t="str">
        <f>VLOOKUP(F75,'N2K Features'!$D$5:$CL$125,83,FALSE)</f>
        <v>Medium</v>
      </c>
      <c r="CK75" s="76" t="str">
        <f>VLOOKUP(F75,'N2K Features'!$D$5:$CL$125,84,FALSE)</f>
        <v>High</v>
      </c>
      <c r="CL75" s="76" t="str">
        <f>VLOOKUP(F75,'N2K Features'!$D$5:$CL$125,85,FALSE)</f>
        <v>Yes</v>
      </c>
      <c r="CM75" s="76" t="str">
        <f>VLOOKUP(F75,'N2K Features'!$D$5:$CL$125,86,FALSE)</f>
        <v>Medium</v>
      </c>
      <c r="CN75" s="79" t="str">
        <f>VLOOKUP(F75,'N2K Features'!$D$5:$CL$125,87,FALSE)</f>
        <v>Distinctive natural character, often on nature reserves with interpretation; educational use.</v>
      </c>
    </row>
    <row r="76" spans="1:92" ht="14.4" hidden="1" x14ac:dyDescent="0.3">
      <c r="A76" s="129" t="s">
        <v>223</v>
      </c>
      <c r="B76" s="59" t="s">
        <v>224</v>
      </c>
      <c r="C76" s="59" t="s">
        <v>585</v>
      </c>
      <c r="D76" s="59" t="s">
        <v>78</v>
      </c>
      <c r="E76" s="59" t="s">
        <v>586</v>
      </c>
      <c r="F76" s="59" t="s">
        <v>79</v>
      </c>
      <c r="G76" s="59" t="s">
        <v>80</v>
      </c>
      <c r="H76" s="179" t="s">
        <v>81</v>
      </c>
      <c r="I76" s="77" t="str">
        <f>VLOOKUP(F76,'N2K Features'!$D$5:$CL$125,4,FALSE)</f>
        <v>Yes</v>
      </c>
      <c r="J76" s="77" t="str">
        <f>VLOOKUP(F76,'N2K Features'!$D$5:$CL$125,5,FALSE)</f>
        <v>Medium</v>
      </c>
      <c r="K76" s="77" t="str">
        <f>VLOOKUP(F76,'N2K Features'!$D$5:$CL$125,6,FALSE)</f>
        <v>Moderate</v>
      </c>
      <c r="L76" s="77" t="str">
        <f>VLOOKUP(F76,'N2K Features'!$D$5:$CL$125,7,FALSE)</f>
        <v>Yes</v>
      </c>
      <c r="M76" s="77" t="str">
        <f>VLOOKUP(F76,'N2K Features'!$D$5:$CL$125,8,FALSE)</f>
        <v>Large</v>
      </c>
      <c r="N76" s="77" t="str">
        <f>VLOOKUP(F76,'N2K Features'!$D$5:$CL$125,9,FALSE)</f>
        <v>High</v>
      </c>
      <c r="O76" s="77" t="str">
        <f>VLOOKUP(F76,'N2K Features'!$D$5:$CL$125,10,FALSE)</f>
        <v>Yes</v>
      </c>
      <c r="P76" s="77" t="str">
        <f>VLOOKUP(F76,'N2K Features'!$D$5:$CL$125,11,FALSE)</f>
        <v>Medium</v>
      </c>
      <c r="Q76" s="77" t="str">
        <f>VLOOKUP(F76,'N2K Features'!$D$5:$CL$125,12,FALSE)</f>
        <v>Low</v>
      </c>
      <c r="R76" s="77" t="str">
        <f>VLOOKUP(F76,'N2K Features'!$D$5:$CL$125,13,FALSE)</f>
        <v>Yes</v>
      </c>
      <c r="S76" s="77" t="str">
        <f>VLOOKUP(F76,'N2K Features'!$D$5:$CL$125,14,FALSE)</f>
        <v>Large</v>
      </c>
      <c r="T76" s="77" t="str">
        <f>VLOOKUP(F76,'N2K Features'!$D$5:$CL$125,15,FALSE)</f>
        <v>High</v>
      </c>
      <c r="U76" s="77" t="str">
        <f>VLOOKUP(F76,'N2K Features'!$D$5:$CL$125,16,FALSE)</f>
        <v>Yes</v>
      </c>
      <c r="V76" s="77" t="str">
        <f>VLOOKUP(F76,'N2K Features'!$D$5:$CL$125, 17,FALSE)</f>
        <v>Small</v>
      </c>
      <c r="W76" s="77" t="str">
        <f>VLOOKUP(F76,'N2K Features'!$D$5:$CL$125,18,FALSE)</f>
        <v>Low</v>
      </c>
      <c r="X76" s="77" t="str">
        <f>VLOOKUP(F76,'N2K Features'!$D$5:$CL$125,19,FALSE)</f>
        <v>No</v>
      </c>
      <c r="Y76" s="77">
        <f>VLOOKUP(F76,'N2K Features'!$D$5:$CL$125,20,FALSE)</f>
        <v>0</v>
      </c>
      <c r="Z76" s="77">
        <f>VLOOKUP(F76,'N2K Features'!$D$5:$CL$125,21,FALSE)</f>
        <v>0</v>
      </c>
      <c r="AA76" s="77" t="str">
        <f>VLOOKUP(F76,'N2K Features'!$D$5:$CL$125,22,FALSE)</f>
        <v>No</v>
      </c>
      <c r="AB76" s="77">
        <f>VLOOKUP(F76,'N2K Features'!$D$5:$CL$125,23,FALSE)</f>
        <v>0</v>
      </c>
      <c r="AC76" s="77">
        <f>VLOOKUP(F76,'N2K Features'!$D$5:$CL$125,24,FALSE)</f>
        <v>0</v>
      </c>
      <c r="AD76" s="77" t="str">
        <f>VLOOKUP(F76,'N2K Features'!$D$5:$CL$125,25,FALSE)</f>
        <v>Yes</v>
      </c>
      <c r="AE76" s="77" t="str">
        <f>VLOOKUP(F76,'N2K Features'!$D$5:$CL$125,26,FALSE)</f>
        <v>Medium</v>
      </c>
      <c r="AF76" s="78" t="str">
        <f>VLOOKUP(F76,'N2K Features'!$D$5:$CL$125,27,FALSE)</f>
        <v>High</v>
      </c>
      <c r="AG76" s="76" t="str">
        <f>VLOOKUP(F76,'N2K Features'!$D$5:$CL$125,28,FALSE)</f>
        <v>No</v>
      </c>
      <c r="AH76" s="76">
        <f>VLOOKUP(F76,'N2K Features'!$D$5:$CL$125,29,FALSE)</f>
        <v>0</v>
      </c>
      <c r="AI76" s="76">
        <f>VLOOKUP(F76,'N2K Features'!$D$5:$CL$125,30,FALSE)</f>
        <v>0</v>
      </c>
      <c r="AJ76" s="76" t="str">
        <f>VLOOKUP(F76,'N2K Features'!$D$5:$CL$125,31,FALSE)</f>
        <v>No</v>
      </c>
      <c r="AK76" s="76">
        <f>VLOOKUP(F76,'N2K Features'!$D$5:$CL$125,32,FALSE)</f>
        <v>0</v>
      </c>
      <c r="AL76" s="76">
        <f>VLOOKUP(F76,'N2K Features'!$D$5:$CL$125,33,FALSE)</f>
        <v>0</v>
      </c>
      <c r="AM76" s="76" t="str">
        <f>VLOOKUP(F76,'N2K Features'!$D$5:$CL$125,34,FALSE)</f>
        <v>Yes</v>
      </c>
      <c r="AN76" s="76" t="str">
        <f>VLOOKUP(F76,'N2K Features'!$D$5:$CL$125,35,FALSE)</f>
        <v>Small</v>
      </c>
      <c r="AO76" s="76" t="str">
        <f>VLOOKUP(F76,'N2K Features'!$D$5:$CL$125,36,FALSE)</f>
        <v>Low</v>
      </c>
      <c r="AP76" s="76" t="str">
        <f>VLOOKUP(F76,'N2K Features'!$D$5:$CL$125,37,FALSE)</f>
        <v>Yes</v>
      </c>
      <c r="AQ76" s="76" t="str">
        <f>VLOOKUP(F76,'N2K Features'!$D$5:$CL$125,38,FALSE)</f>
        <v>Small</v>
      </c>
      <c r="AR76" s="76" t="str">
        <f>VLOOKUP(F76,'N2K Features'!$D$5:$CL$125,39,FALSE)</f>
        <v>Low</v>
      </c>
      <c r="AS76" s="76" t="str">
        <f>VLOOKUP(F76,'N2K Features'!$D$5:$CL$125,40,FALSE)</f>
        <v>No</v>
      </c>
      <c r="AT76" s="76">
        <f>VLOOKUP(F76,'N2K Features'!$D$5:$CL$125,41,FALSE)</f>
        <v>0</v>
      </c>
      <c r="AU76" s="76">
        <f>VLOOKUP(F76,'N2K Features'!$D$5:$CL$125,42,FALSE)</f>
        <v>0</v>
      </c>
      <c r="AV76" s="76" t="str">
        <f>VLOOKUP(F76,'N2K Features'!$D$5:$CL$125,43,FALSE)</f>
        <v>No</v>
      </c>
      <c r="AW76" s="76">
        <f>VLOOKUP(F76,'N2K Features'!$D$5:$CL$125,44,FALSE)</f>
        <v>0</v>
      </c>
      <c r="AX76" s="76">
        <f>VLOOKUP(F76,'N2K Features'!$D$5:$CL$125,45,FALSE)</f>
        <v>0</v>
      </c>
      <c r="AY76" s="76" t="str">
        <f>VLOOKUP(F76,'N2K Features'!$D$5:$CL$125,46,FALSE)</f>
        <v>No</v>
      </c>
      <c r="AZ76" s="76">
        <f>VLOOKUP(F76,'N2K Features'!$D$5:$CL$125,47,FALSE)</f>
        <v>0</v>
      </c>
      <c r="BA76" s="76">
        <f>VLOOKUP(F76,'N2K Features'!$D$5:$CL$125,48,FALSE)</f>
        <v>0</v>
      </c>
      <c r="BB76" s="76" t="str">
        <f>VLOOKUP(F76,'N2K Features'!$D$5:$CL$125,49,FALSE)</f>
        <v>No</v>
      </c>
      <c r="BC76" s="76">
        <f>VLOOKUP(F76,'N2K Features'!$D$5:$CL$125,50,FALSE)</f>
        <v>0</v>
      </c>
      <c r="BD76" s="130">
        <f>VLOOKUP(F76,'N2K Features'!$D$5:$CL$125,51,FALSE)</f>
        <v>0</v>
      </c>
      <c r="BE76" s="76" t="str">
        <f>VLOOKUP(F76,'N2K Features'!$D$5:$CL$125,52,FALSE)</f>
        <v>No</v>
      </c>
      <c r="BF76" s="76">
        <f>VLOOKUP(F76,'N2K Features'!$D$5:$CL$125,53,FALSE)</f>
        <v>0</v>
      </c>
      <c r="BG76" s="130">
        <f>VLOOKUP(F76,'N2K Features'!$D$5:$CL$125,54,FALSE)</f>
        <v>0</v>
      </c>
      <c r="BH76" s="76" t="str">
        <f>VLOOKUP(F76,'N2K Features'!$D$5:$CL$125,55,FALSE)</f>
        <v>Yes</v>
      </c>
      <c r="BI76" s="76" t="str">
        <f>VLOOKUP(F76,'N2K Features'!$D$5:$CL$125,56,FALSE)</f>
        <v>Large</v>
      </c>
      <c r="BJ76" s="76" t="str">
        <f>VLOOKUP(F76,'N2K Features'!$D$5:$CL$125,57,FALSE)</f>
        <v>High</v>
      </c>
      <c r="BK76" s="76" t="str">
        <f>VLOOKUP(F76,'N2K Features'!$D$5:$CL$125,58,FALSE)</f>
        <v>Yes</v>
      </c>
      <c r="BL76" s="76" t="str">
        <f>VLOOKUP(F76,'N2K Features'!$D$5:$CL$125,59,FALSE)</f>
        <v>Large</v>
      </c>
      <c r="BM76" s="130" t="str">
        <f>VLOOKUP(F76,'N2K Features'!$D$5:$CL$125,60,FALSE)</f>
        <v>High</v>
      </c>
      <c r="BN76" s="76" t="str">
        <f>VLOOKUP(F76,'N2K Features'!$D$5:$CL$125,61,FALSE)</f>
        <v>Yes</v>
      </c>
      <c r="BO76" s="76" t="str">
        <f>VLOOKUP(F76,'N2K Features'!$D$5:$CL$125,62,FALSE)</f>
        <v>Medium</v>
      </c>
      <c r="BP76" s="76" t="str">
        <f>VLOOKUP(F76,'N2K Features'!$D$5:$CL$125,63,FALSE)</f>
        <v>Moderate</v>
      </c>
      <c r="BQ76" s="76" t="str">
        <f>VLOOKUP(F76,'N2K Features'!$D$5:$CL$125,64,FALSE)</f>
        <v>Yes</v>
      </c>
      <c r="BR76" s="76" t="str">
        <f>VLOOKUP(F76,'N2K Features'!$D$5:$CL$125,65,FALSE)</f>
        <v>Medium</v>
      </c>
      <c r="BS76" s="76" t="str">
        <f>VLOOKUP(F76,'N2K Features'!$D$5:$CL$125,66,FALSE)</f>
        <v>Moderate</v>
      </c>
      <c r="BT76" s="76" t="str">
        <f>VLOOKUP(F76,'N2K Features'!$D$5:$CL$125,67,FALSE)</f>
        <v>Yes</v>
      </c>
      <c r="BU76" s="76" t="str">
        <f>VLOOKUP(F76,'N2K Features'!$D$5:$CL$125,68,FALSE)</f>
        <v>Small</v>
      </c>
      <c r="BV76" s="76" t="str">
        <f>VLOOKUP(F76,'N2K Features'!$D$5:$CL$125,69,FALSE)</f>
        <v>Low</v>
      </c>
      <c r="BW76" s="76" t="str">
        <f>VLOOKUP(F76,'N2K Features'!$D$5:$CL$125,70,FALSE)</f>
        <v>Yes</v>
      </c>
      <c r="BX76" s="76" t="str">
        <f>VLOOKUP(F76,'N2K Features'!$D$5:$CL$125,71,FALSE)</f>
        <v>Large</v>
      </c>
      <c r="BY76" s="130" t="str">
        <f>VLOOKUP(F76,'N2K Features'!$D$5:$CL$125,72,FALSE)</f>
        <v>High</v>
      </c>
      <c r="BZ76" s="76" t="str">
        <f>VLOOKUP(F76,'N2K Features'!$D$5:$CL$125,73,FALSE)</f>
        <v>No</v>
      </c>
      <c r="CA76" s="76">
        <f>VLOOKUP(F76,'N2K Features'!$D$5:$CL$125,74,FALSE)</f>
        <v>0</v>
      </c>
      <c r="CB76" s="76">
        <f>VLOOKUP(F76,'N2K Features'!$D$5:$CL$125,75,FALSE)</f>
        <v>0</v>
      </c>
      <c r="CC76" s="76" t="str">
        <f>VLOOKUP(F76,'N2K Features'!$D$5:$CL$125,76,FALSE)</f>
        <v>No</v>
      </c>
      <c r="CD76" s="76">
        <f>VLOOKUP(F76,'N2K Features'!$D$5:$CL$125,77,FALSE)</f>
        <v>0</v>
      </c>
      <c r="CE76" s="76">
        <f>VLOOKUP(F76,'N2K Features'!$D$5:$CL$125,78,FALSE)</f>
        <v>0</v>
      </c>
      <c r="CF76" s="76" t="str">
        <f>VLOOKUP(F76,'N2K Features'!$D$5:$CL$125,79,FALSE)</f>
        <v>Yes</v>
      </c>
      <c r="CG76" s="76" t="str">
        <f>VLOOKUP(F76,'N2K Features'!$D$5:$CL$125,80,FALSE)</f>
        <v>Medium</v>
      </c>
      <c r="CH76" s="76" t="str">
        <f>VLOOKUP(F76,'N2K Features'!$D$5:$CL$125,81,FALSE)</f>
        <v>High</v>
      </c>
      <c r="CI76" s="76" t="str">
        <f>VLOOKUP(F76,'N2K Features'!$D$5:$CL$125,82,FALSE)</f>
        <v>Yes</v>
      </c>
      <c r="CJ76" s="76" t="str">
        <f>VLOOKUP(F76,'N2K Features'!$D$5:$CL$125,83,FALSE)</f>
        <v>Medium</v>
      </c>
      <c r="CK76" s="76" t="str">
        <f>VLOOKUP(F76,'N2K Features'!$D$5:$CL$125,84,FALSE)</f>
        <v>High</v>
      </c>
      <c r="CL76" s="76" t="str">
        <f>VLOOKUP(F76,'N2K Features'!$D$5:$CL$125,85,FALSE)</f>
        <v>Yes</v>
      </c>
      <c r="CM76" s="76" t="str">
        <f>VLOOKUP(F76,'N2K Features'!$D$5:$CL$125,86,FALSE)</f>
        <v>Medium</v>
      </c>
      <c r="CN76" s="79" t="str">
        <f>VLOOKUP(F76,'N2K Features'!$D$5:$CL$125,87,FALSE)</f>
        <v>Distinctive natural character, often on nature reserves with interpretation; educational use.</v>
      </c>
    </row>
    <row r="77" spans="1:92" ht="14.4" hidden="1" x14ac:dyDescent="0.3">
      <c r="A77" s="129" t="s">
        <v>225</v>
      </c>
      <c r="B77" s="59" t="s">
        <v>226</v>
      </c>
      <c r="C77" s="59" t="s">
        <v>585</v>
      </c>
      <c r="D77" s="59" t="s">
        <v>82</v>
      </c>
      <c r="E77" s="59" t="s">
        <v>586</v>
      </c>
      <c r="F77" s="59" t="s">
        <v>83</v>
      </c>
      <c r="G77" s="59" t="s">
        <v>84</v>
      </c>
      <c r="H77" s="179" t="s">
        <v>85</v>
      </c>
      <c r="I77" s="77" t="str">
        <f>VLOOKUP(F77,'N2K Features'!$D$5:$CL$125,4,FALSE)</f>
        <v>Yes</v>
      </c>
      <c r="J77" s="77" t="str">
        <f>VLOOKUP(F77,'N2K Features'!$D$5:$CL$125,5,FALSE)</f>
        <v>Medium</v>
      </c>
      <c r="K77" s="77" t="str">
        <f>VLOOKUP(F77,'N2K Features'!$D$5:$CL$125,6,FALSE)</f>
        <v>Moderate</v>
      </c>
      <c r="L77" s="77" t="str">
        <f>VLOOKUP(F77,'N2K Features'!$D$5:$CL$125,7,FALSE)</f>
        <v>Yes</v>
      </c>
      <c r="M77" s="77" t="str">
        <f>VLOOKUP(F77,'N2K Features'!$D$5:$CL$125,8,FALSE)</f>
        <v>Large</v>
      </c>
      <c r="N77" s="77" t="str">
        <f>VLOOKUP(F77,'N2K Features'!$D$5:$CL$125,9,FALSE)</f>
        <v>High</v>
      </c>
      <c r="O77" s="77" t="str">
        <f>VLOOKUP(F77,'N2K Features'!$D$5:$CL$125,10,FALSE)</f>
        <v>Yes</v>
      </c>
      <c r="P77" s="77" t="str">
        <f>VLOOKUP(F77,'N2K Features'!$D$5:$CL$125,11,FALSE)</f>
        <v>Medium</v>
      </c>
      <c r="Q77" s="77" t="str">
        <f>VLOOKUP(F77,'N2K Features'!$D$5:$CL$125,12,FALSE)</f>
        <v>Low</v>
      </c>
      <c r="R77" s="77" t="str">
        <f>VLOOKUP(F77,'N2K Features'!$D$5:$CL$125,13,FALSE)</f>
        <v>Yes</v>
      </c>
      <c r="S77" s="77" t="str">
        <f>VLOOKUP(F77,'N2K Features'!$D$5:$CL$125,14,FALSE)</f>
        <v>Large</v>
      </c>
      <c r="T77" s="77" t="str">
        <f>VLOOKUP(F77,'N2K Features'!$D$5:$CL$125,15,FALSE)</f>
        <v>High</v>
      </c>
      <c r="U77" s="77" t="str">
        <f>VLOOKUP(F77,'N2K Features'!$D$5:$CL$125,16,FALSE)</f>
        <v>Yes</v>
      </c>
      <c r="V77" s="77" t="str">
        <f>VLOOKUP(F77,'N2K Features'!$D$5:$CL$125, 17,FALSE)</f>
        <v>Small</v>
      </c>
      <c r="W77" s="77" t="str">
        <f>VLOOKUP(F77,'N2K Features'!$D$5:$CL$125,18,FALSE)</f>
        <v>Low</v>
      </c>
      <c r="X77" s="77" t="str">
        <f>VLOOKUP(F77,'N2K Features'!$D$5:$CL$125,19,FALSE)</f>
        <v>No</v>
      </c>
      <c r="Y77" s="77">
        <f>VLOOKUP(F77,'N2K Features'!$D$5:$CL$125,20,FALSE)</f>
        <v>0</v>
      </c>
      <c r="Z77" s="77">
        <f>VLOOKUP(F77,'N2K Features'!$D$5:$CL$125,21,FALSE)</f>
        <v>0</v>
      </c>
      <c r="AA77" s="77" t="str">
        <f>VLOOKUP(F77,'N2K Features'!$D$5:$CL$125,22,FALSE)</f>
        <v>No</v>
      </c>
      <c r="AB77" s="77">
        <f>VLOOKUP(F77,'N2K Features'!$D$5:$CL$125,23,FALSE)</f>
        <v>0</v>
      </c>
      <c r="AC77" s="77">
        <f>VLOOKUP(F77,'N2K Features'!$D$5:$CL$125,24,FALSE)</f>
        <v>0</v>
      </c>
      <c r="AD77" s="77" t="str">
        <f>VLOOKUP(F77,'N2K Features'!$D$5:$CL$125,25,FALSE)</f>
        <v>Yes</v>
      </c>
      <c r="AE77" s="77" t="str">
        <f>VLOOKUP(F77,'N2K Features'!$D$5:$CL$125,26,FALSE)</f>
        <v>Medium</v>
      </c>
      <c r="AF77" s="78" t="str">
        <f>VLOOKUP(F77,'N2K Features'!$D$5:$CL$125,27,FALSE)</f>
        <v>High</v>
      </c>
      <c r="AG77" s="76" t="str">
        <f>VLOOKUP(F77,'N2K Features'!$D$5:$CL$125,28,FALSE)</f>
        <v>No</v>
      </c>
      <c r="AH77" s="76">
        <f>VLOOKUP(F77,'N2K Features'!$D$5:$CL$125,29,FALSE)</f>
        <v>0</v>
      </c>
      <c r="AI77" s="76">
        <f>VLOOKUP(F77,'N2K Features'!$D$5:$CL$125,30,FALSE)</f>
        <v>0</v>
      </c>
      <c r="AJ77" s="76" t="str">
        <f>VLOOKUP(F77,'N2K Features'!$D$5:$CL$125,31,FALSE)</f>
        <v>No</v>
      </c>
      <c r="AK77" s="76">
        <f>VLOOKUP(F77,'N2K Features'!$D$5:$CL$125,32,FALSE)</f>
        <v>0</v>
      </c>
      <c r="AL77" s="76">
        <f>VLOOKUP(F77,'N2K Features'!$D$5:$CL$125,33,FALSE)</f>
        <v>0</v>
      </c>
      <c r="AM77" s="76" t="str">
        <f>VLOOKUP(F77,'N2K Features'!$D$5:$CL$125,34,FALSE)</f>
        <v>Yes</v>
      </c>
      <c r="AN77" s="76" t="str">
        <f>VLOOKUP(F77,'N2K Features'!$D$5:$CL$125,35,FALSE)</f>
        <v>Small</v>
      </c>
      <c r="AO77" s="76" t="str">
        <f>VLOOKUP(F77,'N2K Features'!$D$5:$CL$125,36,FALSE)</f>
        <v>Low</v>
      </c>
      <c r="AP77" s="76" t="str">
        <f>VLOOKUP(F77,'N2K Features'!$D$5:$CL$125,37,FALSE)</f>
        <v>Yes</v>
      </c>
      <c r="AQ77" s="76" t="str">
        <f>VLOOKUP(F77,'N2K Features'!$D$5:$CL$125,38,FALSE)</f>
        <v>Small</v>
      </c>
      <c r="AR77" s="76" t="str">
        <f>VLOOKUP(F77,'N2K Features'!$D$5:$CL$125,39,FALSE)</f>
        <v>Low</v>
      </c>
      <c r="AS77" s="76" t="str">
        <f>VLOOKUP(F77,'N2K Features'!$D$5:$CL$125,40,FALSE)</f>
        <v>No</v>
      </c>
      <c r="AT77" s="76">
        <f>VLOOKUP(F77,'N2K Features'!$D$5:$CL$125,41,FALSE)</f>
        <v>0</v>
      </c>
      <c r="AU77" s="76">
        <f>VLOOKUP(F77,'N2K Features'!$D$5:$CL$125,42,FALSE)</f>
        <v>0</v>
      </c>
      <c r="AV77" s="76" t="str">
        <f>VLOOKUP(F77,'N2K Features'!$D$5:$CL$125,43,FALSE)</f>
        <v>Yes</v>
      </c>
      <c r="AW77" s="76" t="str">
        <f>VLOOKUP(F77,'N2K Features'!$D$5:$CL$125,44,FALSE)</f>
        <v>Medium</v>
      </c>
      <c r="AX77" s="76" t="str">
        <f>VLOOKUP(F77,'N2K Features'!$D$5:$CL$125,45,FALSE)</f>
        <v>High</v>
      </c>
      <c r="AY77" s="76" t="str">
        <f>VLOOKUP(F77,'N2K Features'!$D$5:$CL$125,46,FALSE)</f>
        <v>No</v>
      </c>
      <c r="AZ77" s="76">
        <f>VLOOKUP(F77,'N2K Features'!$D$5:$CL$125,47,FALSE)</f>
        <v>0</v>
      </c>
      <c r="BA77" s="76">
        <f>VLOOKUP(F77,'N2K Features'!$D$5:$CL$125,48,FALSE)</f>
        <v>0</v>
      </c>
      <c r="BB77" s="76" t="str">
        <f>VLOOKUP(F77,'N2K Features'!$D$5:$CL$125,49,FALSE)</f>
        <v>No</v>
      </c>
      <c r="BC77" s="76">
        <f>VLOOKUP(F77,'N2K Features'!$D$5:$CL$125,50,FALSE)</f>
        <v>0</v>
      </c>
      <c r="BD77" s="130">
        <f>VLOOKUP(F77,'N2K Features'!$D$5:$CL$125,51,FALSE)</f>
        <v>0</v>
      </c>
      <c r="BE77" s="76" t="str">
        <f>VLOOKUP(F77,'N2K Features'!$D$5:$CL$125,52,FALSE)</f>
        <v>No</v>
      </c>
      <c r="BF77" s="76">
        <f>VLOOKUP(F77,'N2K Features'!$D$5:$CL$125,53,FALSE)</f>
        <v>0</v>
      </c>
      <c r="BG77" s="130">
        <f>VLOOKUP(F77,'N2K Features'!$D$5:$CL$125,54,FALSE)</f>
        <v>0</v>
      </c>
      <c r="BH77" s="76" t="str">
        <f>VLOOKUP(F77,'N2K Features'!$D$5:$CL$125,55,FALSE)</f>
        <v>Yes</v>
      </c>
      <c r="BI77" s="76" t="str">
        <f>VLOOKUP(F77,'N2K Features'!$D$5:$CL$125,56,FALSE)</f>
        <v>Large</v>
      </c>
      <c r="BJ77" s="76" t="str">
        <f>VLOOKUP(F77,'N2K Features'!$D$5:$CL$125,57,FALSE)</f>
        <v>High</v>
      </c>
      <c r="BK77" s="76" t="str">
        <f>VLOOKUP(F77,'N2K Features'!$D$5:$CL$125,58,FALSE)</f>
        <v>Yes</v>
      </c>
      <c r="BL77" s="76" t="str">
        <f>VLOOKUP(F77,'N2K Features'!$D$5:$CL$125,59,FALSE)</f>
        <v>Large</v>
      </c>
      <c r="BM77" s="130" t="str">
        <f>VLOOKUP(F77,'N2K Features'!$D$5:$CL$125,60,FALSE)</f>
        <v>High</v>
      </c>
      <c r="BN77" s="76" t="str">
        <f>VLOOKUP(F77,'N2K Features'!$D$5:$CL$125,61,FALSE)</f>
        <v>Yes</v>
      </c>
      <c r="BO77" s="76" t="str">
        <f>VLOOKUP(F77,'N2K Features'!$D$5:$CL$125,62,FALSE)</f>
        <v>Medium</v>
      </c>
      <c r="BP77" s="76" t="str">
        <f>VLOOKUP(F77,'N2K Features'!$D$5:$CL$125,63,FALSE)</f>
        <v>Moderate</v>
      </c>
      <c r="BQ77" s="76" t="str">
        <f>VLOOKUP(F77,'N2K Features'!$D$5:$CL$125,64,FALSE)</f>
        <v>Yes</v>
      </c>
      <c r="BR77" s="76" t="str">
        <f>VLOOKUP(F77,'N2K Features'!$D$5:$CL$125,65,FALSE)</f>
        <v>Medium</v>
      </c>
      <c r="BS77" s="76" t="str">
        <f>VLOOKUP(F77,'N2K Features'!$D$5:$CL$125,66,FALSE)</f>
        <v>Moderate</v>
      </c>
      <c r="BT77" s="76" t="str">
        <f>VLOOKUP(F77,'N2K Features'!$D$5:$CL$125,67,FALSE)</f>
        <v>Yes</v>
      </c>
      <c r="BU77" s="76" t="str">
        <f>VLOOKUP(F77,'N2K Features'!$D$5:$CL$125,68,FALSE)</f>
        <v>Small</v>
      </c>
      <c r="BV77" s="76" t="str">
        <f>VLOOKUP(F77,'N2K Features'!$D$5:$CL$125,69,FALSE)</f>
        <v>Low</v>
      </c>
      <c r="BW77" s="76" t="str">
        <f>VLOOKUP(F77,'N2K Features'!$D$5:$CL$125,70,FALSE)</f>
        <v>Yes</v>
      </c>
      <c r="BX77" s="76" t="str">
        <f>VLOOKUP(F77,'N2K Features'!$D$5:$CL$125,71,FALSE)</f>
        <v>Large</v>
      </c>
      <c r="BY77" s="130" t="str">
        <f>VLOOKUP(F77,'N2K Features'!$D$5:$CL$125,72,FALSE)</f>
        <v>High</v>
      </c>
      <c r="BZ77" s="76" t="str">
        <f>VLOOKUP(F77,'N2K Features'!$D$5:$CL$125,73,FALSE)</f>
        <v>No</v>
      </c>
      <c r="CA77" s="76">
        <f>VLOOKUP(F77,'N2K Features'!$D$5:$CL$125,74,FALSE)</f>
        <v>0</v>
      </c>
      <c r="CB77" s="76">
        <f>VLOOKUP(F77,'N2K Features'!$D$5:$CL$125,75,FALSE)</f>
        <v>0</v>
      </c>
      <c r="CC77" s="76" t="str">
        <f>VLOOKUP(F77,'N2K Features'!$D$5:$CL$125,76,FALSE)</f>
        <v>No</v>
      </c>
      <c r="CD77" s="76">
        <f>VLOOKUP(F77,'N2K Features'!$D$5:$CL$125,77,FALSE)</f>
        <v>0</v>
      </c>
      <c r="CE77" s="76">
        <f>VLOOKUP(F77,'N2K Features'!$D$5:$CL$125,78,FALSE)</f>
        <v>0</v>
      </c>
      <c r="CF77" s="76" t="str">
        <f>VLOOKUP(F77,'N2K Features'!$D$5:$CL$125,79,FALSE)</f>
        <v>Yes</v>
      </c>
      <c r="CG77" s="76" t="str">
        <f>VLOOKUP(F77,'N2K Features'!$D$5:$CL$125,80,FALSE)</f>
        <v>Medium</v>
      </c>
      <c r="CH77" s="76" t="str">
        <f>VLOOKUP(F77,'N2K Features'!$D$5:$CL$125,81,FALSE)</f>
        <v>High</v>
      </c>
      <c r="CI77" s="76" t="str">
        <f>VLOOKUP(F77,'N2K Features'!$D$5:$CL$125,82,FALSE)</f>
        <v>Yes</v>
      </c>
      <c r="CJ77" s="76" t="str">
        <f>VLOOKUP(F77,'N2K Features'!$D$5:$CL$125,83,FALSE)</f>
        <v>Medium</v>
      </c>
      <c r="CK77" s="76" t="str">
        <f>VLOOKUP(F77,'N2K Features'!$D$5:$CL$125,84,FALSE)</f>
        <v>High</v>
      </c>
      <c r="CL77" s="76" t="str">
        <f>VLOOKUP(F77,'N2K Features'!$D$5:$CL$125,85,FALSE)</f>
        <v>Yes</v>
      </c>
      <c r="CM77" s="76" t="str">
        <f>VLOOKUP(F77,'N2K Features'!$D$5:$CL$125,86,FALSE)</f>
        <v>Medium</v>
      </c>
      <c r="CN77" s="79" t="str">
        <f>VLOOKUP(F77,'N2K Features'!$D$5:$CL$125,87,FALSE)</f>
        <v xml:space="preserve">Distinctive natural character, remote and wild; contributes to iconic upland landscapes of Wales; used by hikers </v>
      </c>
    </row>
    <row r="78" spans="1:92" ht="14.4" hidden="1" x14ac:dyDescent="0.3">
      <c r="A78" s="129" t="s">
        <v>225</v>
      </c>
      <c r="B78" s="59" t="s">
        <v>226</v>
      </c>
      <c r="C78" s="59" t="s">
        <v>585</v>
      </c>
      <c r="D78" s="59" t="s">
        <v>86</v>
      </c>
      <c r="E78" s="59" t="s">
        <v>586</v>
      </c>
      <c r="F78" s="59" t="s">
        <v>87</v>
      </c>
      <c r="G78" s="59" t="s">
        <v>88</v>
      </c>
      <c r="H78" s="179" t="s">
        <v>89</v>
      </c>
      <c r="I78" s="77" t="str">
        <f>VLOOKUP(F78,'N2K Features'!$D$5:$CL$125,4,FALSE)</f>
        <v>Yes</v>
      </c>
      <c r="J78" s="77" t="str">
        <f>VLOOKUP(F78,'N2K Features'!$D$5:$CL$125,5,FALSE)</f>
        <v>Medium</v>
      </c>
      <c r="K78" s="77" t="str">
        <f>VLOOKUP(F78,'N2K Features'!$D$5:$CL$125,6,FALSE)</f>
        <v>Moderate</v>
      </c>
      <c r="L78" s="77" t="str">
        <f>VLOOKUP(F78,'N2K Features'!$D$5:$CL$125,7,FALSE)</f>
        <v>Yes</v>
      </c>
      <c r="M78" s="77" t="str">
        <f>VLOOKUP(F78,'N2K Features'!$D$5:$CL$125,8,FALSE)</f>
        <v>Large</v>
      </c>
      <c r="N78" s="77" t="str">
        <f>VLOOKUP(F78,'N2K Features'!$D$5:$CL$125,9,FALSE)</f>
        <v>High</v>
      </c>
      <c r="O78" s="77" t="str">
        <f>VLOOKUP(F78,'N2K Features'!$D$5:$CL$125,10,FALSE)</f>
        <v>Yes</v>
      </c>
      <c r="P78" s="77" t="str">
        <f>VLOOKUP(F78,'N2K Features'!$D$5:$CL$125,11,FALSE)</f>
        <v>Medium</v>
      </c>
      <c r="Q78" s="77" t="str">
        <f>VLOOKUP(F78,'N2K Features'!$D$5:$CL$125,12,FALSE)</f>
        <v>Low</v>
      </c>
      <c r="R78" s="77" t="str">
        <f>VLOOKUP(F78,'N2K Features'!$D$5:$CL$125,13,FALSE)</f>
        <v>Yes</v>
      </c>
      <c r="S78" s="77" t="str">
        <f>VLOOKUP(F78,'N2K Features'!$D$5:$CL$125,14,FALSE)</f>
        <v>High</v>
      </c>
      <c r="T78" s="77" t="str">
        <f>VLOOKUP(F78,'N2K Features'!$D$5:$CL$125,15,FALSE)</f>
        <v>High</v>
      </c>
      <c r="U78" s="77" t="str">
        <f>VLOOKUP(F78,'N2K Features'!$D$5:$CL$125,16,FALSE)</f>
        <v>Yes</v>
      </c>
      <c r="V78" s="77" t="str">
        <f>VLOOKUP(F78,'N2K Features'!$D$5:$CL$125, 17,FALSE)</f>
        <v>Small</v>
      </c>
      <c r="W78" s="77" t="str">
        <f>VLOOKUP(F78,'N2K Features'!$D$5:$CL$125,18,FALSE)</f>
        <v>Low</v>
      </c>
      <c r="X78" s="77" t="str">
        <f>VLOOKUP(F78,'N2K Features'!$D$5:$CL$125,19,FALSE)</f>
        <v>No</v>
      </c>
      <c r="Y78" s="77">
        <f>VLOOKUP(F78,'N2K Features'!$D$5:$CL$125,20,FALSE)</f>
        <v>0</v>
      </c>
      <c r="Z78" s="77">
        <f>VLOOKUP(F78,'N2K Features'!$D$5:$CL$125,21,FALSE)</f>
        <v>0</v>
      </c>
      <c r="AA78" s="77" t="str">
        <f>VLOOKUP(F78,'N2K Features'!$D$5:$CL$125,22,FALSE)</f>
        <v>No</v>
      </c>
      <c r="AB78" s="77">
        <f>VLOOKUP(F78,'N2K Features'!$D$5:$CL$125,23,FALSE)</f>
        <v>0</v>
      </c>
      <c r="AC78" s="77">
        <f>VLOOKUP(F78,'N2K Features'!$D$5:$CL$125,24,FALSE)</f>
        <v>0</v>
      </c>
      <c r="AD78" s="77" t="str">
        <f>VLOOKUP(F78,'N2K Features'!$D$5:$CL$125,25,FALSE)</f>
        <v>Yes</v>
      </c>
      <c r="AE78" s="77" t="str">
        <f>VLOOKUP(F78,'N2K Features'!$D$5:$CL$125,26,FALSE)</f>
        <v>Medium</v>
      </c>
      <c r="AF78" s="78" t="str">
        <f>VLOOKUP(F78,'N2K Features'!$D$5:$CL$125,27,FALSE)</f>
        <v>High</v>
      </c>
      <c r="AG78" s="76" t="str">
        <f>VLOOKUP(F78,'N2K Features'!$D$5:$CL$125,28,FALSE)</f>
        <v>No</v>
      </c>
      <c r="AH78" s="76">
        <f>VLOOKUP(F78,'N2K Features'!$D$5:$CL$125,29,FALSE)</f>
        <v>0</v>
      </c>
      <c r="AI78" s="76">
        <f>VLOOKUP(F78,'N2K Features'!$D$5:$CL$125,30,FALSE)</f>
        <v>0</v>
      </c>
      <c r="AJ78" s="76" t="str">
        <f>VLOOKUP(F78,'N2K Features'!$D$5:$CL$125,31,FALSE)</f>
        <v>No</v>
      </c>
      <c r="AK78" s="76">
        <f>VLOOKUP(F78,'N2K Features'!$D$5:$CL$125,32,FALSE)</f>
        <v>0</v>
      </c>
      <c r="AL78" s="76">
        <f>VLOOKUP(F78,'N2K Features'!$D$5:$CL$125,33,FALSE)</f>
        <v>0</v>
      </c>
      <c r="AM78" s="76" t="str">
        <f>VLOOKUP(F78,'N2K Features'!$D$5:$CL$125,34,FALSE)</f>
        <v>Yes</v>
      </c>
      <c r="AN78" s="76" t="str">
        <f>VLOOKUP(F78,'N2K Features'!$D$5:$CL$125,35,FALSE)</f>
        <v>Small</v>
      </c>
      <c r="AO78" s="76" t="str">
        <f>VLOOKUP(F78,'N2K Features'!$D$5:$CL$125,36,FALSE)</f>
        <v>Low</v>
      </c>
      <c r="AP78" s="76" t="str">
        <f>VLOOKUP(F78,'N2K Features'!$D$5:$CL$125,37,FALSE)</f>
        <v>Yes</v>
      </c>
      <c r="AQ78" s="76" t="str">
        <f>VLOOKUP(F78,'N2K Features'!$D$5:$CL$125,38,FALSE)</f>
        <v>Small</v>
      </c>
      <c r="AR78" s="76" t="str">
        <f>VLOOKUP(F78,'N2K Features'!$D$5:$CL$125,39,FALSE)</f>
        <v>Low</v>
      </c>
      <c r="AS78" s="76" t="str">
        <f>VLOOKUP(F78,'N2K Features'!$D$5:$CL$125,40,FALSE)</f>
        <v>No</v>
      </c>
      <c r="AT78" s="76">
        <f>VLOOKUP(F78,'N2K Features'!$D$5:$CL$125,41,FALSE)</f>
        <v>0</v>
      </c>
      <c r="AU78" s="76">
        <f>VLOOKUP(F78,'N2K Features'!$D$5:$CL$125,42,FALSE)</f>
        <v>0</v>
      </c>
      <c r="AV78" s="76" t="str">
        <f>VLOOKUP(F78,'N2K Features'!$D$5:$CL$125,43,FALSE)</f>
        <v>Yes</v>
      </c>
      <c r="AW78" s="76" t="str">
        <f>VLOOKUP(F78,'N2K Features'!$D$5:$CL$125,44,FALSE)</f>
        <v>Small</v>
      </c>
      <c r="AX78" s="76" t="str">
        <f>VLOOKUP(F78,'N2K Features'!$D$5:$CL$125,45,FALSE)</f>
        <v>High</v>
      </c>
      <c r="AY78" s="76" t="str">
        <f>VLOOKUP(F78,'N2K Features'!$D$5:$CL$125,46,FALSE)</f>
        <v>No</v>
      </c>
      <c r="AZ78" s="76">
        <f>VLOOKUP(F78,'N2K Features'!$D$5:$CL$125,47,FALSE)</f>
        <v>0</v>
      </c>
      <c r="BA78" s="76">
        <f>VLOOKUP(F78,'N2K Features'!$D$5:$CL$125,48,FALSE)</f>
        <v>0</v>
      </c>
      <c r="BB78" s="76" t="str">
        <f>VLOOKUP(F78,'N2K Features'!$D$5:$CL$125,49,FALSE)</f>
        <v>No</v>
      </c>
      <c r="BC78" s="76">
        <f>VLOOKUP(F78,'N2K Features'!$D$5:$CL$125,50,FALSE)</f>
        <v>0</v>
      </c>
      <c r="BD78" s="130">
        <f>VLOOKUP(F78,'N2K Features'!$D$5:$CL$125,51,FALSE)</f>
        <v>0</v>
      </c>
      <c r="BE78" s="76" t="str">
        <f>VLOOKUP(F78,'N2K Features'!$D$5:$CL$125,52,FALSE)</f>
        <v>No</v>
      </c>
      <c r="BF78" s="76">
        <f>VLOOKUP(F78,'N2K Features'!$D$5:$CL$125,53,FALSE)</f>
        <v>0</v>
      </c>
      <c r="BG78" s="130">
        <f>VLOOKUP(F78,'N2K Features'!$D$5:$CL$125,54,FALSE)</f>
        <v>0</v>
      </c>
      <c r="BH78" s="76" t="str">
        <f>VLOOKUP(F78,'N2K Features'!$D$5:$CL$125,55,FALSE)</f>
        <v>Yes</v>
      </c>
      <c r="BI78" s="76" t="str">
        <f>VLOOKUP(F78,'N2K Features'!$D$5:$CL$125,56,FALSE)</f>
        <v>Large</v>
      </c>
      <c r="BJ78" s="76" t="str">
        <f>VLOOKUP(F78,'N2K Features'!$D$5:$CL$125,57,FALSE)</f>
        <v>High</v>
      </c>
      <c r="BK78" s="76" t="str">
        <f>VLOOKUP(F78,'N2K Features'!$D$5:$CL$125,58,FALSE)</f>
        <v>Yes</v>
      </c>
      <c r="BL78" s="76" t="str">
        <f>VLOOKUP(F78,'N2K Features'!$D$5:$CL$125,59,FALSE)</f>
        <v>Large</v>
      </c>
      <c r="BM78" s="130" t="str">
        <f>VLOOKUP(F78,'N2K Features'!$D$5:$CL$125,60,FALSE)</f>
        <v>High</v>
      </c>
      <c r="BN78" s="76" t="str">
        <f>VLOOKUP(F78,'N2K Features'!$D$5:$CL$125,61,FALSE)</f>
        <v>Yes</v>
      </c>
      <c r="BO78" s="76" t="str">
        <f>VLOOKUP(F78,'N2K Features'!$D$5:$CL$125,62,FALSE)</f>
        <v>Medium</v>
      </c>
      <c r="BP78" s="76" t="str">
        <f>VLOOKUP(F78,'N2K Features'!$D$5:$CL$125,63,FALSE)</f>
        <v>Moderate</v>
      </c>
      <c r="BQ78" s="76" t="str">
        <f>VLOOKUP(F78,'N2K Features'!$D$5:$CL$125,64,FALSE)</f>
        <v>Yes</v>
      </c>
      <c r="BR78" s="76" t="str">
        <f>VLOOKUP(F78,'N2K Features'!$D$5:$CL$125,65,FALSE)</f>
        <v>Medium</v>
      </c>
      <c r="BS78" s="76" t="str">
        <f>VLOOKUP(F78,'N2K Features'!$D$5:$CL$125,66,FALSE)</f>
        <v>Moderate</v>
      </c>
      <c r="BT78" s="76" t="str">
        <f>VLOOKUP(F78,'N2K Features'!$D$5:$CL$125,67,FALSE)</f>
        <v>Yes</v>
      </c>
      <c r="BU78" s="76" t="str">
        <f>VLOOKUP(F78,'N2K Features'!$D$5:$CL$125,68,FALSE)</f>
        <v>Small</v>
      </c>
      <c r="BV78" s="76" t="str">
        <f>VLOOKUP(F78,'N2K Features'!$D$5:$CL$125,69,FALSE)</f>
        <v>Low</v>
      </c>
      <c r="BW78" s="76" t="str">
        <f>VLOOKUP(F78,'N2K Features'!$D$5:$CL$125,70,FALSE)</f>
        <v>Yes</v>
      </c>
      <c r="BX78" s="76" t="str">
        <f>VLOOKUP(F78,'N2K Features'!$D$5:$CL$125,71,FALSE)</f>
        <v>Large</v>
      </c>
      <c r="BY78" s="130" t="str">
        <f>VLOOKUP(F78,'N2K Features'!$D$5:$CL$125,72,FALSE)</f>
        <v>High</v>
      </c>
      <c r="BZ78" s="76" t="str">
        <f>VLOOKUP(F78,'N2K Features'!$D$5:$CL$125,73,FALSE)</f>
        <v>No</v>
      </c>
      <c r="CA78" s="76">
        <f>VLOOKUP(F78,'N2K Features'!$D$5:$CL$125,74,FALSE)</f>
        <v>0</v>
      </c>
      <c r="CB78" s="76">
        <f>VLOOKUP(F78,'N2K Features'!$D$5:$CL$125,75,FALSE)</f>
        <v>0</v>
      </c>
      <c r="CC78" s="76" t="str">
        <f>VLOOKUP(F78,'N2K Features'!$D$5:$CL$125,76,FALSE)</f>
        <v>No</v>
      </c>
      <c r="CD78" s="76">
        <f>VLOOKUP(F78,'N2K Features'!$D$5:$CL$125,77,FALSE)</f>
        <v>0</v>
      </c>
      <c r="CE78" s="76">
        <f>VLOOKUP(F78,'N2K Features'!$D$5:$CL$125,78,FALSE)</f>
        <v>0</v>
      </c>
      <c r="CF78" s="76" t="str">
        <f>VLOOKUP(F78,'N2K Features'!$D$5:$CL$125,79,FALSE)</f>
        <v>Yes</v>
      </c>
      <c r="CG78" s="76" t="str">
        <f>VLOOKUP(F78,'N2K Features'!$D$5:$CL$125,80,FALSE)</f>
        <v>Medium</v>
      </c>
      <c r="CH78" s="76" t="str">
        <f>VLOOKUP(F78,'N2K Features'!$D$5:$CL$125,81,FALSE)</f>
        <v>High</v>
      </c>
      <c r="CI78" s="76" t="str">
        <f>VLOOKUP(F78,'N2K Features'!$D$5:$CL$125,82,FALSE)</f>
        <v>Yes</v>
      </c>
      <c r="CJ78" s="76" t="str">
        <f>VLOOKUP(F78,'N2K Features'!$D$5:$CL$125,83,FALSE)</f>
        <v>Medium</v>
      </c>
      <c r="CK78" s="76" t="str">
        <f>VLOOKUP(F78,'N2K Features'!$D$5:$CL$125,84,FALSE)</f>
        <v>High</v>
      </c>
      <c r="CL78" s="76" t="str">
        <f>VLOOKUP(F78,'N2K Features'!$D$5:$CL$125,85,FALSE)</f>
        <v>Yes</v>
      </c>
      <c r="CM78" s="76" t="str">
        <f>VLOOKUP(F78,'N2K Features'!$D$5:$CL$125,86,FALSE)</f>
        <v>Medium</v>
      </c>
      <c r="CN78" s="79" t="str">
        <f>VLOOKUP(F78,'N2K Features'!$D$5:$CL$125,87,FALSE)</f>
        <v>Distinctive natural character, often on nature reserves with interpretation; educational use.</v>
      </c>
    </row>
    <row r="79" spans="1:92" ht="14.4" hidden="1" x14ac:dyDescent="0.3">
      <c r="A79" s="129" t="s">
        <v>225</v>
      </c>
      <c r="B79" s="59" t="s">
        <v>226</v>
      </c>
      <c r="C79" s="59" t="s">
        <v>585</v>
      </c>
      <c r="D79" s="59" t="s">
        <v>170</v>
      </c>
      <c r="E79" s="59" t="s">
        <v>592</v>
      </c>
      <c r="F79" s="59" t="s">
        <v>171</v>
      </c>
      <c r="G79" s="59" t="s">
        <v>172</v>
      </c>
      <c r="H79" s="179" t="s">
        <v>173</v>
      </c>
      <c r="I79" s="77" t="str">
        <f>VLOOKUP(F79,'N2K Features'!$D$5:$CL$125,4,FALSE)</f>
        <v>Yes</v>
      </c>
      <c r="J79" s="77" t="str">
        <f>VLOOKUP(F79,'N2K Features'!$D$5:$CL$125,5,FALSE)</f>
        <v>Medium</v>
      </c>
      <c r="K79" s="77" t="str">
        <f>VLOOKUP(F79,'N2K Features'!$D$5:$CL$125,6,FALSE)</f>
        <v>Moderate</v>
      </c>
      <c r="L79" s="77" t="str">
        <f>VLOOKUP(F79,'N2K Features'!$D$5:$CL$125,7,FALSE)</f>
        <v>Yes</v>
      </c>
      <c r="M79" s="77" t="str">
        <f>VLOOKUP(F79,'N2K Features'!$D$5:$CL$125,8,FALSE)</f>
        <v>Large</v>
      </c>
      <c r="N79" s="77" t="str">
        <f>VLOOKUP(F79,'N2K Features'!$D$5:$CL$125,9,FALSE)</f>
        <v>Moderate</v>
      </c>
      <c r="O79" s="77" t="str">
        <f>VLOOKUP(F79,'N2K Features'!$D$5:$CL$125,10,FALSE)</f>
        <v>Yes</v>
      </c>
      <c r="P79" s="77" t="str">
        <f>VLOOKUP(F79,'N2K Features'!$D$5:$CL$125,11,FALSE)</f>
        <v>Medium</v>
      </c>
      <c r="Q79" s="77" t="str">
        <f>VLOOKUP(F79,'N2K Features'!$D$5:$CL$125,12,FALSE)</f>
        <v>Low</v>
      </c>
      <c r="R79" s="77" t="str">
        <f>VLOOKUP(F79,'N2K Features'!$D$5:$CL$125,13,FALSE)</f>
        <v>Yes</v>
      </c>
      <c r="S79" s="77" t="str">
        <f>VLOOKUP(F79,'N2K Features'!$D$5:$CL$125,14,FALSE)</f>
        <v>Medium</v>
      </c>
      <c r="T79" s="77" t="str">
        <f>VLOOKUP(F79,'N2K Features'!$D$5:$CL$125,15,FALSE)</f>
        <v>Moderate</v>
      </c>
      <c r="U79" s="77" t="str">
        <f>VLOOKUP(F79,'N2K Features'!$D$5:$CL$125,16,FALSE)</f>
        <v>Yes</v>
      </c>
      <c r="V79" s="77" t="str">
        <f>VLOOKUP(F79,'N2K Features'!$D$5:$CL$125, 17,FALSE)</f>
        <v>Medium</v>
      </c>
      <c r="W79" s="77" t="str">
        <f>VLOOKUP(F79,'N2K Features'!$D$5:$CL$125,18,FALSE)</f>
        <v>Low</v>
      </c>
      <c r="X79" s="77" t="str">
        <f>VLOOKUP(F79,'N2K Features'!$D$5:$CL$125,19,FALSE)</f>
        <v>No</v>
      </c>
      <c r="Y79" s="77">
        <f>VLOOKUP(F79,'N2K Features'!$D$5:$CL$125,20,FALSE)</f>
        <v>0</v>
      </c>
      <c r="Z79" s="77">
        <f>VLOOKUP(F79,'N2K Features'!$D$5:$CL$125,21,FALSE)</f>
        <v>0</v>
      </c>
      <c r="AA79" s="77" t="str">
        <f>VLOOKUP(F79,'N2K Features'!$D$5:$CL$125,22,FALSE)</f>
        <v>No</v>
      </c>
      <c r="AB79" s="77">
        <f>VLOOKUP(F79,'N2K Features'!$D$5:$CL$125,23,FALSE)</f>
        <v>0</v>
      </c>
      <c r="AC79" s="77">
        <f>VLOOKUP(F79,'N2K Features'!$D$5:$CL$125,24,FALSE)</f>
        <v>0</v>
      </c>
      <c r="AD79" s="77" t="str">
        <f>VLOOKUP(F79,'N2K Features'!$D$5:$CL$125,25,FALSE)</f>
        <v>Yes</v>
      </c>
      <c r="AE79" s="77" t="str">
        <f>VLOOKUP(F79,'N2K Features'!$D$5:$CL$125,26,FALSE)</f>
        <v>Medium</v>
      </c>
      <c r="AF79" s="78" t="str">
        <f>VLOOKUP(F79,'N2K Features'!$D$5:$CL$125,27,FALSE)</f>
        <v>High</v>
      </c>
      <c r="AG79" s="76" t="str">
        <f>VLOOKUP(F79,'N2K Features'!$D$5:$CL$125,28,FALSE)</f>
        <v>Yes</v>
      </c>
      <c r="AH79" s="76" t="str">
        <f>VLOOKUP(F79,'N2K Features'!$D$5:$CL$125,29,FALSE)</f>
        <v>Small</v>
      </c>
      <c r="AI79" s="76" t="str">
        <f>VLOOKUP(F79,'N2K Features'!$D$5:$CL$125,30,FALSE)</f>
        <v>High</v>
      </c>
      <c r="AJ79" s="76" t="str">
        <f>VLOOKUP(F79,'N2K Features'!$D$5:$CL$125,31,FALSE)</f>
        <v>No</v>
      </c>
      <c r="AK79" s="76">
        <f>VLOOKUP(F79,'N2K Features'!$D$5:$CL$125,32,FALSE)</f>
        <v>0</v>
      </c>
      <c r="AL79" s="76">
        <f>VLOOKUP(F79,'N2K Features'!$D$5:$CL$125,33,FALSE)</f>
        <v>0</v>
      </c>
      <c r="AM79" s="76" t="str">
        <f>VLOOKUP(F79,'N2K Features'!$D$5:$CL$125,34,FALSE)</f>
        <v>No</v>
      </c>
      <c r="AN79" s="76">
        <f>VLOOKUP(F79,'N2K Features'!$D$5:$CL$125,35,FALSE)</f>
        <v>0</v>
      </c>
      <c r="AO79" s="76">
        <f>VLOOKUP(F79,'N2K Features'!$D$5:$CL$125,36,FALSE)</f>
        <v>0</v>
      </c>
      <c r="AP79" s="76" t="str">
        <f>VLOOKUP(F79,'N2K Features'!$D$5:$CL$125,37,FALSE)</f>
        <v>Yes</v>
      </c>
      <c r="AQ79" s="76" t="str">
        <f>VLOOKUP(F79,'N2K Features'!$D$5:$CL$125,38,FALSE)</f>
        <v>Medium</v>
      </c>
      <c r="AR79" s="76" t="str">
        <f>VLOOKUP(F79,'N2K Features'!$D$5:$CL$125,39,FALSE)</f>
        <v>Low</v>
      </c>
      <c r="AS79" s="76" t="str">
        <f>VLOOKUP(F79,'N2K Features'!$D$5:$CL$125,40,FALSE)</f>
        <v>No</v>
      </c>
      <c r="AT79" s="76">
        <f>VLOOKUP(F79,'N2K Features'!$D$5:$CL$125,41,FALSE)</f>
        <v>0</v>
      </c>
      <c r="AU79" s="76">
        <f>VLOOKUP(F79,'N2K Features'!$D$5:$CL$125,42,FALSE)</f>
        <v>0</v>
      </c>
      <c r="AV79" s="76" t="str">
        <f>VLOOKUP(F79,'N2K Features'!$D$5:$CL$125,43,FALSE)</f>
        <v>No</v>
      </c>
      <c r="AW79" s="76">
        <f>VLOOKUP(F79,'N2K Features'!$D$5:$CL$125,44,FALSE)</f>
        <v>0</v>
      </c>
      <c r="AX79" s="76">
        <f>VLOOKUP(F79,'N2K Features'!$D$5:$CL$125,45,FALSE)</f>
        <v>0</v>
      </c>
      <c r="AY79" s="76" t="str">
        <f>VLOOKUP(F79,'N2K Features'!$D$5:$CL$125,46,FALSE)</f>
        <v>No</v>
      </c>
      <c r="AZ79" s="76">
        <f>VLOOKUP(F79,'N2K Features'!$D$5:$CL$125,47,FALSE)</f>
        <v>0</v>
      </c>
      <c r="BA79" s="76">
        <f>VLOOKUP(F79,'N2K Features'!$D$5:$CL$125,48,FALSE)</f>
        <v>0</v>
      </c>
      <c r="BB79" s="76" t="str">
        <f>VLOOKUP(F79,'N2K Features'!$D$5:$CL$125,49,FALSE)</f>
        <v>No</v>
      </c>
      <c r="BC79" s="76">
        <f>VLOOKUP(F79,'N2K Features'!$D$5:$CL$125,50,FALSE)</f>
        <v>0</v>
      </c>
      <c r="BD79" s="130">
        <f>VLOOKUP(F79,'N2K Features'!$D$5:$CL$125,51,FALSE)</f>
        <v>0</v>
      </c>
      <c r="BE79" s="76" t="str">
        <f>VLOOKUP(F79,'N2K Features'!$D$5:$CL$125,52,FALSE)</f>
        <v>Yes</v>
      </c>
      <c r="BF79" s="76" t="str">
        <f>VLOOKUP(F79,'N2K Features'!$D$5:$CL$125,53,FALSE)</f>
        <v>Small</v>
      </c>
      <c r="BG79" s="130" t="str">
        <f>VLOOKUP(F79,'N2K Features'!$D$5:$CL$125,54,FALSE)</f>
        <v>Low</v>
      </c>
      <c r="BH79" s="76" t="str">
        <f>VLOOKUP(F79,'N2K Features'!$D$5:$CL$125,55,FALSE)</f>
        <v>Yes</v>
      </c>
      <c r="BI79" s="76" t="str">
        <f>VLOOKUP(F79,'N2K Features'!$D$5:$CL$125,56,FALSE)</f>
        <v>Small</v>
      </c>
      <c r="BJ79" s="76" t="str">
        <f>VLOOKUP(F79,'N2K Features'!$D$5:$CL$125,57,FALSE)</f>
        <v>Low</v>
      </c>
      <c r="BK79" s="76" t="str">
        <f>VLOOKUP(F79,'N2K Features'!$D$5:$CL$125,58,FALSE)</f>
        <v>Yes</v>
      </c>
      <c r="BL79" s="76" t="str">
        <f>VLOOKUP(F79,'N2K Features'!$D$5:$CL$125,59,FALSE)</f>
        <v>Medium</v>
      </c>
      <c r="BM79" s="130" t="str">
        <f>VLOOKUP(F79,'N2K Features'!$D$5:$CL$125,60,FALSE)</f>
        <v>High</v>
      </c>
      <c r="BN79" s="76" t="str">
        <f>VLOOKUP(F79,'N2K Features'!$D$5:$CL$125,61,FALSE)</f>
        <v>Yes</v>
      </c>
      <c r="BO79" s="76" t="str">
        <f>VLOOKUP(F79,'N2K Features'!$D$5:$CL$125,62,FALSE)</f>
        <v>Medium</v>
      </c>
      <c r="BP79" s="76" t="str">
        <f>VLOOKUP(F79,'N2K Features'!$D$5:$CL$125,63,FALSE)</f>
        <v>Moderate</v>
      </c>
      <c r="BQ79" s="76" t="str">
        <f>VLOOKUP(F79,'N2K Features'!$D$5:$CL$125,64,FALSE)</f>
        <v>No</v>
      </c>
      <c r="BR79" s="76">
        <f>VLOOKUP(F79,'N2K Features'!$D$5:$CL$125,65,FALSE)</f>
        <v>0</v>
      </c>
      <c r="BS79" s="76">
        <f>VLOOKUP(F79,'N2K Features'!$D$5:$CL$125,66,FALSE)</f>
        <v>0</v>
      </c>
      <c r="BT79" s="76" t="str">
        <f>VLOOKUP(F79,'N2K Features'!$D$5:$CL$125,67,FALSE)</f>
        <v>Yes</v>
      </c>
      <c r="BU79" s="76" t="str">
        <f>VLOOKUP(F79,'N2K Features'!$D$5:$CL$125,68,FALSE)</f>
        <v>Small</v>
      </c>
      <c r="BV79" s="76" t="str">
        <f>VLOOKUP(F79,'N2K Features'!$D$5:$CL$125,69,FALSE)</f>
        <v>Low</v>
      </c>
      <c r="BW79" s="76" t="str">
        <f>VLOOKUP(F79,'N2K Features'!$D$5:$CL$125,70,FALSE)</f>
        <v>Yes</v>
      </c>
      <c r="BX79" s="76" t="str">
        <f>VLOOKUP(F79,'N2K Features'!$D$5:$CL$125,71,FALSE)</f>
        <v>Medium</v>
      </c>
      <c r="BY79" s="130" t="str">
        <f>VLOOKUP(F79,'N2K Features'!$D$5:$CL$125,72,FALSE)</f>
        <v>High</v>
      </c>
      <c r="BZ79" s="76" t="str">
        <f>VLOOKUP(F79,'N2K Features'!$D$5:$CL$125,73,FALSE)</f>
        <v>No</v>
      </c>
      <c r="CA79" s="76">
        <f>VLOOKUP(F79,'N2K Features'!$D$5:$CL$125,74,FALSE)</f>
        <v>0</v>
      </c>
      <c r="CB79" s="76">
        <f>VLOOKUP(F79,'N2K Features'!$D$5:$CL$125,75,FALSE)</f>
        <v>0</v>
      </c>
      <c r="CC79" s="76" t="str">
        <f>VLOOKUP(F79,'N2K Features'!$D$5:$CL$125,76,FALSE)</f>
        <v>No</v>
      </c>
      <c r="CD79" s="76">
        <f>VLOOKUP(F79,'N2K Features'!$D$5:$CL$125,77,FALSE)</f>
        <v>0</v>
      </c>
      <c r="CE79" s="76">
        <f>VLOOKUP(F79,'N2K Features'!$D$5:$CL$125,78,FALSE)</f>
        <v>0</v>
      </c>
      <c r="CF79" s="76" t="str">
        <f>VLOOKUP(F79,'N2K Features'!$D$5:$CL$125,79,FALSE)</f>
        <v>Yes</v>
      </c>
      <c r="CG79" s="76" t="str">
        <f>VLOOKUP(F79,'N2K Features'!$D$5:$CL$125,80,FALSE)</f>
        <v>Medium</v>
      </c>
      <c r="CH79" s="76" t="str">
        <f>VLOOKUP(F79,'N2K Features'!$D$5:$CL$125,81,FALSE)</f>
        <v>High</v>
      </c>
      <c r="CI79" s="76" t="str">
        <f>VLOOKUP(F79,'N2K Features'!$D$5:$CL$125,82,FALSE)</f>
        <v>No</v>
      </c>
      <c r="CJ79" s="76">
        <f>VLOOKUP(F79,'N2K Features'!$D$5:$CL$125,83,FALSE)</f>
        <v>0</v>
      </c>
      <c r="CK79" s="76">
        <f>VLOOKUP(F79,'N2K Features'!$D$5:$CL$125,84,FALSE)</f>
        <v>0</v>
      </c>
      <c r="CL79" s="76" t="str">
        <f>VLOOKUP(F79,'N2K Features'!$D$5:$CL$125,85,FALSE)</f>
        <v>Yes</v>
      </c>
      <c r="CM79" s="76" t="str">
        <f>VLOOKUP(F79,'N2K Features'!$D$5:$CL$125,86,FALSE)</f>
        <v>Medium</v>
      </c>
      <c r="CN79" s="79" t="str">
        <f>VLOOKUP(F79,'N2K Features'!$D$5:$CL$125,87,FALSE)</f>
        <v xml:space="preserve">Contributes to iconic upland landscapes of Wales, popular with walkers, mountaineers </v>
      </c>
    </row>
    <row r="80" spans="1:92" ht="14.4" hidden="1" x14ac:dyDescent="0.3">
      <c r="A80" s="129" t="s">
        <v>225</v>
      </c>
      <c r="B80" s="59" t="s">
        <v>226</v>
      </c>
      <c r="C80" s="59" t="s">
        <v>585</v>
      </c>
      <c r="D80" s="59" t="s">
        <v>185</v>
      </c>
      <c r="E80" s="59" t="s">
        <v>593</v>
      </c>
      <c r="F80" s="59" t="s">
        <v>186</v>
      </c>
      <c r="G80" s="59" t="s">
        <v>187</v>
      </c>
      <c r="H80" s="179" t="s">
        <v>188</v>
      </c>
      <c r="I80" s="77" t="str">
        <f>VLOOKUP(F80,'N2K Features'!$D$5:$CL$125,4,FALSE)</f>
        <v>Yes</v>
      </c>
      <c r="J80" s="77" t="str">
        <f>VLOOKUP(F80,'N2K Features'!$D$5:$CL$125,5,FALSE)</f>
        <v>Medium</v>
      </c>
      <c r="K80" s="77" t="str">
        <f>VLOOKUP(F80,'N2K Features'!$D$5:$CL$125,6,FALSE)</f>
        <v>Moderate</v>
      </c>
      <c r="L80" s="77" t="str">
        <f>VLOOKUP(F80,'N2K Features'!$D$5:$CL$125,7,FALSE)</f>
        <v>Yes</v>
      </c>
      <c r="M80" s="77" t="str">
        <f>VLOOKUP(F80,'N2K Features'!$D$5:$CL$125,8,FALSE)</f>
        <v>Large</v>
      </c>
      <c r="N80" s="77" t="str">
        <f>VLOOKUP(F80,'N2K Features'!$D$5:$CL$125,9,FALSE)</f>
        <v>Moderate</v>
      </c>
      <c r="O80" s="77" t="str">
        <f>VLOOKUP(F80,'N2K Features'!$D$5:$CL$125,10,FALSE)</f>
        <v>Yes</v>
      </c>
      <c r="P80" s="77" t="str">
        <f>VLOOKUP(F80,'N2K Features'!$D$5:$CL$125,11,FALSE)</f>
        <v>Medium</v>
      </c>
      <c r="Q80" s="77" t="str">
        <f>VLOOKUP(F80,'N2K Features'!$D$5:$CL$125,12,FALSE)</f>
        <v>Low</v>
      </c>
      <c r="R80" s="77" t="str">
        <f>VLOOKUP(F80,'N2K Features'!$D$5:$CL$125,13,FALSE)</f>
        <v>Yes</v>
      </c>
      <c r="S80" s="77" t="str">
        <f>VLOOKUP(F80,'N2K Features'!$D$5:$CL$125,14,FALSE)</f>
        <v>Large</v>
      </c>
      <c r="T80" s="77" t="str">
        <f>VLOOKUP(F80,'N2K Features'!$D$5:$CL$125,15,FALSE)</f>
        <v>Moderate</v>
      </c>
      <c r="U80" s="77" t="str">
        <f>VLOOKUP(F80,'N2K Features'!$D$5:$CL$125,16,FALSE)</f>
        <v>Yes</v>
      </c>
      <c r="V80" s="77" t="str">
        <f>VLOOKUP(F80,'N2K Features'!$D$5:$CL$125, 17,FALSE)</f>
        <v>Medium</v>
      </c>
      <c r="W80" s="77" t="str">
        <f>VLOOKUP(F80,'N2K Features'!$D$5:$CL$125,18,FALSE)</f>
        <v>Low</v>
      </c>
      <c r="X80" s="77" t="str">
        <f>VLOOKUP(F80,'N2K Features'!$D$5:$CL$125,19,FALSE)</f>
        <v>No</v>
      </c>
      <c r="Y80" s="77">
        <f>VLOOKUP(F80,'N2K Features'!$D$5:$CL$125,20,FALSE)</f>
        <v>0</v>
      </c>
      <c r="Z80" s="77">
        <f>VLOOKUP(F80,'N2K Features'!$D$5:$CL$125,21,FALSE)</f>
        <v>0</v>
      </c>
      <c r="AA80" s="77" t="str">
        <f>VLOOKUP(F80,'N2K Features'!$D$5:$CL$125,22,FALSE)</f>
        <v>No</v>
      </c>
      <c r="AB80" s="77">
        <f>VLOOKUP(F80,'N2K Features'!$D$5:$CL$125,23,FALSE)</f>
        <v>0</v>
      </c>
      <c r="AC80" s="77">
        <f>VLOOKUP(F80,'N2K Features'!$D$5:$CL$125,24,FALSE)</f>
        <v>0</v>
      </c>
      <c r="AD80" s="77" t="str">
        <f>VLOOKUP(F80,'N2K Features'!$D$5:$CL$125,25,FALSE)</f>
        <v>Yes</v>
      </c>
      <c r="AE80" s="77" t="str">
        <f>VLOOKUP(F80,'N2K Features'!$D$5:$CL$125,26,FALSE)</f>
        <v>Medium</v>
      </c>
      <c r="AF80" s="78" t="str">
        <f>VLOOKUP(F80,'N2K Features'!$D$5:$CL$125,27,FALSE)</f>
        <v>High</v>
      </c>
      <c r="AG80" s="76" t="str">
        <f>VLOOKUP(F80,'N2K Features'!$D$5:$CL$125,28,FALSE)</f>
        <v>Yes</v>
      </c>
      <c r="AH80" s="76" t="str">
        <f>VLOOKUP(F80,'N2K Features'!$D$5:$CL$125,29,FALSE)</f>
        <v>Small</v>
      </c>
      <c r="AI80" s="76" t="str">
        <f>VLOOKUP(F80,'N2K Features'!$D$5:$CL$125,30,FALSE)</f>
        <v>High</v>
      </c>
      <c r="AJ80" s="76" t="str">
        <f>VLOOKUP(F80,'N2K Features'!$D$5:$CL$125,31,FALSE)</f>
        <v>No</v>
      </c>
      <c r="AK80" s="76">
        <f>VLOOKUP(F80,'N2K Features'!$D$5:$CL$125,32,FALSE)</f>
        <v>0</v>
      </c>
      <c r="AL80" s="76">
        <f>VLOOKUP(F80,'N2K Features'!$D$5:$CL$125,33,FALSE)</f>
        <v>0</v>
      </c>
      <c r="AM80" s="76" t="str">
        <f>VLOOKUP(F80,'N2K Features'!$D$5:$CL$125,34,FALSE)</f>
        <v>Yes</v>
      </c>
      <c r="AN80" s="76" t="str">
        <f>VLOOKUP(F80,'N2K Features'!$D$5:$CL$125,35,FALSE)</f>
        <v>Small</v>
      </c>
      <c r="AO80" s="76" t="str">
        <f>VLOOKUP(F80,'N2K Features'!$D$5:$CL$125,36,FALSE)</f>
        <v>Low</v>
      </c>
      <c r="AP80" s="76" t="str">
        <f>VLOOKUP(F80,'N2K Features'!$D$5:$CL$125,37,FALSE)</f>
        <v>Yes</v>
      </c>
      <c r="AQ80" s="76" t="str">
        <f>VLOOKUP(F80,'N2K Features'!$D$5:$CL$125,38,FALSE)</f>
        <v>Medium</v>
      </c>
      <c r="AR80" s="76" t="str">
        <f>VLOOKUP(F80,'N2K Features'!$D$5:$CL$125,39,FALSE)</f>
        <v>Low</v>
      </c>
      <c r="AS80" s="76" t="str">
        <f>VLOOKUP(F80,'N2K Features'!$D$5:$CL$125,40,FALSE)</f>
        <v>No</v>
      </c>
      <c r="AT80" s="76">
        <f>VLOOKUP(F80,'N2K Features'!$D$5:$CL$125,41,FALSE)</f>
        <v>0</v>
      </c>
      <c r="AU80" s="76">
        <f>VLOOKUP(F80,'N2K Features'!$D$5:$CL$125,42,FALSE)</f>
        <v>0</v>
      </c>
      <c r="AV80" s="76" t="str">
        <f>VLOOKUP(F80,'N2K Features'!$D$5:$CL$125,43,FALSE)</f>
        <v>No</v>
      </c>
      <c r="AW80" s="76">
        <f>VLOOKUP(F80,'N2K Features'!$D$5:$CL$125,44,FALSE)</f>
        <v>0</v>
      </c>
      <c r="AX80" s="76">
        <f>VLOOKUP(F80,'N2K Features'!$D$5:$CL$125,45,FALSE)</f>
        <v>0</v>
      </c>
      <c r="AY80" s="76" t="str">
        <f>VLOOKUP(F80,'N2K Features'!$D$5:$CL$125,46,FALSE)</f>
        <v>No</v>
      </c>
      <c r="AZ80" s="76">
        <f>VLOOKUP(F80,'N2K Features'!$D$5:$CL$125,47,FALSE)</f>
        <v>0</v>
      </c>
      <c r="BA80" s="76">
        <f>VLOOKUP(F80,'N2K Features'!$D$5:$CL$125,48,FALSE)</f>
        <v>0</v>
      </c>
      <c r="BB80" s="76" t="str">
        <f>VLOOKUP(F80,'N2K Features'!$D$5:$CL$125,49,FALSE)</f>
        <v>No</v>
      </c>
      <c r="BC80" s="76">
        <f>VLOOKUP(F80,'N2K Features'!$D$5:$CL$125,50,FALSE)</f>
        <v>0</v>
      </c>
      <c r="BD80" s="130">
        <f>VLOOKUP(F80,'N2K Features'!$D$5:$CL$125,51,FALSE)</f>
        <v>0</v>
      </c>
      <c r="BE80" s="76" t="str">
        <f>VLOOKUP(F80,'N2K Features'!$D$5:$CL$125,52,FALSE)</f>
        <v>No</v>
      </c>
      <c r="BF80" s="76">
        <f>VLOOKUP(F80,'N2K Features'!$D$5:$CL$125,53,FALSE)</f>
        <v>0</v>
      </c>
      <c r="BG80" s="130">
        <f>VLOOKUP(F80,'N2K Features'!$D$5:$CL$125,54,FALSE)</f>
        <v>0</v>
      </c>
      <c r="BH80" s="76" t="str">
        <f>VLOOKUP(F80,'N2K Features'!$D$5:$CL$125,55,FALSE)</f>
        <v>Yes</v>
      </c>
      <c r="BI80" s="76" t="str">
        <f>VLOOKUP(F80,'N2K Features'!$D$5:$CL$125,56,FALSE)</f>
        <v>Small</v>
      </c>
      <c r="BJ80" s="76" t="str">
        <f>VLOOKUP(F80,'N2K Features'!$D$5:$CL$125,57,FALSE)</f>
        <v>Low</v>
      </c>
      <c r="BK80" s="76" t="str">
        <f>VLOOKUP(F80,'N2K Features'!$D$5:$CL$125,58,FALSE)</f>
        <v>Yes</v>
      </c>
      <c r="BL80" s="76" t="str">
        <f>VLOOKUP(F80,'N2K Features'!$D$5:$CL$125,59,FALSE)</f>
        <v>Medium</v>
      </c>
      <c r="BM80" s="130" t="str">
        <f>VLOOKUP(F80,'N2K Features'!$D$5:$CL$125,60,FALSE)</f>
        <v>Moderate</v>
      </c>
      <c r="BN80" s="76" t="str">
        <f>VLOOKUP(F80,'N2K Features'!$D$5:$CL$125,61,FALSE)</f>
        <v>Yes</v>
      </c>
      <c r="BO80" s="76" t="str">
        <f>VLOOKUP(F80,'N2K Features'!$D$5:$CL$125,62,FALSE)</f>
        <v>Medium</v>
      </c>
      <c r="BP80" s="76" t="str">
        <f>VLOOKUP(F80,'N2K Features'!$D$5:$CL$125,63,FALSE)</f>
        <v>Moderate</v>
      </c>
      <c r="BQ80" s="76" t="str">
        <f>VLOOKUP(F80,'N2K Features'!$D$5:$CL$125,64,FALSE)</f>
        <v>No</v>
      </c>
      <c r="BR80" s="76">
        <f>VLOOKUP(F80,'N2K Features'!$D$5:$CL$125,65,FALSE)</f>
        <v>0</v>
      </c>
      <c r="BS80" s="76">
        <f>VLOOKUP(F80,'N2K Features'!$D$5:$CL$125,66,FALSE)</f>
        <v>0</v>
      </c>
      <c r="BT80" s="76" t="str">
        <f>VLOOKUP(F80,'N2K Features'!$D$5:$CL$125,67,FALSE)</f>
        <v>Yes</v>
      </c>
      <c r="BU80" s="76" t="str">
        <f>VLOOKUP(F80,'N2K Features'!$D$5:$CL$125,68,FALSE)</f>
        <v>Small</v>
      </c>
      <c r="BV80" s="76" t="str">
        <f>VLOOKUP(F80,'N2K Features'!$D$5:$CL$125,69,FALSE)</f>
        <v>High</v>
      </c>
      <c r="BW80" s="76" t="str">
        <f>VLOOKUP(F80,'N2K Features'!$D$5:$CL$125,70,FALSE)</f>
        <v>Yes</v>
      </c>
      <c r="BX80" s="76" t="str">
        <f>VLOOKUP(F80,'N2K Features'!$D$5:$CL$125,71,FALSE)</f>
        <v>Medium</v>
      </c>
      <c r="BY80" s="130" t="str">
        <f>VLOOKUP(F80,'N2K Features'!$D$5:$CL$125,72,FALSE)</f>
        <v>High</v>
      </c>
      <c r="BZ80" s="76" t="str">
        <f>VLOOKUP(F80,'N2K Features'!$D$5:$CL$125,73,FALSE)</f>
        <v>No</v>
      </c>
      <c r="CA80" s="76">
        <f>VLOOKUP(F80,'N2K Features'!$D$5:$CL$125,74,FALSE)</f>
        <v>0</v>
      </c>
      <c r="CB80" s="76">
        <f>VLOOKUP(F80,'N2K Features'!$D$5:$CL$125,75,FALSE)</f>
        <v>0</v>
      </c>
      <c r="CC80" s="76" t="str">
        <f>VLOOKUP(F80,'N2K Features'!$D$5:$CL$125,76,FALSE)</f>
        <v>No</v>
      </c>
      <c r="CD80" s="76">
        <f>VLOOKUP(F80,'N2K Features'!$D$5:$CL$125,77,FALSE)</f>
        <v>0</v>
      </c>
      <c r="CE80" s="76">
        <f>VLOOKUP(F80,'N2K Features'!$D$5:$CL$125,78,FALSE)</f>
        <v>0</v>
      </c>
      <c r="CF80" s="76" t="str">
        <f>VLOOKUP(F80,'N2K Features'!$D$5:$CL$125,79,FALSE)</f>
        <v>Yes</v>
      </c>
      <c r="CG80" s="76" t="str">
        <f>VLOOKUP(F80,'N2K Features'!$D$5:$CL$125,80,FALSE)</f>
        <v>Medium</v>
      </c>
      <c r="CH80" s="76" t="str">
        <f>VLOOKUP(F80,'N2K Features'!$D$5:$CL$125,81,FALSE)</f>
        <v>High</v>
      </c>
      <c r="CI80" s="76" t="str">
        <f>VLOOKUP(F80,'N2K Features'!$D$5:$CL$125,82,FALSE)</f>
        <v>No</v>
      </c>
      <c r="CJ80" s="76">
        <f>VLOOKUP(F80,'N2K Features'!$D$5:$CL$125,83,FALSE)</f>
        <v>0</v>
      </c>
      <c r="CK80" s="76">
        <f>VLOOKUP(F80,'N2K Features'!$D$5:$CL$125,84,FALSE)</f>
        <v>0</v>
      </c>
      <c r="CL80" s="76" t="str">
        <f>VLOOKUP(F80,'N2K Features'!$D$5:$CL$125,85,FALSE)</f>
        <v>Yes</v>
      </c>
      <c r="CM80" s="76" t="str">
        <f>VLOOKUP(F80,'N2K Features'!$D$5:$CL$125,86,FALSE)</f>
        <v>Medium</v>
      </c>
      <c r="CN80" s="79" t="str">
        <f>VLOOKUP(F80,'N2K Features'!$D$5:$CL$125,87,FALSE)</f>
        <v>Contributes to iconic upland and coastal landscapes of Wales, popular with walkers. Display of flowers.</v>
      </c>
    </row>
    <row r="81" spans="1:92" ht="14.4" hidden="1" x14ac:dyDescent="0.3">
      <c r="A81" s="129" t="s">
        <v>225</v>
      </c>
      <c r="B81" s="59" t="s">
        <v>226</v>
      </c>
      <c r="C81" s="59" t="s">
        <v>585</v>
      </c>
      <c r="D81" s="59" t="s">
        <v>633</v>
      </c>
      <c r="E81" s="59" t="s">
        <v>597</v>
      </c>
      <c r="F81" s="59" t="s">
        <v>634</v>
      </c>
      <c r="G81" s="59" t="s">
        <v>635</v>
      </c>
      <c r="H81" s="179" t="s">
        <v>636</v>
      </c>
      <c r="I81" s="77" t="str">
        <f>VLOOKUP(F81,'N2K Features'!$D$5:$CL$125,4,FALSE)</f>
        <v>Yes</v>
      </c>
      <c r="J81" s="77" t="str">
        <f>VLOOKUP(F81,'N2K Features'!$D$5:$CL$125,5,FALSE)</f>
        <v>Small</v>
      </c>
      <c r="K81" s="77" t="str">
        <f>VLOOKUP(F81,'N2K Features'!$D$5:$CL$125,6,FALSE)</f>
        <v>Moderate</v>
      </c>
      <c r="L81" s="77" t="str">
        <f>VLOOKUP(F81,'N2K Features'!$D$5:$CL$125,7,FALSE)</f>
        <v>No</v>
      </c>
      <c r="M81" s="77">
        <f>VLOOKUP(F81,'N2K Features'!$D$5:$CL$125,8,FALSE)</f>
        <v>0</v>
      </c>
      <c r="N81" s="77">
        <f>VLOOKUP(F81,'N2K Features'!$D$5:$CL$125,9,FALSE)</f>
        <v>0</v>
      </c>
      <c r="O81" s="77" t="str">
        <f>VLOOKUP(F81,'N2K Features'!$D$5:$CL$125,10,FALSE)</f>
        <v>Yes</v>
      </c>
      <c r="P81" s="77" t="str">
        <f>VLOOKUP(F81,'N2K Features'!$D$5:$CL$125,11,FALSE)</f>
        <v>Small</v>
      </c>
      <c r="Q81" s="77" t="str">
        <f>VLOOKUP(F81,'N2K Features'!$D$5:$CL$125,12,FALSE)</f>
        <v>Low</v>
      </c>
      <c r="R81" s="77" t="str">
        <f>VLOOKUP(F81,'N2K Features'!$D$5:$CL$125,13,FALSE)</f>
        <v>Yes</v>
      </c>
      <c r="S81" s="77" t="str">
        <f>VLOOKUP(F81,'N2K Features'!$D$5:$CL$125,14,FALSE)</f>
        <v>Small</v>
      </c>
      <c r="T81" s="77" t="str">
        <f>VLOOKUP(F81,'N2K Features'!$D$5:$CL$125,15,FALSE)</f>
        <v>Low</v>
      </c>
      <c r="U81" s="77" t="str">
        <f>VLOOKUP(F81,'N2K Features'!$D$5:$CL$125,16,FALSE)</f>
        <v>No</v>
      </c>
      <c r="V81" s="77">
        <f>VLOOKUP(F81,'N2K Features'!$D$5:$CL$125, 17,FALSE)</f>
        <v>0</v>
      </c>
      <c r="W81" s="77">
        <f>VLOOKUP(F81,'N2K Features'!$D$5:$CL$125,18,FALSE)</f>
        <v>0</v>
      </c>
      <c r="X81" s="77" t="str">
        <f>VLOOKUP(F81,'N2K Features'!$D$5:$CL$125,19,FALSE)</f>
        <v>No</v>
      </c>
      <c r="Y81" s="77">
        <f>VLOOKUP(F81,'N2K Features'!$D$5:$CL$125,20,FALSE)</f>
        <v>0</v>
      </c>
      <c r="Z81" s="77">
        <f>VLOOKUP(F81,'N2K Features'!$D$5:$CL$125,21,FALSE)</f>
        <v>0</v>
      </c>
      <c r="AA81" s="77" t="str">
        <f>VLOOKUP(F81,'N2K Features'!$D$5:$CL$125,22,FALSE)</f>
        <v>No</v>
      </c>
      <c r="AB81" s="77">
        <f>VLOOKUP(F81,'N2K Features'!$D$5:$CL$125,23,FALSE)</f>
        <v>0</v>
      </c>
      <c r="AC81" s="77">
        <f>VLOOKUP(F81,'N2K Features'!$D$5:$CL$125,24,FALSE)</f>
        <v>0</v>
      </c>
      <c r="AD81" s="77" t="str">
        <f>VLOOKUP(F81,'N2K Features'!$D$5:$CL$125,25,FALSE)</f>
        <v>No</v>
      </c>
      <c r="AE81" s="77">
        <f>VLOOKUP(F81,'N2K Features'!$D$5:$CL$125,26,FALSE)</f>
        <v>0</v>
      </c>
      <c r="AF81" s="78">
        <f>VLOOKUP(F81,'N2K Features'!$D$5:$CL$125,27,FALSE)</f>
        <v>0</v>
      </c>
      <c r="AG81" s="76" t="str">
        <f>VLOOKUP(F81,'N2K Features'!$D$5:$CL$125,28,FALSE)</f>
        <v>No</v>
      </c>
      <c r="AH81" s="76">
        <f>VLOOKUP(F81,'N2K Features'!$D$5:$CL$125,29,FALSE)</f>
        <v>0</v>
      </c>
      <c r="AI81" s="76">
        <f>VLOOKUP(F81,'N2K Features'!$D$5:$CL$125,30,FALSE)</f>
        <v>0</v>
      </c>
      <c r="AJ81" s="76" t="str">
        <f>VLOOKUP(F81,'N2K Features'!$D$5:$CL$125,31,FALSE)</f>
        <v>No</v>
      </c>
      <c r="AK81" s="76">
        <f>VLOOKUP(F81,'N2K Features'!$D$5:$CL$125,32,FALSE)</f>
        <v>0</v>
      </c>
      <c r="AL81" s="76">
        <f>VLOOKUP(F81,'N2K Features'!$D$5:$CL$125,33,FALSE)</f>
        <v>0</v>
      </c>
      <c r="AM81" s="76" t="str">
        <f>VLOOKUP(F81,'N2K Features'!$D$5:$CL$125,34,FALSE)</f>
        <v>No</v>
      </c>
      <c r="AN81" s="76">
        <f>VLOOKUP(F81,'N2K Features'!$D$5:$CL$125,35,FALSE)</f>
        <v>0</v>
      </c>
      <c r="AO81" s="76">
        <f>VLOOKUP(F81,'N2K Features'!$D$5:$CL$125,36,FALSE)</f>
        <v>0</v>
      </c>
      <c r="AP81" s="76" t="str">
        <f>VLOOKUP(F81,'N2K Features'!$D$5:$CL$125,37,FALSE)</f>
        <v>No</v>
      </c>
      <c r="AQ81" s="76">
        <f>VLOOKUP(F81,'N2K Features'!$D$5:$CL$125,38,FALSE)</f>
        <v>0</v>
      </c>
      <c r="AR81" s="76">
        <f>VLOOKUP(F81,'N2K Features'!$D$5:$CL$125,39,FALSE)</f>
        <v>0</v>
      </c>
      <c r="AS81" s="76" t="str">
        <f>VLOOKUP(F81,'N2K Features'!$D$5:$CL$125,40,FALSE)</f>
        <v>No</v>
      </c>
      <c r="AT81" s="76">
        <f>VLOOKUP(F81,'N2K Features'!$D$5:$CL$125,41,FALSE)</f>
        <v>0</v>
      </c>
      <c r="AU81" s="76">
        <f>VLOOKUP(F81,'N2K Features'!$D$5:$CL$125,42,FALSE)</f>
        <v>0</v>
      </c>
      <c r="AV81" s="76" t="str">
        <f>VLOOKUP(F81,'N2K Features'!$D$5:$CL$125,43,FALSE)</f>
        <v>No</v>
      </c>
      <c r="AW81" s="76">
        <f>VLOOKUP(F81,'N2K Features'!$D$5:$CL$125,44,FALSE)</f>
        <v>0</v>
      </c>
      <c r="AX81" s="76">
        <f>VLOOKUP(F81,'N2K Features'!$D$5:$CL$125,45,FALSE)</f>
        <v>0</v>
      </c>
      <c r="AY81" s="76" t="str">
        <f>VLOOKUP(F81,'N2K Features'!$D$5:$CL$125,46,FALSE)</f>
        <v>No</v>
      </c>
      <c r="AZ81" s="76">
        <f>VLOOKUP(F81,'N2K Features'!$D$5:$CL$125,47,FALSE)</f>
        <v>0</v>
      </c>
      <c r="BA81" s="76">
        <f>VLOOKUP(F81,'N2K Features'!$D$5:$CL$125,48,FALSE)</f>
        <v>0</v>
      </c>
      <c r="BB81" s="76" t="str">
        <f>VLOOKUP(F81,'N2K Features'!$D$5:$CL$125,49,FALSE)</f>
        <v>No</v>
      </c>
      <c r="BC81" s="76">
        <f>VLOOKUP(F81,'N2K Features'!$D$5:$CL$125,50,FALSE)</f>
        <v>0</v>
      </c>
      <c r="BD81" s="130">
        <f>VLOOKUP(F81,'N2K Features'!$D$5:$CL$125,51,FALSE)</f>
        <v>0</v>
      </c>
      <c r="BE81" s="76" t="str">
        <f>VLOOKUP(F81,'N2K Features'!$D$5:$CL$125,52,FALSE)</f>
        <v>No</v>
      </c>
      <c r="BF81" s="76">
        <f>VLOOKUP(F81,'N2K Features'!$D$5:$CL$125,53,FALSE)</f>
        <v>0</v>
      </c>
      <c r="BG81" s="130">
        <f>VLOOKUP(F81,'N2K Features'!$D$5:$CL$125,54,FALSE)</f>
        <v>0</v>
      </c>
      <c r="BH81" s="76" t="str">
        <f>VLOOKUP(F81,'N2K Features'!$D$5:$CL$125,55,FALSE)</f>
        <v>No</v>
      </c>
      <c r="BI81" s="76">
        <f>VLOOKUP(F81,'N2K Features'!$D$5:$CL$125,56,FALSE)</f>
        <v>0</v>
      </c>
      <c r="BJ81" s="76">
        <f>VLOOKUP(F81,'N2K Features'!$D$5:$CL$125,57,FALSE)</f>
        <v>0</v>
      </c>
      <c r="BK81" s="76" t="str">
        <f>VLOOKUP(F81,'N2K Features'!$D$5:$CL$125,58,FALSE)</f>
        <v>No</v>
      </c>
      <c r="BL81" s="76">
        <f>VLOOKUP(F81,'N2K Features'!$D$5:$CL$125,59,FALSE)</f>
        <v>0</v>
      </c>
      <c r="BM81" s="130">
        <f>VLOOKUP(F81,'N2K Features'!$D$5:$CL$125,60,FALSE)</f>
        <v>0</v>
      </c>
      <c r="BN81" s="76" t="str">
        <f>VLOOKUP(F81,'N2K Features'!$D$5:$CL$125,61,FALSE)</f>
        <v>No</v>
      </c>
      <c r="BO81" s="76">
        <f>VLOOKUP(F81,'N2K Features'!$D$5:$CL$125,62,FALSE)</f>
        <v>0</v>
      </c>
      <c r="BP81" s="76">
        <f>VLOOKUP(F81,'N2K Features'!$D$5:$CL$125,63,FALSE)</f>
        <v>0</v>
      </c>
      <c r="BQ81" s="76" t="str">
        <f>VLOOKUP(F81,'N2K Features'!$D$5:$CL$125,64,FALSE)</f>
        <v>No</v>
      </c>
      <c r="BR81" s="76">
        <f>VLOOKUP(F81,'N2K Features'!$D$5:$CL$125,65,FALSE)</f>
        <v>0</v>
      </c>
      <c r="BS81" s="76">
        <f>VLOOKUP(F81,'N2K Features'!$D$5:$CL$125,66,FALSE)</f>
        <v>0</v>
      </c>
      <c r="BT81" s="76" t="str">
        <f>VLOOKUP(F81,'N2K Features'!$D$5:$CL$125,67,FALSE)</f>
        <v>No</v>
      </c>
      <c r="BU81" s="76">
        <f>VLOOKUP(F81,'N2K Features'!$D$5:$CL$125,68,FALSE)</f>
        <v>0</v>
      </c>
      <c r="BV81" s="76">
        <f>VLOOKUP(F81,'N2K Features'!$D$5:$CL$125,69,FALSE)</f>
        <v>0</v>
      </c>
      <c r="BW81" s="76" t="str">
        <f>VLOOKUP(F81,'N2K Features'!$D$5:$CL$125,70,FALSE)</f>
        <v>No</v>
      </c>
      <c r="BX81" s="76">
        <f>VLOOKUP(F81,'N2K Features'!$D$5:$CL$125,71,FALSE)</f>
        <v>0</v>
      </c>
      <c r="BY81" s="130">
        <f>VLOOKUP(F81,'N2K Features'!$D$5:$CL$125,72,FALSE)</f>
        <v>0</v>
      </c>
      <c r="BZ81" s="76" t="str">
        <f>VLOOKUP(F81,'N2K Features'!$D$5:$CL$125,73,FALSE)</f>
        <v>No</v>
      </c>
      <c r="CA81" s="76">
        <f>VLOOKUP(F81,'N2K Features'!$D$5:$CL$125,74,FALSE)</f>
        <v>0</v>
      </c>
      <c r="CB81" s="76">
        <f>VLOOKUP(F81,'N2K Features'!$D$5:$CL$125,75,FALSE)</f>
        <v>0</v>
      </c>
      <c r="CC81" s="76" t="str">
        <f>VLOOKUP(F81,'N2K Features'!$D$5:$CL$125,76,FALSE)</f>
        <v>No</v>
      </c>
      <c r="CD81" s="76">
        <f>VLOOKUP(F81,'N2K Features'!$D$5:$CL$125,77,FALSE)</f>
        <v>0</v>
      </c>
      <c r="CE81" s="76">
        <f>VLOOKUP(F81,'N2K Features'!$D$5:$CL$125,78,FALSE)</f>
        <v>0</v>
      </c>
      <c r="CF81" s="76" t="str">
        <f>VLOOKUP(F81,'N2K Features'!$D$5:$CL$125,79,FALSE)</f>
        <v>No</v>
      </c>
      <c r="CG81" s="76">
        <f>VLOOKUP(F81,'N2K Features'!$D$5:$CL$125,80,FALSE)</f>
        <v>0</v>
      </c>
      <c r="CH81" s="76">
        <f>VLOOKUP(F81,'N2K Features'!$D$5:$CL$125,81,FALSE)</f>
        <v>0</v>
      </c>
      <c r="CI81" s="76" t="str">
        <f>VLOOKUP(F81,'N2K Features'!$D$5:$CL$125,82,FALSE)</f>
        <v>No</v>
      </c>
      <c r="CJ81" s="76">
        <f>VLOOKUP(F81,'N2K Features'!$D$5:$CL$125,83,FALSE)</f>
        <v>0</v>
      </c>
      <c r="CK81" s="76">
        <f>VLOOKUP(F81,'N2K Features'!$D$5:$CL$125,84,FALSE)</f>
        <v>0</v>
      </c>
      <c r="CL81" s="76" t="str">
        <f>VLOOKUP(F81,'N2K Features'!$D$5:$CL$125,85,FALSE)</f>
        <v>Yes</v>
      </c>
      <c r="CM81" s="76" t="str">
        <f>VLOOKUP(F81,'N2K Features'!$D$5:$CL$125,86,FALSE)</f>
        <v>Medium</v>
      </c>
      <c r="CN81" s="79" t="str">
        <f>VLOOKUP(F81,'N2K Features'!$D$5:$CL$125,87,FALSE)</f>
        <v xml:space="preserve">Contributes to iconic upland landscapes of Wales, popular with walkers, mountaineers </v>
      </c>
    </row>
    <row r="82" spans="1:92" ht="14.4" hidden="1" x14ac:dyDescent="0.3">
      <c r="A82" s="129" t="s">
        <v>225</v>
      </c>
      <c r="B82" s="59" t="s">
        <v>226</v>
      </c>
      <c r="C82" s="59" t="s">
        <v>585</v>
      </c>
      <c r="D82" s="59" t="s">
        <v>652</v>
      </c>
      <c r="E82" s="59" t="s">
        <v>597</v>
      </c>
      <c r="F82" s="59" t="s">
        <v>653</v>
      </c>
      <c r="G82" s="59" t="s">
        <v>654</v>
      </c>
      <c r="H82" s="179" t="s">
        <v>655</v>
      </c>
      <c r="I82" s="77" t="str">
        <f>VLOOKUP(F82,'N2K Features'!$D$5:$CL$125,4,FALSE)</f>
        <v>Yes</v>
      </c>
      <c r="J82" s="77" t="str">
        <f>VLOOKUP(F82,'N2K Features'!$D$5:$CL$125,5,FALSE)</f>
        <v>Small</v>
      </c>
      <c r="K82" s="77" t="str">
        <f>VLOOKUP(F82,'N2K Features'!$D$5:$CL$125,6,FALSE)</f>
        <v>Moderate</v>
      </c>
      <c r="L82" s="77" t="str">
        <f>VLOOKUP(F82,'N2K Features'!$D$5:$CL$125,7,FALSE)</f>
        <v>No</v>
      </c>
      <c r="M82" s="77">
        <f>VLOOKUP(F82,'N2K Features'!$D$5:$CL$125,8,FALSE)</f>
        <v>0</v>
      </c>
      <c r="N82" s="77">
        <f>VLOOKUP(F82,'N2K Features'!$D$5:$CL$125,9,FALSE)</f>
        <v>0</v>
      </c>
      <c r="O82" s="77" t="str">
        <f>VLOOKUP(F82,'N2K Features'!$D$5:$CL$125,10,FALSE)</f>
        <v>Yes</v>
      </c>
      <c r="P82" s="77" t="str">
        <f>VLOOKUP(F82,'N2K Features'!$D$5:$CL$125,11,FALSE)</f>
        <v>Small</v>
      </c>
      <c r="Q82" s="77" t="str">
        <f>VLOOKUP(F82,'N2K Features'!$D$5:$CL$125,12,FALSE)</f>
        <v>Low</v>
      </c>
      <c r="R82" s="77" t="str">
        <f>VLOOKUP(F82,'N2K Features'!$D$5:$CL$125,13,FALSE)</f>
        <v>Yes</v>
      </c>
      <c r="S82" s="77" t="str">
        <f>VLOOKUP(F82,'N2K Features'!$D$5:$CL$125,14,FALSE)</f>
        <v>Small</v>
      </c>
      <c r="T82" s="77" t="str">
        <f>VLOOKUP(F82,'N2K Features'!$D$5:$CL$125,15,FALSE)</f>
        <v>Low</v>
      </c>
      <c r="U82" s="77" t="str">
        <f>VLOOKUP(F82,'N2K Features'!$D$5:$CL$125,16,FALSE)</f>
        <v>No</v>
      </c>
      <c r="V82" s="77">
        <f>VLOOKUP(F82,'N2K Features'!$D$5:$CL$125, 17,FALSE)</f>
        <v>0</v>
      </c>
      <c r="W82" s="77">
        <f>VLOOKUP(F82,'N2K Features'!$D$5:$CL$125,18,FALSE)</f>
        <v>0</v>
      </c>
      <c r="X82" s="77" t="str">
        <f>VLOOKUP(F82,'N2K Features'!$D$5:$CL$125,19,FALSE)</f>
        <v>No</v>
      </c>
      <c r="Y82" s="77">
        <f>VLOOKUP(F82,'N2K Features'!$D$5:$CL$125,20,FALSE)</f>
        <v>0</v>
      </c>
      <c r="Z82" s="77">
        <f>VLOOKUP(F82,'N2K Features'!$D$5:$CL$125,21,FALSE)</f>
        <v>0</v>
      </c>
      <c r="AA82" s="77" t="str">
        <f>VLOOKUP(F82,'N2K Features'!$D$5:$CL$125,22,FALSE)</f>
        <v>No</v>
      </c>
      <c r="AB82" s="77">
        <f>VLOOKUP(F82,'N2K Features'!$D$5:$CL$125,23,FALSE)</f>
        <v>0</v>
      </c>
      <c r="AC82" s="77">
        <f>VLOOKUP(F82,'N2K Features'!$D$5:$CL$125,24,FALSE)</f>
        <v>0</v>
      </c>
      <c r="AD82" s="77" t="str">
        <f>VLOOKUP(F82,'N2K Features'!$D$5:$CL$125,25,FALSE)</f>
        <v>No</v>
      </c>
      <c r="AE82" s="77">
        <f>VLOOKUP(F82,'N2K Features'!$D$5:$CL$125,26,FALSE)</f>
        <v>0</v>
      </c>
      <c r="AF82" s="78">
        <f>VLOOKUP(F82,'N2K Features'!$D$5:$CL$125,27,FALSE)</f>
        <v>0</v>
      </c>
      <c r="AG82" s="76" t="str">
        <f>VLOOKUP(F82,'N2K Features'!$D$5:$CL$125,28,FALSE)</f>
        <v>No</v>
      </c>
      <c r="AH82" s="76">
        <f>VLOOKUP(F82,'N2K Features'!$D$5:$CL$125,29,FALSE)</f>
        <v>0</v>
      </c>
      <c r="AI82" s="76">
        <f>VLOOKUP(F82,'N2K Features'!$D$5:$CL$125,30,FALSE)</f>
        <v>0</v>
      </c>
      <c r="AJ82" s="76" t="str">
        <f>VLOOKUP(F82,'N2K Features'!$D$5:$CL$125,31,FALSE)</f>
        <v>No</v>
      </c>
      <c r="AK82" s="76">
        <f>VLOOKUP(F82,'N2K Features'!$D$5:$CL$125,32,FALSE)</f>
        <v>0</v>
      </c>
      <c r="AL82" s="76">
        <f>VLOOKUP(F82,'N2K Features'!$D$5:$CL$125,33,FALSE)</f>
        <v>0</v>
      </c>
      <c r="AM82" s="76" t="str">
        <f>VLOOKUP(F82,'N2K Features'!$D$5:$CL$125,34,FALSE)</f>
        <v>No</v>
      </c>
      <c r="AN82" s="76">
        <f>VLOOKUP(F82,'N2K Features'!$D$5:$CL$125,35,FALSE)</f>
        <v>0</v>
      </c>
      <c r="AO82" s="76">
        <f>VLOOKUP(F82,'N2K Features'!$D$5:$CL$125,36,FALSE)</f>
        <v>0</v>
      </c>
      <c r="AP82" s="76" t="str">
        <f>VLOOKUP(F82,'N2K Features'!$D$5:$CL$125,37,FALSE)</f>
        <v>No</v>
      </c>
      <c r="AQ82" s="76">
        <f>VLOOKUP(F82,'N2K Features'!$D$5:$CL$125,38,FALSE)</f>
        <v>0</v>
      </c>
      <c r="AR82" s="76">
        <f>VLOOKUP(F82,'N2K Features'!$D$5:$CL$125,39,FALSE)</f>
        <v>0</v>
      </c>
      <c r="AS82" s="76" t="str">
        <f>VLOOKUP(F82,'N2K Features'!$D$5:$CL$125,40,FALSE)</f>
        <v>No</v>
      </c>
      <c r="AT82" s="76">
        <f>VLOOKUP(F82,'N2K Features'!$D$5:$CL$125,41,FALSE)</f>
        <v>0</v>
      </c>
      <c r="AU82" s="76">
        <f>VLOOKUP(F82,'N2K Features'!$D$5:$CL$125,42,FALSE)</f>
        <v>0</v>
      </c>
      <c r="AV82" s="76" t="str">
        <f>VLOOKUP(F82,'N2K Features'!$D$5:$CL$125,43,FALSE)</f>
        <v>No</v>
      </c>
      <c r="AW82" s="76">
        <f>VLOOKUP(F82,'N2K Features'!$D$5:$CL$125,44,FALSE)</f>
        <v>0</v>
      </c>
      <c r="AX82" s="76">
        <f>VLOOKUP(F82,'N2K Features'!$D$5:$CL$125,45,FALSE)</f>
        <v>0</v>
      </c>
      <c r="AY82" s="76" t="str">
        <f>VLOOKUP(F82,'N2K Features'!$D$5:$CL$125,46,FALSE)</f>
        <v>No</v>
      </c>
      <c r="AZ82" s="76">
        <f>VLOOKUP(F82,'N2K Features'!$D$5:$CL$125,47,FALSE)</f>
        <v>0</v>
      </c>
      <c r="BA82" s="76">
        <f>VLOOKUP(F82,'N2K Features'!$D$5:$CL$125,48,FALSE)</f>
        <v>0</v>
      </c>
      <c r="BB82" s="76" t="str">
        <f>VLOOKUP(F82,'N2K Features'!$D$5:$CL$125,49,FALSE)</f>
        <v>No</v>
      </c>
      <c r="BC82" s="76">
        <f>VLOOKUP(F82,'N2K Features'!$D$5:$CL$125,50,FALSE)</f>
        <v>0</v>
      </c>
      <c r="BD82" s="130">
        <f>VLOOKUP(F82,'N2K Features'!$D$5:$CL$125,51,FALSE)</f>
        <v>0</v>
      </c>
      <c r="BE82" s="76" t="str">
        <f>VLOOKUP(F82,'N2K Features'!$D$5:$CL$125,52,FALSE)</f>
        <v>No</v>
      </c>
      <c r="BF82" s="76">
        <f>VLOOKUP(F82,'N2K Features'!$D$5:$CL$125,53,FALSE)</f>
        <v>0</v>
      </c>
      <c r="BG82" s="130">
        <f>VLOOKUP(F82,'N2K Features'!$D$5:$CL$125,54,FALSE)</f>
        <v>0</v>
      </c>
      <c r="BH82" s="76" t="str">
        <f>VLOOKUP(F82,'N2K Features'!$D$5:$CL$125,55,FALSE)</f>
        <v>No</v>
      </c>
      <c r="BI82" s="76">
        <f>VLOOKUP(F82,'N2K Features'!$D$5:$CL$125,56,FALSE)</f>
        <v>0</v>
      </c>
      <c r="BJ82" s="76">
        <f>VLOOKUP(F82,'N2K Features'!$D$5:$CL$125,57,FALSE)</f>
        <v>0</v>
      </c>
      <c r="BK82" s="76" t="str">
        <f>VLOOKUP(F82,'N2K Features'!$D$5:$CL$125,58,FALSE)</f>
        <v>No</v>
      </c>
      <c r="BL82" s="76">
        <f>VLOOKUP(F82,'N2K Features'!$D$5:$CL$125,59,FALSE)</f>
        <v>0</v>
      </c>
      <c r="BM82" s="130">
        <f>VLOOKUP(F82,'N2K Features'!$D$5:$CL$125,60,FALSE)</f>
        <v>0</v>
      </c>
      <c r="BN82" s="76" t="str">
        <f>VLOOKUP(F82,'N2K Features'!$D$5:$CL$125,61,FALSE)</f>
        <v>No</v>
      </c>
      <c r="BO82" s="76">
        <f>VLOOKUP(F82,'N2K Features'!$D$5:$CL$125,62,FALSE)</f>
        <v>0</v>
      </c>
      <c r="BP82" s="76">
        <f>VLOOKUP(F82,'N2K Features'!$D$5:$CL$125,63,FALSE)</f>
        <v>0</v>
      </c>
      <c r="BQ82" s="76" t="str">
        <f>VLOOKUP(F82,'N2K Features'!$D$5:$CL$125,64,FALSE)</f>
        <v>No</v>
      </c>
      <c r="BR82" s="76">
        <f>VLOOKUP(F82,'N2K Features'!$D$5:$CL$125,65,FALSE)</f>
        <v>0</v>
      </c>
      <c r="BS82" s="76">
        <f>VLOOKUP(F82,'N2K Features'!$D$5:$CL$125,66,FALSE)</f>
        <v>0</v>
      </c>
      <c r="BT82" s="76" t="str">
        <f>VLOOKUP(F82,'N2K Features'!$D$5:$CL$125,67,FALSE)</f>
        <v>No</v>
      </c>
      <c r="BU82" s="76">
        <f>VLOOKUP(F82,'N2K Features'!$D$5:$CL$125,68,FALSE)</f>
        <v>0</v>
      </c>
      <c r="BV82" s="76">
        <f>VLOOKUP(F82,'N2K Features'!$D$5:$CL$125,69,FALSE)</f>
        <v>0</v>
      </c>
      <c r="BW82" s="76" t="str">
        <f>VLOOKUP(F82,'N2K Features'!$D$5:$CL$125,70,FALSE)</f>
        <v>No</v>
      </c>
      <c r="BX82" s="76">
        <f>VLOOKUP(F82,'N2K Features'!$D$5:$CL$125,71,FALSE)</f>
        <v>0</v>
      </c>
      <c r="BY82" s="130">
        <f>VLOOKUP(F82,'N2K Features'!$D$5:$CL$125,72,FALSE)</f>
        <v>0</v>
      </c>
      <c r="BZ82" s="76" t="str">
        <f>VLOOKUP(F82,'N2K Features'!$D$5:$CL$125,73,FALSE)</f>
        <v>No</v>
      </c>
      <c r="CA82" s="76">
        <f>VLOOKUP(F82,'N2K Features'!$D$5:$CL$125,74,FALSE)</f>
        <v>0</v>
      </c>
      <c r="CB82" s="76">
        <f>VLOOKUP(F82,'N2K Features'!$D$5:$CL$125,75,FALSE)</f>
        <v>0</v>
      </c>
      <c r="CC82" s="76" t="str">
        <f>VLOOKUP(F82,'N2K Features'!$D$5:$CL$125,76,FALSE)</f>
        <v>No</v>
      </c>
      <c r="CD82" s="76">
        <f>VLOOKUP(F82,'N2K Features'!$D$5:$CL$125,77,FALSE)</f>
        <v>0</v>
      </c>
      <c r="CE82" s="76">
        <f>VLOOKUP(F82,'N2K Features'!$D$5:$CL$125,78,FALSE)</f>
        <v>0</v>
      </c>
      <c r="CF82" s="76" t="str">
        <f>VLOOKUP(F82,'N2K Features'!$D$5:$CL$125,79,FALSE)</f>
        <v>No</v>
      </c>
      <c r="CG82" s="76">
        <f>VLOOKUP(F82,'N2K Features'!$D$5:$CL$125,80,FALSE)</f>
        <v>0</v>
      </c>
      <c r="CH82" s="76">
        <f>VLOOKUP(F82,'N2K Features'!$D$5:$CL$125,81,FALSE)</f>
        <v>0</v>
      </c>
      <c r="CI82" s="76" t="str">
        <f>VLOOKUP(F82,'N2K Features'!$D$5:$CL$125,82,FALSE)</f>
        <v>No</v>
      </c>
      <c r="CJ82" s="76">
        <f>VLOOKUP(F82,'N2K Features'!$D$5:$CL$125,83,FALSE)</f>
        <v>0</v>
      </c>
      <c r="CK82" s="76">
        <f>VLOOKUP(F82,'N2K Features'!$D$5:$CL$125,84,FALSE)</f>
        <v>0</v>
      </c>
      <c r="CL82" s="76" t="str">
        <f>VLOOKUP(F82,'N2K Features'!$D$5:$CL$125,85,FALSE)</f>
        <v>Yes</v>
      </c>
      <c r="CM82" s="76" t="str">
        <f>VLOOKUP(F82,'N2K Features'!$D$5:$CL$125,86,FALSE)</f>
        <v>Medium</v>
      </c>
      <c r="CN82" s="79" t="str">
        <f>VLOOKUP(F82,'N2K Features'!$D$5:$CL$125,87,FALSE)</f>
        <v xml:space="preserve">Contributes to iconic upland landscapes of Wales, popular with walkers, mountaineers </v>
      </c>
    </row>
    <row r="83" spans="1:92" ht="14.4" hidden="1" x14ac:dyDescent="0.3">
      <c r="A83" s="129" t="s">
        <v>227</v>
      </c>
      <c r="B83" s="59" t="s">
        <v>228</v>
      </c>
      <c r="C83" s="59" t="s">
        <v>585</v>
      </c>
      <c r="D83" s="59" t="s">
        <v>82</v>
      </c>
      <c r="E83" s="59" t="s">
        <v>586</v>
      </c>
      <c r="F83" s="59" t="s">
        <v>83</v>
      </c>
      <c r="G83" s="59" t="s">
        <v>84</v>
      </c>
      <c r="H83" s="179" t="s">
        <v>85</v>
      </c>
      <c r="I83" s="77" t="str">
        <f>VLOOKUP(F83,'N2K Features'!$D$5:$CL$125,4,FALSE)</f>
        <v>Yes</v>
      </c>
      <c r="J83" s="77" t="str">
        <f>VLOOKUP(F83,'N2K Features'!$D$5:$CL$125,5,FALSE)</f>
        <v>Medium</v>
      </c>
      <c r="K83" s="77" t="str">
        <f>VLOOKUP(F83,'N2K Features'!$D$5:$CL$125,6,FALSE)</f>
        <v>Moderate</v>
      </c>
      <c r="L83" s="77" t="str">
        <f>VLOOKUP(F83,'N2K Features'!$D$5:$CL$125,7,FALSE)</f>
        <v>Yes</v>
      </c>
      <c r="M83" s="77" t="str">
        <f>VLOOKUP(F83,'N2K Features'!$D$5:$CL$125,8,FALSE)</f>
        <v>Large</v>
      </c>
      <c r="N83" s="77" t="str">
        <f>VLOOKUP(F83,'N2K Features'!$D$5:$CL$125,9,FALSE)</f>
        <v>High</v>
      </c>
      <c r="O83" s="77" t="str">
        <f>VLOOKUP(F83,'N2K Features'!$D$5:$CL$125,10,FALSE)</f>
        <v>Yes</v>
      </c>
      <c r="P83" s="77" t="str">
        <f>VLOOKUP(F83,'N2K Features'!$D$5:$CL$125,11,FALSE)</f>
        <v>Medium</v>
      </c>
      <c r="Q83" s="77" t="str">
        <f>VLOOKUP(F83,'N2K Features'!$D$5:$CL$125,12,FALSE)</f>
        <v>Low</v>
      </c>
      <c r="R83" s="77" t="str">
        <f>VLOOKUP(F83,'N2K Features'!$D$5:$CL$125,13,FALSE)</f>
        <v>Yes</v>
      </c>
      <c r="S83" s="77" t="str">
        <f>VLOOKUP(F83,'N2K Features'!$D$5:$CL$125,14,FALSE)</f>
        <v>Large</v>
      </c>
      <c r="T83" s="77" t="str">
        <f>VLOOKUP(F83,'N2K Features'!$D$5:$CL$125,15,FALSE)</f>
        <v>High</v>
      </c>
      <c r="U83" s="77" t="str">
        <f>VLOOKUP(F83,'N2K Features'!$D$5:$CL$125,16,FALSE)</f>
        <v>Yes</v>
      </c>
      <c r="V83" s="77" t="str">
        <f>VLOOKUP(F83,'N2K Features'!$D$5:$CL$125, 17,FALSE)</f>
        <v>Small</v>
      </c>
      <c r="W83" s="77" t="str">
        <f>VLOOKUP(F83,'N2K Features'!$D$5:$CL$125,18,FALSE)</f>
        <v>Low</v>
      </c>
      <c r="X83" s="77" t="str">
        <f>VLOOKUP(F83,'N2K Features'!$D$5:$CL$125,19,FALSE)</f>
        <v>No</v>
      </c>
      <c r="Y83" s="77">
        <f>VLOOKUP(F83,'N2K Features'!$D$5:$CL$125,20,FALSE)</f>
        <v>0</v>
      </c>
      <c r="Z83" s="77">
        <f>VLOOKUP(F83,'N2K Features'!$D$5:$CL$125,21,FALSE)</f>
        <v>0</v>
      </c>
      <c r="AA83" s="77" t="str">
        <f>VLOOKUP(F83,'N2K Features'!$D$5:$CL$125,22,FALSE)</f>
        <v>No</v>
      </c>
      <c r="AB83" s="77">
        <f>VLOOKUP(F83,'N2K Features'!$D$5:$CL$125,23,FALSE)</f>
        <v>0</v>
      </c>
      <c r="AC83" s="77">
        <f>VLOOKUP(F83,'N2K Features'!$D$5:$CL$125,24,FALSE)</f>
        <v>0</v>
      </c>
      <c r="AD83" s="77" t="str">
        <f>VLOOKUP(F83,'N2K Features'!$D$5:$CL$125,25,FALSE)</f>
        <v>Yes</v>
      </c>
      <c r="AE83" s="77" t="str">
        <f>VLOOKUP(F83,'N2K Features'!$D$5:$CL$125,26,FALSE)</f>
        <v>Medium</v>
      </c>
      <c r="AF83" s="78" t="str">
        <f>VLOOKUP(F83,'N2K Features'!$D$5:$CL$125,27,FALSE)</f>
        <v>High</v>
      </c>
      <c r="AG83" s="76" t="str">
        <f>VLOOKUP(F83,'N2K Features'!$D$5:$CL$125,28,FALSE)</f>
        <v>No</v>
      </c>
      <c r="AH83" s="76">
        <f>VLOOKUP(F83,'N2K Features'!$D$5:$CL$125,29,FALSE)</f>
        <v>0</v>
      </c>
      <c r="AI83" s="76">
        <f>VLOOKUP(F83,'N2K Features'!$D$5:$CL$125,30,FALSE)</f>
        <v>0</v>
      </c>
      <c r="AJ83" s="76" t="str">
        <f>VLOOKUP(F83,'N2K Features'!$D$5:$CL$125,31,FALSE)</f>
        <v>No</v>
      </c>
      <c r="AK83" s="76">
        <f>VLOOKUP(F83,'N2K Features'!$D$5:$CL$125,32,FALSE)</f>
        <v>0</v>
      </c>
      <c r="AL83" s="76">
        <f>VLOOKUP(F83,'N2K Features'!$D$5:$CL$125,33,FALSE)</f>
        <v>0</v>
      </c>
      <c r="AM83" s="76" t="str">
        <f>VLOOKUP(F83,'N2K Features'!$D$5:$CL$125,34,FALSE)</f>
        <v>Yes</v>
      </c>
      <c r="AN83" s="76" t="str">
        <f>VLOOKUP(F83,'N2K Features'!$D$5:$CL$125,35,FALSE)</f>
        <v>Small</v>
      </c>
      <c r="AO83" s="76" t="str">
        <f>VLOOKUP(F83,'N2K Features'!$D$5:$CL$125,36,FALSE)</f>
        <v>Low</v>
      </c>
      <c r="AP83" s="76" t="str">
        <f>VLOOKUP(F83,'N2K Features'!$D$5:$CL$125,37,FALSE)</f>
        <v>Yes</v>
      </c>
      <c r="AQ83" s="76" t="str">
        <f>VLOOKUP(F83,'N2K Features'!$D$5:$CL$125,38,FALSE)</f>
        <v>Small</v>
      </c>
      <c r="AR83" s="76" t="str">
        <f>VLOOKUP(F83,'N2K Features'!$D$5:$CL$125,39,FALSE)</f>
        <v>Low</v>
      </c>
      <c r="AS83" s="76" t="str">
        <f>VLOOKUP(F83,'N2K Features'!$D$5:$CL$125,40,FALSE)</f>
        <v>No</v>
      </c>
      <c r="AT83" s="76">
        <f>VLOOKUP(F83,'N2K Features'!$D$5:$CL$125,41,FALSE)</f>
        <v>0</v>
      </c>
      <c r="AU83" s="76">
        <f>VLOOKUP(F83,'N2K Features'!$D$5:$CL$125,42,FALSE)</f>
        <v>0</v>
      </c>
      <c r="AV83" s="76" t="str">
        <f>VLOOKUP(F83,'N2K Features'!$D$5:$CL$125,43,FALSE)</f>
        <v>Yes</v>
      </c>
      <c r="AW83" s="76" t="str">
        <f>VLOOKUP(F83,'N2K Features'!$D$5:$CL$125,44,FALSE)</f>
        <v>Medium</v>
      </c>
      <c r="AX83" s="76" t="str">
        <f>VLOOKUP(F83,'N2K Features'!$D$5:$CL$125,45,FALSE)</f>
        <v>High</v>
      </c>
      <c r="AY83" s="76" t="str">
        <f>VLOOKUP(F83,'N2K Features'!$D$5:$CL$125,46,FALSE)</f>
        <v>No</v>
      </c>
      <c r="AZ83" s="76">
        <f>VLOOKUP(F83,'N2K Features'!$D$5:$CL$125,47,FALSE)</f>
        <v>0</v>
      </c>
      <c r="BA83" s="76">
        <f>VLOOKUP(F83,'N2K Features'!$D$5:$CL$125,48,FALSE)</f>
        <v>0</v>
      </c>
      <c r="BB83" s="76" t="str">
        <f>VLOOKUP(F83,'N2K Features'!$D$5:$CL$125,49,FALSE)</f>
        <v>No</v>
      </c>
      <c r="BC83" s="76">
        <f>VLOOKUP(F83,'N2K Features'!$D$5:$CL$125,50,FALSE)</f>
        <v>0</v>
      </c>
      <c r="BD83" s="130">
        <f>VLOOKUP(F83,'N2K Features'!$D$5:$CL$125,51,FALSE)</f>
        <v>0</v>
      </c>
      <c r="BE83" s="76" t="str">
        <f>VLOOKUP(F83,'N2K Features'!$D$5:$CL$125,52,FALSE)</f>
        <v>No</v>
      </c>
      <c r="BF83" s="76">
        <f>VLOOKUP(F83,'N2K Features'!$D$5:$CL$125,53,FALSE)</f>
        <v>0</v>
      </c>
      <c r="BG83" s="130">
        <f>VLOOKUP(F83,'N2K Features'!$D$5:$CL$125,54,FALSE)</f>
        <v>0</v>
      </c>
      <c r="BH83" s="76" t="str">
        <f>VLOOKUP(F83,'N2K Features'!$D$5:$CL$125,55,FALSE)</f>
        <v>Yes</v>
      </c>
      <c r="BI83" s="76" t="str">
        <f>VLOOKUP(F83,'N2K Features'!$D$5:$CL$125,56,FALSE)</f>
        <v>Large</v>
      </c>
      <c r="BJ83" s="76" t="str">
        <f>VLOOKUP(F83,'N2K Features'!$D$5:$CL$125,57,FALSE)</f>
        <v>High</v>
      </c>
      <c r="BK83" s="76" t="str">
        <f>VLOOKUP(F83,'N2K Features'!$D$5:$CL$125,58,FALSE)</f>
        <v>Yes</v>
      </c>
      <c r="BL83" s="76" t="str">
        <f>VLOOKUP(F83,'N2K Features'!$D$5:$CL$125,59,FALSE)</f>
        <v>Large</v>
      </c>
      <c r="BM83" s="130" t="str">
        <f>VLOOKUP(F83,'N2K Features'!$D$5:$CL$125,60,FALSE)</f>
        <v>High</v>
      </c>
      <c r="BN83" s="76" t="str">
        <f>VLOOKUP(F83,'N2K Features'!$D$5:$CL$125,61,FALSE)</f>
        <v>Yes</v>
      </c>
      <c r="BO83" s="76" t="str">
        <f>VLOOKUP(F83,'N2K Features'!$D$5:$CL$125,62,FALSE)</f>
        <v>Medium</v>
      </c>
      <c r="BP83" s="76" t="str">
        <f>VLOOKUP(F83,'N2K Features'!$D$5:$CL$125,63,FALSE)</f>
        <v>Moderate</v>
      </c>
      <c r="BQ83" s="76" t="str">
        <f>VLOOKUP(F83,'N2K Features'!$D$5:$CL$125,64,FALSE)</f>
        <v>Yes</v>
      </c>
      <c r="BR83" s="76" t="str">
        <f>VLOOKUP(F83,'N2K Features'!$D$5:$CL$125,65,FALSE)</f>
        <v>Medium</v>
      </c>
      <c r="BS83" s="76" t="str">
        <f>VLOOKUP(F83,'N2K Features'!$D$5:$CL$125,66,FALSE)</f>
        <v>Moderate</v>
      </c>
      <c r="BT83" s="76" t="str">
        <f>VLOOKUP(F83,'N2K Features'!$D$5:$CL$125,67,FALSE)</f>
        <v>Yes</v>
      </c>
      <c r="BU83" s="76" t="str">
        <f>VLOOKUP(F83,'N2K Features'!$D$5:$CL$125,68,FALSE)</f>
        <v>Small</v>
      </c>
      <c r="BV83" s="76" t="str">
        <f>VLOOKUP(F83,'N2K Features'!$D$5:$CL$125,69,FALSE)</f>
        <v>Low</v>
      </c>
      <c r="BW83" s="76" t="str">
        <f>VLOOKUP(F83,'N2K Features'!$D$5:$CL$125,70,FALSE)</f>
        <v>Yes</v>
      </c>
      <c r="BX83" s="76" t="str">
        <f>VLOOKUP(F83,'N2K Features'!$D$5:$CL$125,71,FALSE)</f>
        <v>Large</v>
      </c>
      <c r="BY83" s="130" t="str">
        <f>VLOOKUP(F83,'N2K Features'!$D$5:$CL$125,72,FALSE)</f>
        <v>High</v>
      </c>
      <c r="BZ83" s="76" t="str">
        <f>VLOOKUP(F83,'N2K Features'!$D$5:$CL$125,73,FALSE)</f>
        <v>No</v>
      </c>
      <c r="CA83" s="76">
        <f>VLOOKUP(F83,'N2K Features'!$D$5:$CL$125,74,FALSE)</f>
        <v>0</v>
      </c>
      <c r="CB83" s="76">
        <f>VLOOKUP(F83,'N2K Features'!$D$5:$CL$125,75,FALSE)</f>
        <v>0</v>
      </c>
      <c r="CC83" s="76" t="str">
        <f>VLOOKUP(F83,'N2K Features'!$D$5:$CL$125,76,FALSE)</f>
        <v>No</v>
      </c>
      <c r="CD83" s="76">
        <f>VLOOKUP(F83,'N2K Features'!$D$5:$CL$125,77,FALSE)</f>
        <v>0</v>
      </c>
      <c r="CE83" s="76">
        <f>VLOOKUP(F83,'N2K Features'!$D$5:$CL$125,78,FALSE)</f>
        <v>0</v>
      </c>
      <c r="CF83" s="76" t="str">
        <f>VLOOKUP(F83,'N2K Features'!$D$5:$CL$125,79,FALSE)</f>
        <v>Yes</v>
      </c>
      <c r="CG83" s="76" t="str">
        <f>VLOOKUP(F83,'N2K Features'!$D$5:$CL$125,80,FALSE)</f>
        <v>Medium</v>
      </c>
      <c r="CH83" s="76" t="str">
        <f>VLOOKUP(F83,'N2K Features'!$D$5:$CL$125,81,FALSE)</f>
        <v>High</v>
      </c>
      <c r="CI83" s="76" t="str">
        <f>VLOOKUP(F83,'N2K Features'!$D$5:$CL$125,82,FALSE)</f>
        <v>Yes</v>
      </c>
      <c r="CJ83" s="76" t="str">
        <f>VLOOKUP(F83,'N2K Features'!$D$5:$CL$125,83,FALSE)</f>
        <v>Medium</v>
      </c>
      <c r="CK83" s="76" t="str">
        <f>VLOOKUP(F83,'N2K Features'!$D$5:$CL$125,84,FALSE)</f>
        <v>High</v>
      </c>
      <c r="CL83" s="76" t="str">
        <f>VLOOKUP(F83,'N2K Features'!$D$5:$CL$125,85,FALSE)</f>
        <v>Yes</v>
      </c>
      <c r="CM83" s="76" t="str">
        <f>VLOOKUP(F83,'N2K Features'!$D$5:$CL$125,86,FALSE)</f>
        <v>Medium</v>
      </c>
      <c r="CN83" s="79" t="str">
        <f>VLOOKUP(F83,'N2K Features'!$D$5:$CL$125,87,FALSE)</f>
        <v xml:space="preserve">Distinctive natural character, remote and wild; contributes to iconic upland landscapes of Wales; used by hikers </v>
      </c>
    </row>
    <row r="84" spans="1:92" ht="14.4" hidden="1" x14ac:dyDescent="0.3">
      <c r="A84" s="129" t="s">
        <v>227</v>
      </c>
      <c r="B84" s="59" t="s">
        <v>228</v>
      </c>
      <c r="C84" s="59" t="s">
        <v>585</v>
      </c>
      <c r="D84" s="59" t="s">
        <v>154</v>
      </c>
      <c r="E84" s="59" t="s">
        <v>591</v>
      </c>
      <c r="F84" s="59" t="s">
        <v>155</v>
      </c>
      <c r="G84" s="59" t="s">
        <v>156</v>
      </c>
      <c r="H84" s="179" t="s">
        <v>157</v>
      </c>
      <c r="I84" s="77" t="str">
        <f>VLOOKUP(F84,'N2K Features'!$D$5:$CL$125,4,FALSE)</f>
        <v>Yes</v>
      </c>
      <c r="J84" s="77" t="str">
        <f>VLOOKUP(F84,'N2K Features'!$D$5:$CL$125,5,FALSE)</f>
        <v>Medium</v>
      </c>
      <c r="K84" s="77" t="str">
        <f>VLOOKUP(F84,'N2K Features'!$D$5:$CL$125,6,FALSE)</f>
        <v>Moderate</v>
      </c>
      <c r="L84" s="77" t="str">
        <f>VLOOKUP(F84,'N2K Features'!$D$5:$CL$125,7,FALSE)</f>
        <v>Yes</v>
      </c>
      <c r="M84" s="77" t="str">
        <f>VLOOKUP(F84,'N2K Features'!$D$5:$CL$125,8,FALSE)</f>
        <v>Small</v>
      </c>
      <c r="N84" s="77" t="str">
        <f>VLOOKUP(F84,'N2K Features'!$D$5:$CL$125,9,FALSE)</f>
        <v>Moderate</v>
      </c>
      <c r="O84" s="77" t="str">
        <f>VLOOKUP(F84,'N2K Features'!$D$5:$CL$125,10,FALSE)</f>
        <v>Yes</v>
      </c>
      <c r="P84" s="77" t="str">
        <f>VLOOKUP(F84,'N2K Features'!$D$5:$CL$125,11,FALSE)</f>
        <v>Medium</v>
      </c>
      <c r="Q84" s="77" t="str">
        <f>VLOOKUP(F84,'N2K Features'!$D$5:$CL$125,12,FALSE)</f>
        <v>Low</v>
      </c>
      <c r="R84" s="77" t="str">
        <f>VLOOKUP(F84,'N2K Features'!$D$5:$CL$125,13,FALSE)</f>
        <v>Yes</v>
      </c>
      <c r="S84" s="77" t="str">
        <f>VLOOKUP(F84,'N2K Features'!$D$5:$CL$125,14,FALSE)</f>
        <v>Small</v>
      </c>
      <c r="T84" s="77" t="str">
        <f>VLOOKUP(F84,'N2K Features'!$D$5:$CL$125,15,FALSE)</f>
        <v>Small</v>
      </c>
      <c r="U84" s="77" t="str">
        <f>VLOOKUP(F84,'N2K Features'!$D$5:$CL$125,16,FALSE)</f>
        <v>No</v>
      </c>
      <c r="V84" s="77">
        <f>VLOOKUP(F84,'N2K Features'!$D$5:$CL$125, 17,FALSE)</f>
        <v>0</v>
      </c>
      <c r="W84" s="77">
        <f>VLOOKUP(F84,'N2K Features'!$D$5:$CL$125,18,FALSE)</f>
        <v>0</v>
      </c>
      <c r="X84" s="77" t="str">
        <f>VLOOKUP(F84,'N2K Features'!$D$5:$CL$125,19,FALSE)</f>
        <v>No</v>
      </c>
      <c r="Y84" s="77">
        <f>VLOOKUP(F84,'N2K Features'!$D$5:$CL$125,20,FALSE)</f>
        <v>0</v>
      </c>
      <c r="Z84" s="77">
        <f>VLOOKUP(F84,'N2K Features'!$D$5:$CL$125,21,FALSE)</f>
        <v>0</v>
      </c>
      <c r="AA84" s="77" t="str">
        <f>VLOOKUP(F84,'N2K Features'!$D$5:$CL$125,22,FALSE)</f>
        <v>No</v>
      </c>
      <c r="AB84" s="77">
        <f>VLOOKUP(F84,'N2K Features'!$D$5:$CL$125,23,FALSE)</f>
        <v>0</v>
      </c>
      <c r="AC84" s="77">
        <f>VLOOKUP(F84,'N2K Features'!$D$5:$CL$125,24,FALSE)</f>
        <v>0</v>
      </c>
      <c r="AD84" s="77" t="str">
        <f>VLOOKUP(F84,'N2K Features'!$D$5:$CL$125,25,FALSE)</f>
        <v>No</v>
      </c>
      <c r="AE84" s="77">
        <f>VLOOKUP(F84,'N2K Features'!$D$5:$CL$125,26,FALSE)</f>
        <v>0</v>
      </c>
      <c r="AF84" s="78">
        <f>VLOOKUP(F84,'N2K Features'!$D$5:$CL$125,27,FALSE)</f>
        <v>0</v>
      </c>
      <c r="AG84" s="76" t="str">
        <f>VLOOKUP(F84,'N2K Features'!$D$5:$CL$125,28,FALSE)</f>
        <v>No</v>
      </c>
      <c r="AH84" s="76">
        <f>VLOOKUP(F84,'N2K Features'!$D$5:$CL$125,29,FALSE)</f>
        <v>0</v>
      </c>
      <c r="AI84" s="76">
        <f>VLOOKUP(F84,'N2K Features'!$D$5:$CL$125,30,FALSE)</f>
        <v>0</v>
      </c>
      <c r="AJ84" s="76" t="str">
        <f>VLOOKUP(F84,'N2K Features'!$D$5:$CL$125,31,FALSE)</f>
        <v>No</v>
      </c>
      <c r="AK84" s="76">
        <f>VLOOKUP(F84,'N2K Features'!$D$5:$CL$125,32,FALSE)</f>
        <v>0</v>
      </c>
      <c r="AL84" s="76">
        <f>VLOOKUP(F84,'N2K Features'!$D$5:$CL$125,33,FALSE)</f>
        <v>0</v>
      </c>
      <c r="AM84" s="76" t="str">
        <f>VLOOKUP(F84,'N2K Features'!$D$5:$CL$125,34,FALSE)</f>
        <v>No</v>
      </c>
      <c r="AN84" s="76">
        <f>VLOOKUP(F84,'N2K Features'!$D$5:$CL$125,35,FALSE)</f>
        <v>0</v>
      </c>
      <c r="AO84" s="76">
        <f>VLOOKUP(F84,'N2K Features'!$D$5:$CL$125,36,FALSE)</f>
        <v>0</v>
      </c>
      <c r="AP84" s="76" t="str">
        <f>VLOOKUP(F84,'N2K Features'!$D$5:$CL$125,37,FALSE)</f>
        <v>No</v>
      </c>
      <c r="AQ84" s="76">
        <f>VLOOKUP(F84,'N2K Features'!$D$5:$CL$125,38,FALSE)</f>
        <v>0</v>
      </c>
      <c r="AR84" s="76">
        <f>VLOOKUP(F84,'N2K Features'!$D$5:$CL$125,39,FALSE)</f>
        <v>0</v>
      </c>
      <c r="AS84" s="76" t="str">
        <f>VLOOKUP(F84,'N2K Features'!$D$5:$CL$125,40,FALSE)</f>
        <v>No</v>
      </c>
      <c r="AT84" s="76">
        <f>VLOOKUP(F84,'N2K Features'!$D$5:$CL$125,41,FALSE)</f>
        <v>0</v>
      </c>
      <c r="AU84" s="76">
        <f>VLOOKUP(F84,'N2K Features'!$D$5:$CL$125,42,FALSE)</f>
        <v>0</v>
      </c>
      <c r="AV84" s="76" t="str">
        <f>VLOOKUP(F84,'N2K Features'!$D$5:$CL$125,43,FALSE)</f>
        <v>No</v>
      </c>
      <c r="AW84" s="76">
        <f>VLOOKUP(F84,'N2K Features'!$D$5:$CL$125,44,FALSE)</f>
        <v>0</v>
      </c>
      <c r="AX84" s="76">
        <f>VLOOKUP(F84,'N2K Features'!$D$5:$CL$125,45,FALSE)</f>
        <v>0</v>
      </c>
      <c r="AY84" s="76" t="str">
        <f>VLOOKUP(F84,'N2K Features'!$D$5:$CL$125,46,FALSE)</f>
        <v>No</v>
      </c>
      <c r="AZ84" s="76">
        <f>VLOOKUP(F84,'N2K Features'!$D$5:$CL$125,47,FALSE)</f>
        <v>0</v>
      </c>
      <c r="BA84" s="76">
        <f>VLOOKUP(F84,'N2K Features'!$D$5:$CL$125,48,FALSE)</f>
        <v>0</v>
      </c>
      <c r="BB84" s="76" t="str">
        <f>VLOOKUP(F84,'N2K Features'!$D$5:$CL$125,49,FALSE)</f>
        <v>No</v>
      </c>
      <c r="BC84" s="76">
        <f>VLOOKUP(F84,'N2K Features'!$D$5:$CL$125,50,FALSE)</f>
        <v>0</v>
      </c>
      <c r="BD84" s="130">
        <f>VLOOKUP(F84,'N2K Features'!$D$5:$CL$125,51,FALSE)</f>
        <v>0</v>
      </c>
      <c r="BE84" s="76" t="str">
        <f>VLOOKUP(F84,'N2K Features'!$D$5:$CL$125,52,FALSE)</f>
        <v>Yes</v>
      </c>
      <c r="BF84" s="76" t="str">
        <f>VLOOKUP(F84,'N2K Features'!$D$5:$CL$125,53,FALSE)</f>
        <v>Small</v>
      </c>
      <c r="BG84" s="130" t="str">
        <f>VLOOKUP(F84,'N2K Features'!$D$5:$CL$125,54,FALSE)</f>
        <v>Low</v>
      </c>
      <c r="BH84" s="76" t="str">
        <f>VLOOKUP(F84,'N2K Features'!$D$5:$CL$125,55,FALSE)</f>
        <v>Yes</v>
      </c>
      <c r="BI84" s="76" t="str">
        <f>VLOOKUP(F84,'N2K Features'!$D$5:$CL$125,56,FALSE)</f>
        <v>Small</v>
      </c>
      <c r="BJ84" s="76" t="str">
        <f>VLOOKUP(F84,'N2K Features'!$D$5:$CL$125,57,FALSE)</f>
        <v>Low</v>
      </c>
      <c r="BK84" s="76" t="str">
        <f>VLOOKUP(F84,'N2K Features'!$D$5:$CL$125,58,FALSE)</f>
        <v>Yes</v>
      </c>
      <c r="BL84" s="76" t="str">
        <f>VLOOKUP(F84,'N2K Features'!$D$5:$CL$125,59,FALSE)</f>
        <v>Medium</v>
      </c>
      <c r="BM84" s="130" t="str">
        <f>VLOOKUP(F84,'N2K Features'!$D$5:$CL$125,60,FALSE)</f>
        <v>High</v>
      </c>
      <c r="BN84" s="76" t="str">
        <f>VLOOKUP(F84,'N2K Features'!$D$5:$CL$125,61,FALSE)</f>
        <v>Yes</v>
      </c>
      <c r="BO84" s="76" t="str">
        <f>VLOOKUP(F84,'N2K Features'!$D$5:$CL$125,62,FALSE)</f>
        <v>Medium</v>
      </c>
      <c r="BP84" s="76" t="str">
        <f>VLOOKUP(F84,'N2K Features'!$D$5:$CL$125,63,FALSE)</f>
        <v>Moderate</v>
      </c>
      <c r="BQ84" s="76" t="str">
        <f>VLOOKUP(F84,'N2K Features'!$D$5:$CL$125,64,FALSE)</f>
        <v>No</v>
      </c>
      <c r="BR84" s="76">
        <f>VLOOKUP(F84,'N2K Features'!$D$5:$CL$125,65,FALSE)</f>
        <v>0</v>
      </c>
      <c r="BS84" s="76">
        <f>VLOOKUP(F84,'N2K Features'!$D$5:$CL$125,66,FALSE)</f>
        <v>0</v>
      </c>
      <c r="BT84" s="76" t="str">
        <f>VLOOKUP(F84,'N2K Features'!$D$5:$CL$125,67,FALSE)</f>
        <v>Yes</v>
      </c>
      <c r="BU84" s="76" t="str">
        <f>VLOOKUP(F84,'N2K Features'!$D$5:$CL$125,68,FALSE)</f>
        <v>Small</v>
      </c>
      <c r="BV84" s="76" t="str">
        <f>VLOOKUP(F84,'N2K Features'!$D$5:$CL$125,69,FALSE)</f>
        <v>Low</v>
      </c>
      <c r="BW84" s="76" t="str">
        <f>VLOOKUP(F84,'N2K Features'!$D$5:$CL$125,70,FALSE)</f>
        <v>No</v>
      </c>
      <c r="BX84" s="76">
        <f>VLOOKUP(F84,'N2K Features'!$D$5:$CL$125,71,FALSE)</f>
        <v>0</v>
      </c>
      <c r="BY84" s="130">
        <f>VLOOKUP(F84,'N2K Features'!$D$5:$CL$125,72,FALSE)</f>
        <v>0</v>
      </c>
      <c r="BZ84" s="76" t="str">
        <f>VLOOKUP(F84,'N2K Features'!$D$5:$CL$125,73,FALSE)</f>
        <v>No</v>
      </c>
      <c r="CA84" s="76">
        <f>VLOOKUP(F84,'N2K Features'!$D$5:$CL$125,74,FALSE)</f>
        <v>0</v>
      </c>
      <c r="CB84" s="76">
        <f>VLOOKUP(F84,'N2K Features'!$D$5:$CL$125,75,FALSE)</f>
        <v>0</v>
      </c>
      <c r="CC84" s="76" t="str">
        <f>VLOOKUP(F84,'N2K Features'!$D$5:$CL$125,76,FALSE)</f>
        <v>No</v>
      </c>
      <c r="CD84" s="76">
        <f>VLOOKUP(F84,'N2K Features'!$D$5:$CL$125,77,FALSE)</f>
        <v>0</v>
      </c>
      <c r="CE84" s="76">
        <f>VLOOKUP(F84,'N2K Features'!$D$5:$CL$125,78,FALSE)</f>
        <v>0</v>
      </c>
      <c r="CF84" s="76" t="str">
        <f>VLOOKUP(F84,'N2K Features'!$D$5:$CL$125,79,FALSE)</f>
        <v>Yes</v>
      </c>
      <c r="CG84" s="76" t="str">
        <f>VLOOKUP(F84,'N2K Features'!$D$5:$CL$125,80,FALSE)</f>
        <v>Medium</v>
      </c>
      <c r="CH84" s="76" t="str">
        <f>VLOOKUP(F84,'N2K Features'!$D$5:$CL$125,81,FALSE)</f>
        <v>High</v>
      </c>
      <c r="CI84" s="76" t="str">
        <f>VLOOKUP(F84,'N2K Features'!$D$5:$CL$125,82,FALSE)</f>
        <v>No</v>
      </c>
      <c r="CJ84" s="76">
        <f>VLOOKUP(F84,'N2K Features'!$D$5:$CL$125,83,FALSE)</f>
        <v>0</v>
      </c>
      <c r="CK84" s="76">
        <f>VLOOKUP(F84,'N2K Features'!$D$5:$CL$125,84,FALSE)</f>
        <v>0</v>
      </c>
      <c r="CL84" s="76" t="str">
        <f>VLOOKUP(F84,'N2K Features'!$D$5:$CL$125,85,FALSE)</f>
        <v>Yes</v>
      </c>
      <c r="CM84" s="76" t="str">
        <f>VLOOKUP(F84,'N2K Features'!$D$5:$CL$125,86,FALSE)</f>
        <v>Low</v>
      </c>
      <c r="CN84" s="79" t="str">
        <f>VLOOKUP(F84,'N2K Features'!$D$5:$CL$125,87,FALSE)</f>
        <v xml:space="preserve">Old mines, historical interest, interest to botanists. Sensitive habitat, can be dangerous. </v>
      </c>
    </row>
    <row r="85" spans="1:92" ht="14.4" hidden="1" x14ac:dyDescent="0.3">
      <c r="A85" s="129" t="s">
        <v>227</v>
      </c>
      <c r="B85" s="59" t="s">
        <v>228</v>
      </c>
      <c r="C85" s="59" t="s">
        <v>585</v>
      </c>
      <c r="D85" s="59" t="s">
        <v>185</v>
      </c>
      <c r="E85" s="59" t="s">
        <v>593</v>
      </c>
      <c r="F85" s="59" t="s">
        <v>186</v>
      </c>
      <c r="G85" s="59" t="s">
        <v>187</v>
      </c>
      <c r="H85" s="179" t="s">
        <v>188</v>
      </c>
      <c r="I85" s="77" t="str">
        <f>VLOOKUP(F85,'N2K Features'!$D$5:$CL$125,4,FALSE)</f>
        <v>Yes</v>
      </c>
      <c r="J85" s="77" t="str">
        <f>VLOOKUP(F85,'N2K Features'!$D$5:$CL$125,5,FALSE)</f>
        <v>Medium</v>
      </c>
      <c r="K85" s="77" t="str">
        <f>VLOOKUP(F85,'N2K Features'!$D$5:$CL$125,6,FALSE)</f>
        <v>Moderate</v>
      </c>
      <c r="L85" s="77" t="str">
        <f>VLOOKUP(F85,'N2K Features'!$D$5:$CL$125,7,FALSE)</f>
        <v>Yes</v>
      </c>
      <c r="M85" s="77" t="str">
        <f>VLOOKUP(F85,'N2K Features'!$D$5:$CL$125,8,FALSE)</f>
        <v>Large</v>
      </c>
      <c r="N85" s="77" t="str">
        <f>VLOOKUP(F85,'N2K Features'!$D$5:$CL$125,9,FALSE)</f>
        <v>Moderate</v>
      </c>
      <c r="O85" s="77" t="str">
        <f>VLOOKUP(F85,'N2K Features'!$D$5:$CL$125,10,FALSE)</f>
        <v>Yes</v>
      </c>
      <c r="P85" s="77" t="str">
        <f>VLOOKUP(F85,'N2K Features'!$D$5:$CL$125,11,FALSE)</f>
        <v>Medium</v>
      </c>
      <c r="Q85" s="77" t="str">
        <f>VLOOKUP(F85,'N2K Features'!$D$5:$CL$125,12,FALSE)</f>
        <v>Low</v>
      </c>
      <c r="R85" s="77" t="str">
        <f>VLOOKUP(F85,'N2K Features'!$D$5:$CL$125,13,FALSE)</f>
        <v>Yes</v>
      </c>
      <c r="S85" s="77" t="str">
        <f>VLOOKUP(F85,'N2K Features'!$D$5:$CL$125,14,FALSE)</f>
        <v>Large</v>
      </c>
      <c r="T85" s="77" t="str">
        <f>VLOOKUP(F85,'N2K Features'!$D$5:$CL$125,15,FALSE)</f>
        <v>Moderate</v>
      </c>
      <c r="U85" s="77" t="str">
        <f>VLOOKUP(F85,'N2K Features'!$D$5:$CL$125,16,FALSE)</f>
        <v>Yes</v>
      </c>
      <c r="V85" s="77" t="str">
        <f>VLOOKUP(F85,'N2K Features'!$D$5:$CL$125, 17,FALSE)</f>
        <v>Medium</v>
      </c>
      <c r="W85" s="77" t="str">
        <f>VLOOKUP(F85,'N2K Features'!$D$5:$CL$125,18,FALSE)</f>
        <v>Low</v>
      </c>
      <c r="X85" s="77" t="str">
        <f>VLOOKUP(F85,'N2K Features'!$D$5:$CL$125,19,FALSE)</f>
        <v>No</v>
      </c>
      <c r="Y85" s="77">
        <f>VLOOKUP(F85,'N2K Features'!$D$5:$CL$125,20,FALSE)</f>
        <v>0</v>
      </c>
      <c r="Z85" s="77">
        <f>VLOOKUP(F85,'N2K Features'!$D$5:$CL$125,21,FALSE)</f>
        <v>0</v>
      </c>
      <c r="AA85" s="77" t="str">
        <f>VLOOKUP(F85,'N2K Features'!$D$5:$CL$125,22,FALSE)</f>
        <v>No</v>
      </c>
      <c r="AB85" s="77">
        <f>VLOOKUP(F85,'N2K Features'!$D$5:$CL$125,23,FALSE)</f>
        <v>0</v>
      </c>
      <c r="AC85" s="77">
        <f>VLOOKUP(F85,'N2K Features'!$D$5:$CL$125,24,FALSE)</f>
        <v>0</v>
      </c>
      <c r="AD85" s="77" t="str">
        <f>VLOOKUP(F85,'N2K Features'!$D$5:$CL$125,25,FALSE)</f>
        <v>Yes</v>
      </c>
      <c r="AE85" s="77" t="str">
        <f>VLOOKUP(F85,'N2K Features'!$D$5:$CL$125,26,FALSE)</f>
        <v>Medium</v>
      </c>
      <c r="AF85" s="78" t="str">
        <f>VLOOKUP(F85,'N2K Features'!$D$5:$CL$125,27,FALSE)</f>
        <v>High</v>
      </c>
      <c r="AG85" s="76" t="str">
        <f>VLOOKUP(F85,'N2K Features'!$D$5:$CL$125,28,FALSE)</f>
        <v>Yes</v>
      </c>
      <c r="AH85" s="76" t="str">
        <f>VLOOKUP(F85,'N2K Features'!$D$5:$CL$125,29,FALSE)</f>
        <v>Small</v>
      </c>
      <c r="AI85" s="76" t="str">
        <f>VLOOKUP(F85,'N2K Features'!$D$5:$CL$125,30,FALSE)</f>
        <v>High</v>
      </c>
      <c r="AJ85" s="76" t="str">
        <f>VLOOKUP(F85,'N2K Features'!$D$5:$CL$125,31,FALSE)</f>
        <v>No</v>
      </c>
      <c r="AK85" s="76">
        <f>VLOOKUP(F85,'N2K Features'!$D$5:$CL$125,32,FALSE)</f>
        <v>0</v>
      </c>
      <c r="AL85" s="76">
        <f>VLOOKUP(F85,'N2K Features'!$D$5:$CL$125,33,FALSE)</f>
        <v>0</v>
      </c>
      <c r="AM85" s="76" t="str">
        <f>VLOOKUP(F85,'N2K Features'!$D$5:$CL$125,34,FALSE)</f>
        <v>Yes</v>
      </c>
      <c r="AN85" s="76" t="str">
        <f>VLOOKUP(F85,'N2K Features'!$D$5:$CL$125,35,FALSE)</f>
        <v>Small</v>
      </c>
      <c r="AO85" s="76" t="str">
        <f>VLOOKUP(F85,'N2K Features'!$D$5:$CL$125,36,FALSE)</f>
        <v>Low</v>
      </c>
      <c r="AP85" s="76" t="str">
        <f>VLOOKUP(F85,'N2K Features'!$D$5:$CL$125,37,FALSE)</f>
        <v>Yes</v>
      </c>
      <c r="AQ85" s="76" t="str">
        <f>VLOOKUP(F85,'N2K Features'!$D$5:$CL$125,38,FALSE)</f>
        <v>Medium</v>
      </c>
      <c r="AR85" s="76" t="str">
        <f>VLOOKUP(F85,'N2K Features'!$D$5:$CL$125,39,FALSE)</f>
        <v>Low</v>
      </c>
      <c r="AS85" s="76" t="str">
        <f>VLOOKUP(F85,'N2K Features'!$D$5:$CL$125,40,FALSE)</f>
        <v>No</v>
      </c>
      <c r="AT85" s="76">
        <f>VLOOKUP(F85,'N2K Features'!$D$5:$CL$125,41,FALSE)</f>
        <v>0</v>
      </c>
      <c r="AU85" s="76">
        <f>VLOOKUP(F85,'N2K Features'!$D$5:$CL$125,42,FALSE)</f>
        <v>0</v>
      </c>
      <c r="AV85" s="76" t="str">
        <f>VLOOKUP(F85,'N2K Features'!$D$5:$CL$125,43,FALSE)</f>
        <v>No</v>
      </c>
      <c r="AW85" s="76">
        <f>VLOOKUP(F85,'N2K Features'!$D$5:$CL$125,44,FALSE)</f>
        <v>0</v>
      </c>
      <c r="AX85" s="76">
        <f>VLOOKUP(F85,'N2K Features'!$D$5:$CL$125,45,FALSE)</f>
        <v>0</v>
      </c>
      <c r="AY85" s="76" t="str">
        <f>VLOOKUP(F85,'N2K Features'!$D$5:$CL$125,46,FALSE)</f>
        <v>No</v>
      </c>
      <c r="AZ85" s="76">
        <f>VLOOKUP(F85,'N2K Features'!$D$5:$CL$125,47,FALSE)</f>
        <v>0</v>
      </c>
      <c r="BA85" s="76">
        <f>VLOOKUP(F85,'N2K Features'!$D$5:$CL$125,48,FALSE)</f>
        <v>0</v>
      </c>
      <c r="BB85" s="76" t="str">
        <f>VLOOKUP(F85,'N2K Features'!$D$5:$CL$125,49,FALSE)</f>
        <v>No</v>
      </c>
      <c r="BC85" s="76">
        <f>VLOOKUP(F85,'N2K Features'!$D$5:$CL$125,50,FALSE)</f>
        <v>0</v>
      </c>
      <c r="BD85" s="130">
        <f>VLOOKUP(F85,'N2K Features'!$D$5:$CL$125,51,FALSE)</f>
        <v>0</v>
      </c>
      <c r="BE85" s="76" t="str">
        <f>VLOOKUP(F85,'N2K Features'!$D$5:$CL$125,52,FALSE)</f>
        <v>No</v>
      </c>
      <c r="BF85" s="76">
        <f>VLOOKUP(F85,'N2K Features'!$D$5:$CL$125,53,FALSE)</f>
        <v>0</v>
      </c>
      <c r="BG85" s="130">
        <f>VLOOKUP(F85,'N2K Features'!$D$5:$CL$125,54,FALSE)</f>
        <v>0</v>
      </c>
      <c r="BH85" s="76" t="str">
        <f>VLOOKUP(F85,'N2K Features'!$D$5:$CL$125,55,FALSE)</f>
        <v>Yes</v>
      </c>
      <c r="BI85" s="76" t="str">
        <f>VLOOKUP(F85,'N2K Features'!$D$5:$CL$125,56,FALSE)</f>
        <v>Small</v>
      </c>
      <c r="BJ85" s="76" t="str">
        <f>VLOOKUP(F85,'N2K Features'!$D$5:$CL$125,57,FALSE)</f>
        <v>Low</v>
      </c>
      <c r="BK85" s="76" t="str">
        <f>VLOOKUP(F85,'N2K Features'!$D$5:$CL$125,58,FALSE)</f>
        <v>Yes</v>
      </c>
      <c r="BL85" s="76" t="str">
        <f>VLOOKUP(F85,'N2K Features'!$D$5:$CL$125,59,FALSE)</f>
        <v>Medium</v>
      </c>
      <c r="BM85" s="130" t="str">
        <f>VLOOKUP(F85,'N2K Features'!$D$5:$CL$125,60,FALSE)</f>
        <v>Moderate</v>
      </c>
      <c r="BN85" s="76" t="str">
        <f>VLOOKUP(F85,'N2K Features'!$D$5:$CL$125,61,FALSE)</f>
        <v>Yes</v>
      </c>
      <c r="BO85" s="76" t="str">
        <f>VLOOKUP(F85,'N2K Features'!$D$5:$CL$125,62,FALSE)</f>
        <v>Medium</v>
      </c>
      <c r="BP85" s="76" t="str">
        <f>VLOOKUP(F85,'N2K Features'!$D$5:$CL$125,63,FALSE)</f>
        <v>Moderate</v>
      </c>
      <c r="BQ85" s="76" t="str">
        <f>VLOOKUP(F85,'N2K Features'!$D$5:$CL$125,64,FALSE)</f>
        <v>No</v>
      </c>
      <c r="BR85" s="76">
        <f>VLOOKUP(F85,'N2K Features'!$D$5:$CL$125,65,FALSE)</f>
        <v>0</v>
      </c>
      <c r="BS85" s="76">
        <f>VLOOKUP(F85,'N2K Features'!$D$5:$CL$125,66,FALSE)</f>
        <v>0</v>
      </c>
      <c r="BT85" s="76" t="str">
        <f>VLOOKUP(F85,'N2K Features'!$D$5:$CL$125,67,FALSE)</f>
        <v>Yes</v>
      </c>
      <c r="BU85" s="76" t="str">
        <f>VLOOKUP(F85,'N2K Features'!$D$5:$CL$125,68,FALSE)</f>
        <v>Small</v>
      </c>
      <c r="BV85" s="76" t="str">
        <f>VLOOKUP(F85,'N2K Features'!$D$5:$CL$125,69,FALSE)</f>
        <v>High</v>
      </c>
      <c r="BW85" s="76" t="str">
        <f>VLOOKUP(F85,'N2K Features'!$D$5:$CL$125,70,FALSE)</f>
        <v>Yes</v>
      </c>
      <c r="BX85" s="76" t="str">
        <f>VLOOKUP(F85,'N2K Features'!$D$5:$CL$125,71,FALSE)</f>
        <v>Medium</v>
      </c>
      <c r="BY85" s="130" t="str">
        <f>VLOOKUP(F85,'N2K Features'!$D$5:$CL$125,72,FALSE)</f>
        <v>High</v>
      </c>
      <c r="BZ85" s="76" t="str">
        <f>VLOOKUP(F85,'N2K Features'!$D$5:$CL$125,73,FALSE)</f>
        <v>No</v>
      </c>
      <c r="CA85" s="76">
        <f>VLOOKUP(F85,'N2K Features'!$D$5:$CL$125,74,FALSE)</f>
        <v>0</v>
      </c>
      <c r="CB85" s="76">
        <f>VLOOKUP(F85,'N2K Features'!$D$5:$CL$125,75,FALSE)</f>
        <v>0</v>
      </c>
      <c r="CC85" s="76" t="str">
        <f>VLOOKUP(F85,'N2K Features'!$D$5:$CL$125,76,FALSE)</f>
        <v>No</v>
      </c>
      <c r="CD85" s="76">
        <f>VLOOKUP(F85,'N2K Features'!$D$5:$CL$125,77,FALSE)</f>
        <v>0</v>
      </c>
      <c r="CE85" s="76">
        <f>VLOOKUP(F85,'N2K Features'!$D$5:$CL$125,78,FALSE)</f>
        <v>0</v>
      </c>
      <c r="CF85" s="76" t="str">
        <f>VLOOKUP(F85,'N2K Features'!$D$5:$CL$125,79,FALSE)</f>
        <v>Yes</v>
      </c>
      <c r="CG85" s="76" t="str">
        <f>VLOOKUP(F85,'N2K Features'!$D$5:$CL$125,80,FALSE)</f>
        <v>Medium</v>
      </c>
      <c r="CH85" s="76" t="str">
        <f>VLOOKUP(F85,'N2K Features'!$D$5:$CL$125,81,FALSE)</f>
        <v>High</v>
      </c>
      <c r="CI85" s="76" t="str">
        <f>VLOOKUP(F85,'N2K Features'!$D$5:$CL$125,82,FALSE)</f>
        <v>No</v>
      </c>
      <c r="CJ85" s="76">
        <f>VLOOKUP(F85,'N2K Features'!$D$5:$CL$125,83,FALSE)</f>
        <v>0</v>
      </c>
      <c r="CK85" s="76">
        <f>VLOOKUP(F85,'N2K Features'!$D$5:$CL$125,84,FALSE)</f>
        <v>0</v>
      </c>
      <c r="CL85" s="76" t="str">
        <f>VLOOKUP(F85,'N2K Features'!$D$5:$CL$125,85,FALSE)</f>
        <v>Yes</v>
      </c>
      <c r="CM85" s="76" t="str">
        <f>VLOOKUP(F85,'N2K Features'!$D$5:$CL$125,86,FALSE)</f>
        <v>Medium</v>
      </c>
      <c r="CN85" s="79" t="str">
        <f>VLOOKUP(F85,'N2K Features'!$D$5:$CL$125,87,FALSE)</f>
        <v>Contributes to iconic upland and coastal landscapes of Wales, popular with walkers. Display of flowers.</v>
      </c>
    </row>
    <row r="86" spans="1:92" ht="14.4" hidden="1" x14ac:dyDescent="0.3">
      <c r="A86" s="129" t="s">
        <v>227</v>
      </c>
      <c r="B86" s="59" t="s">
        <v>228</v>
      </c>
      <c r="C86" s="59" t="s">
        <v>585</v>
      </c>
      <c r="D86" s="59" t="s">
        <v>608</v>
      </c>
      <c r="E86" s="59" t="s">
        <v>594</v>
      </c>
      <c r="F86" s="59" t="s">
        <v>609</v>
      </c>
      <c r="G86" s="59" t="s">
        <v>610</v>
      </c>
      <c r="H86" s="179" t="s">
        <v>611</v>
      </c>
      <c r="I86" s="77" t="str">
        <f>VLOOKUP(F86,'N2K Features'!$D$5:$CL$125,4,FALSE)</f>
        <v>Yes</v>
      </c>
      <c r="J86" s="77" t="str">
        <f>VLOOKUP(F86,'N2K Features'!$D$5:$CL$125,5,FALSE)</f>
        <v>Medium</v>
      </c>
      <c r="K86" s="77" t="str">
        <f>VLOOKUP(F86,'N2K Features'!$D$5:$CL$125,6,FALSE)</f>
        <v>Moderate</v>
      </c>
      <c r="L86" s="77" t="str">
        <f>VLOOKUP(F86,'N2K Features'!$D$5:$CL$125,7,FALSE)</f>
        <v>Yes</v>
      </c>
      <c r="M86" s="77" t="str">
        <f>VLOOKUP(F86,'N2K Features'!$D$5:$CL$125,8,FALSE)</f>
        <v>Small</v>
      </c>
      <c r="N86" s="77" t="str">
        <f>VLOOKUP(F86,'N2K Features'!$D$5:$CL$125,9,FALSE)</f>
        <v>Low</v>
      </c>
      <c r="O86" s="77" t="str">
        <f>VLOOKUP(F86,'N2K Features'!$D$5:$CL$125,10,FALSE)</f>
        <v>Yes</v>
      </c>
      <c r="P86" s="77" t="str">
        <f>VLOOKUP(F86,'N2K Features'!$D$5:$CL$125,11,FALSE)</f>
        <v>Medium</v>
      </c>
      <c r="Q86" s="77" t="str">
        <f>VLOOKUP(F86,'N2K Features'!$D$5:$CL$125,12,FALSE)</f>
        <v>Low</v>
      </c>
      <c r="R86" s="77" t="str">
        <f>VLOOKUP(F86,'N2K Features'!$D$5:$CL$125,13,FALSE)</f>
        <v>Yes</v>
      </c>
      <c r="S86" s="77" t="str">
        <f>VLOOKUP(F86,'N2K Features'!$D$5:$CL$125,14,FALSE)</f>
        <v>Medium</v>
      </c>
      <c r="T86" s="77" t="str">
        <f>VLOOKUP(F86,'N2K Features'!$D$5:$CL$125,15,FALSE)</f>
        <v>High</v>
      </c>
      <c r="U86" s="77" t="str">
        <f>VLOOKUP(F86,'N2K Features'!$D$5:$CL$125,16,FALSE)</f>
        <v>No</v>
      </c>
      <c r="V86" s="77">
        <f>VLOOKUP(F86,'N2K Features'!$D$5:$CL$125, 17,FALSE)</f>
        <v>0</v>
      </c>
      <c r="W86" s="77">
        <f>VLOOKUP(F86,'N2K Features'!$D$5:$CL$125,18,FALSE)</f>
        <v>0</v>
      </c>
      <c r="X86" s="77" t="str">
        <f>VLOOKUP(F86,'N2K Features'!$D$5:$CL$125,19,FALSE)</f>
        <v>No</v>
      </c>
      <c r="Y86" s="77">
        <f>VLOOKUP(F86,'N2K Features'!$D$5:$CL$125,20,FALSE)</f>
        <v>0</v>
      </c>
      <c r="Z86" s="77">
        <f>VLOOKUP(F86,'N2K Features'!$D$5:$CL$125,21,FALSE)</f>
        <v>0</v>
      </c>
      <c r="AA86" s="77" t="str">
        <f>VLOOKUP(F86,'N2K Features'!$D$5:$CL$125,22,FALSE)</f>
        <v>Yes</v>
      </c>
      <c r="AB86" s="77" t="str">
        <f>VLOOKUP(F86,'N2K Features'!$D$5:$CL$125,23,FALSE)</f>
        <v>Medium</v>
      </c>
      <c r="AC86" s="77" t="str">
        <f>VLOOKUP(F86,'N2K Features'!$D$5:$CL$125,24,FALSE)</f>
        <v>High</v>
      </c>
      <c r="AD86" s="77" t="str">
        <f>VLOOKUP(F86,'N2K Features'!$D$5:$CL$125,25,FALSE)</f>
        <v>No</v>
      </c>
      <c r="AE86" s="77">
        <f>VLOOKUP(F86,'N2K Features'!$D$5:$CL$125,26,FALSE)</f>
        <v>0</v>
      </c>
      <c r="AF86" s="78">
        <f>VLOOKUP(F86,'N2K Features'!$D$5:$CL$125,27,FALSE)</f>
        <v>0</v>
      </c>
      <c r="AG86" s="76" t="str">
        <f>VLOOKUP(F86,'N2K Features'!$D$5:$CL$125,28,FALSE)</f>
        <v>No</v>
      </c>
      <c r="AH86" s="76">
        <f>VLOOKUP(F86,'N2K Features'!$D$5:$CL$125,29,FALSE)</f>
        <v>0</v>
      </c>
      <c r="AI86" s="76">
        <f>VLOOKUP(F86,'N2K Features'!$D$5:$CL$125,30,FALSE)</f>
        <v>0</v>
      </c>
      <c r="AJ86" s="76" t="str">
        <f>VLOOKUP(F86,'N2K Features'!$D$5:$CL$125,31,FALSE)</f>
        <v>No</v>
      </c>
      <c r="AK86" s="76">
        <f>VLOOKUP(F86,'N2K Features'!$D$5:$CL$125,32,FALSE)</f>
        <v>0</v>
      </c>
      <c r="AL86" s="76">
        <f>VLOOKUP(F86,'N2K Features'!$D$5:$CL$125,33,FALSE)</f>
        <v>0</v>
      </c>
      <c r="AM86" s="76" t="str">
        <f>VLOOKUP(F86,'N2K Features'!$D$5:$CL$125,34,FALSE)</f>
        <v>No</v>
      </c>
      <c r="AN86" s="76">
        <f>VLOOKUP(F86,'N2K Features'!$D$5:$CL$125,35,FALSE)</f>
        <v>0</v>
      </c>
      <c r="AO86" s="76">
        <f>VLOOKUP(F86,'N2K Features'!$D$5:$CL$125,36,FALSE)</f>
        <v>0</v>
      </c>
      <c r="AP86" s="76" t="str">
        <f>VLOOKUP(F86,'N2K Features'!$D$5:$CL$125,37,FALSE)</f>
        <v>No</v>
      </c>
      <c r="AQ86" s="76">
        <f>VLOOKUP(F86,'N2K Features'!$D$5:$CL$125,38,FALSE)</f>
        <v>0</v>
      </c>
      <c r="AR86" s="76">
        <f>VLOOKUP(F86,'N2K Features'!$D$5:$CL$125,39,FALSE)</f>
        <v>0</v>
      </c>
      <c r="AS86" s="76" t="str">
        <f>VLOOKUP(F86,'N2K Features'!$D$5:$CL$125,40,FALSE)</f>
        <v>No</v>
      </c>
      <c r="AT86" s="76">
        <f>VLOOKUP(F86,'N2K Features'!$D$5:$CL$125,41,FALSE)</f>
        <v>0</v>
      </c>
      <c r="AU86" s="76">
        <f>VLOOKUP(F86,'N2K Features'!$D$5:$CL$125,42,FALSE)</f>
        <v>0</v>
      </c>
      <c r="AV86" s="76" t="str">
        <f>VLOOKUP(F86,'N2K Features'!$D$5:$CL$125,43,FALSE)</f>
        <v>Yes</v>
      </c>
      <c r="AW86" s="76" t="str">
        <f>VLOOKUP(F86,'N2K Features'!$D$5:$CL$125,44,FALSE)</f>
        <v>Medium</v>
      </c>
      <c r="AX86" s="76" t="str">
        <f>VLOOKUP(F86,'N2K Features'!$D$5:$CL$125,45,FALSE)</f>
        <v>Low</v>
      </c>
      <c r="AY86" s="76" t="str">
        <f>VLOOKUP(F86,'N2K Features'!$D$5:$CL$125,46,FALSE)</f>
        <v>No</v>
      </c>
      <c r="AZ86" s="76">
        <f>VLOOKUP(F86,'N2K Features'!$D$5:$CL$125,47,FALSE)</f>
        <v>0</v>
      </c>
      <c r="BA86" s="76">
        <f>VLOOKUP(F86,'N2K Features'!$D$5:$CL$125,48,FALSE)</f>
        <v>0</v>
      </c>
      <c r="BB86" s="76" t="str">
        <f>VLOOKUP(F86,'N2K Features'!$D$5:$CL$125,49,FALSE)</f>
        <v>No</v>
      </c>
      <c r="BC86" s="76">
        <f>VLOOKUP(F86,'N2K Features'!$D$5:$CL$125,50,FALSE)</f>
        <v>0</v>
      </c>
      <c r="BD86" s="130">
        <f>VLOOKUP(F86,'N2K Features'!$D$5:$CL$125,51,FALSE)</f>
        <v>0</v>
      </c>
      <c r="BE86" s="76" t="str">
        <f>VLOOKUP(F86,'N2K Features'!$D$5:$CL$125,52,FALSE)</f>
        <v>No</v>
      </c>
      <c r="BF86" s="76">
        <f>VLOOKUP(F86,'N2K Features'!$D$5:$CL$125,53,FALSE)</f>
        <v>0</v>
      </c>
      <c r="BG86" s="130">
        <f>VLOOKUP(F86,'N2K Features'!$D$5:$CL$125,54,FALSE)</f>
        <v>0</v>
      </c>
      <c r="BH86" s="76" t="str">
        <f>VLOOKUP(F86,'N2K Features'!$D$5:$CL$125,55,FALSE)</f>
        <v>Yes</v>
      </c>
      <c r="BI86" s="76" t="str">
        <f>VLOOKUP(F86,'N2K Features'!$D$5:$CL$125,56,FALSE)</f>
        <v>Large</v>
      </c>
      <c r="BJ86" s="76" t="str">
        <f>VLOOKUP(F86,'N2K Features'!$D$5:$CL$125,57,FALSE)</f>
        <v>Moderate</v>
      </c>
      <c r="BK86" s="76" t="str">
        <f>VLOOKUP(F86,'N2K Features'!$D$5:$CL$125,58,FALSE)</f>
        <v>Yes</v>
      </c>
      <c r="BL86" s="76" t="str">
        <f>VLOOKUP(F86,'N2K Features'!$D$5:$CL$125,59,FALSE)</f>
        <v>Medium</v>
      </c>
      <c r="BM86" s="130" t="str">
        <f>VLOOKUP(F86,'N2K Features'!$D$5:$CL$125,60,FALSE)</f>
        <v>High</v>
      </c>
      <c r="BN86" s="76" t="str">
        <f>VLOOKUP(F86,'N2K Features'!$D$5:$CL$125,61,FALSE)</f>
        <v>Yes</v>
      </c>
      <c r="BO86" s="76" t="str">
        <f>VLOOKUP(F86,'N2K Features'!$D$5:$CL$125,62,FALSE)</f>
        <v>Medium</v>
      </c>
      <c r="BP86" s="76" t="str">
        <f>VLOOKUP(F86,'N2K Features'!$D$5:$CL$125,63,FALSE)</f>
        <v>Moderate</v>
      </c>
      <c r="BQ86" s="76" t="str">
        <f>VLOOKUP(F86,'N2K Features'!$D$5:$CL$125,64,FALSE)</f>
        <v>Yes</v>
      </c>
      <c r="BR86" s="76" t="str">
        <f>VLOOKUP(F86,'N2K Features'!$D$5:$CL$125,65,FALSE)</f>
        <v>Medium</v>
      </c>
      <c r="BS86" s="76" t="str">
        <f>VLOOKUP(F86,'N2K Features'!$D$5:$CL$125,66,FALSE)</f>
        <v>Moderate</v>
      </c>
      <c r="BT86" s="76" t="str">
        <f>VLOOKUP(F86,'N2K Features'!$D$5:$CL$125,67,FALSE)</f>
        <v>No</v>
      </c>
      <c r="BU86" s="76">
        <f>VLOOKUP(F86,'N2K Features'!$D$5:$CL$125,68,FALSE)</f>
        <v>0</v>
      </c>
      <c r="BV86" s="76">
        <f>VLOOKUP(F86,'N2K Features'!$D$5:$CL$125,69,FALSE)</f>
        <v>0</v>
      </c>
      <c r="BW86" s="76" t="str">
        <f>VLOOKUP(F86,'N2K Features'!$D$5:$CL$125,70,FALSE)</f>
        <v>Yes</v>
      </c>
      <c r="BX86" s="76" t="str">
        <f>VLOOKUP(F86,'N2K Features'!$D$5:$CL$125,71,FALSE)</f>
        <v>Medium</v>
      </c>
      <c r="BY86" s="130" t="str">
        <f>VLOOKUP(F86,'N2K Features'!$D$5:$CL$125,72,FALSE)</f>
        <v>High</v>
      </c>
      <c r="BZ86" s="76" t="str">
        <f>VLOOKUP(F86,'N2K Features'!$D$5:$CL$125,73,FALSE)</f>
        <v>No</v>
      </c>
      <c r="CA86" s="76">
        <f>VLOOKUP(F86,'N2K Features'!$D$5:$CL$125,74,FALSE)</f>
        <v>0</v>
      </c>
      <c r="CB86" s="76">
        <f>VLOOKUP(F86,'N2K Features'!$D$5:$CL$125,75,FALSE)</f>
        <v>0</v>
      </c>
      <c r="CC86" s="76" t="str">
        <f>VLOOKUP(F86,'N2K Features'!$D$5:$CL$125,76,FALSE)</f>
        <v>No</v>
      </c>
      <c r="CD86" s="76">
        <f>VLOOKUP(F86,'N2K Features'!$D$5:$CL$125,77,FALSE)</f>
        <v>0</v>
      </c>
      <c r="CE86" s="76">
        <f>VLOOKUP(F86,'N2K Features'!$D$5:$CL$125,78,FALSE)</f>
        <v>0</v>
      </c>
      <c r="CF86" s="76" t="str">
        <f>VLOOKUP(F86,'N2K Features'!$D$5:$CL$125,79,FALSE)</f>
        <v>No</v>
      </c>
      <c r="CG86" s="76">
        <f>VLOOKUP(F86,'N2K Features'!$D$5:$CL$125,80,FALSE)</f>
        <v>0</v>
      </c>
      <c r="CH86" s="76">
        <f>VLOOKUP(F86,'N2K Features'!$D$5:$CL$125,81,FALSE)</f>
        <v>0</v>
      </c>
      <c r="CI86" s="76" t="str">
        <f>VLOOKUP(F86,'N2K Features'!$D$5:$CL$125,82,FALSE)</f>
        <v>No</v>
      </c>
      <c r="CJ86" s="76">
        <f>VLOOKUP(F86,'N2K Features'!$D$5:$CL$125,83,FALSE)</f>
        <v>0</v>
      </c>
      <c r="CK86" s="76">
        <f>VLOOKUP(F86,'N2K Features'!$D$5:$CL$125,84,FALSE)</f>
        <v>0</v>
      </c>
      <c r="CL86" s="76" t="str">
        <f>VLOOKUP(F86,'N2K Features'!$D$5:$CL$125,85,FALSE)</f>
        <v>Yes</v>
      </c>
      <c r="CM86" s="76" t="str">
        <f>VLOOKUP(F86,'N2K Features'!$D$5:$CL$125,86,FALSE)</f>
        <v>Low</v>
      </c>
      <c r="CN86" s="79" t="str">
        <f>VLOOKUP(F86,'N2K Features'!$D$5:$CL$125,87,FALSE)</f>
        <v>Natural freshwater landscape</v>
      </c>
    </row>
    <row r="87" spans="1:92" ht="14.4" hidden="1" x14ac:dyDescent="0.3">
      <c r="A87" s="129" t="s">
        <v>227</v>
      </c>
      <c r="B87" s="59" t="s">
        <v>228</v>
      </c>
      <c r="C87" s="59" t="s">
        <v>528</v>
      </c>
      <c r="D87" s="59" t="s">
        <v>711</v>
      </c>
      <c r="E87" s="59" t="s">
        <v>604</v>
      </c>
      <c r="F87" s="59" t="s">
        <v>712</v>
      </c>
      <c r="G87" s="59" t="s">
        <v>713</v>
      </c>
      <c r="H87" s="179" t="s">
        <v>714</v>
      </c>
      <c r="I87" s="77" t="str">
        <f>VLOOKUP(F87,'N2K Features'!$D$5:$CL$125,4,FALSE)</f>
        <v>No</v>
      </c>
      <c r="J87" s="77" t="str">
        <f>VLOOKUP(F87,'N2K Features'!$D$5:$CL$125,5,FALSE)</f>
        <v>Negligible</v>
      </c>
      <c r="K87" s="77" t="str">
        <f>VLOOKUP(F87,'N2K Features'!$D$5:$CL$125,6,FALSE)</f>
        <v>Low</v>
      </c>
      <c r="L87" s="77" t="str">
        <f>VLOOKUP(F87,'N2K Features'!$D$5:$CL$125,7,FALSE)</f>
        <v>No</v>
      </c>
      <c r="M87" s="77" t="str">
        <f>VLOOKUP(F87,'N2K Features'!$D$5:$CL$125,8,FALSE)</f>
        <v>Negligible</v>
      </c>
      <c r="N87" s="77" t="str">
        <f>VLOOKUP(F87,'N2K Features'!$D$5:$CL$125,9,FALSE)</f>
        <v>Low</v>
      </c>
      <c r="O87" s="77" t="str">
        <f>VLOOKUP(F87,'N2K Features'!$D$5:$CL$125,10,FALSE)</f>
        <v>No</v>
      </c>
      <c r="P87" s="77" t="str">
        <f>VLOOKUP(F87,'N2K Features'!$D$5:$CL$125,11,FALSE)</f>
        <v>Negligible</v>
      </c>
      <c r="Q87" s="77" t="str">
        <f>VLOOKUP(F87,'N2K Features'!$D$5:$CL$125,12,FALSE)</f>
        <v>Low</v>
      </c>
      <c r="R87" s="77" t="str">
        <f>VLOOKUP(F87,'N2K Features'!$D$5:$CL$125,13,FALSE)</f>
        <v>No</v>
      </c>
      <c r="S87" s="77" t="str">
        <f>VLOOKUP(F87,'N2K Features'!$D$5:$CL$125,14,FALSE)</f>
        <v>Negligible</v>
      </c>
      <c r="T87" s="77" t="str">
        <f>VLOOKUP(F87,'N2K Features'!$D$5:$CL$125,15,FALSE)</f>
        <v>Low</v>
      </c>
      <c r="U87" s="77" t="str">
        <f>VLOOKUP(F87,'N2K Features'!$D$5:$CL$125,16,FALSE)</f>
        <v>No</v>
      </c>
      <c r="V87" s="77">
        <f>VLOOKUP(F87,'N2K Features'!$D$5:$CL$125, 17,FALSE)</f>
        <v>0</v>
      </c>
      <c r="W87" s="77">
        <f>VLOOKUP(F87,'N2K Features'!$D$5:$CL$125,18,FALSE)</f>
        <v>0</v>
      </c>
      <c r="X87" s="77" t="str">
        <f>VLOOKUP(F87,'N2K Features'!$D$5:$CL$125,19,FALSE)</f>
        <v>No</v>
      </c>
      <c r="Y87" s="77">
        <f>VLOOKUP(F87,'N2K Features'!$D$5:$CL$125,20,FALSE)</f>
        <v>0</v>
      </c>
      <c r="Z87" s="77">
        <f>VLOOKUP(F87,'N2K Features'!$D$5:$CL$125,21,FALSE)</f>
        <v>0</v>
      </c>
      <c r="AA87" s="77" t="str">
        <f>VLOOKUP(F87,'N2K Features'!$D$5:$CL$125,22,FALSE)</f>
        <v>No</v>
      </c>
      <c r="AB87" s="77">
        <f>VLOOKUP(F87,'N2K Features'!$D$5:$CL$125,23,FALSE)</f>
        <v>0</v>
      </c>
      <c r="AC87" s="77">
        <f>VLOOKUP(F87,'N2K Features'!$D$5:$CL$125,24,FALSE)</f>
        <v>0</v>
      </c>
      <c r="AD87" s="77" t="str">
        <f>VLOOKUP(F87,'N2K Features'!$D$5:$CL$125,25,FALSE)</f>
        <v>No</v>
      </c>
      <c r="AE87" s="77">
        <f>VLOOKUP(F87,'N2K Features'!$D$5:$CL$125,26,FALSE)</f>
        <v>0</v>
      </c>
      <c r="AF87" s="78">
        <f>VLOOKUP(F87,'N2K Features'!$D$5:$CL$125,27,FALSE)</f>
        <v>0</v>
      </c>
      <c r="AG87" s="76" t="str">
        <f>VLOOKUP(F87,'N2K Features'!$D$5:$CL$125,28,FALSE)</f>
        <v>No</v>
      </c>
      <c r="AH87" s="76">
        <f>VLOOKUP(F87,'N2K Features'!$D$5:$CL$125,29,FALSE)</f>
        <v>0</v>
      </c>
      <c r="AI87" s="76">
        <f>VLOOKUP(F87,'N2K Features'!$D$5:$CL$125,30,FALSE)</f>
        <v>0</v>
      </c>
      <c r="AJ87" s="76" t="str">
        <f>VLOOKUP(F87,'N2K Features'!$D$5:$CL$125,31,FALSE)</f>
        <v>No</v>
      </c>
      <c r="AK87" s="76">
        <f>VLOOKUP(F87,'N2K Features'!$D$5:$CL$125,32,FALSE)</f>
        <v>0</v>
      </c>
      <c r="AL87" s="76">
        <f>VLOOKUP(F87,'N2K Features'!$D$5:$CL$125,33,FALSE)</f>
        <v>0</v>
      </c>
      <c r="AM87" s="76" t="str">
        <f>VLOOKUP(F87,'N2K Features'!$D$5:$CL$125,34,FALSE)</f>
        <v>No</v>
      </c>
      <c r="AN87" s="76">
        <f>VLOOKUP(F87,'N2K Features'!$D$5:$CL$125,35,FALSE)</f>
        <v>0</v>
      </c>
      <c r="AO87" s="76">
        <f>VLOOKUP(F87,'N2K Features'!$D$5:$CL$125,36,FALSE)</f>
        <v>0</v>
      </c>
      <c r="AP87" s="76" t="str">
        <f>VLOOKUP(F87,'N2K Features'!$D$5:$CL$125,37,FALSE)</f>
        <v>No</v>
      </c>
      <c r="AQ87" s="76">
        <f>VLOOKUP(F87,'N2K Features'!$D$5:$CL$125,38,FALSE)</f>
        <v>0</v>
      </c>
      <c r="AR87" s="76">
        <f>VLOOKUP(F87,'N2K Features'!$D$5:$CL$125,39,FALSE)</f>
        <v>0</v>
      </c>
      <c r="AS87" s="76" t="str">
        <f>VLOOKUP(F87,'N2K Features'!$D$5:$CL$125,40,FALSE)</f>
        <v>No</v>
      </c>
      <c r="AT87" s="76">
        <f>VLOOKUP(F87,'N2K Features'!$D$5:$CL$125,41,FALSE)</f>
        <v>0</v>
      </c>
      <c r="AU87" s="76">
        <f>VLOOKUP(F87,'N2K Features'!$D$5:$CL$125,42,FALSE)</f>
        <v>0</v>
      </c>
      <c r="AV87" s="76" t="str">
        <f>VLOOKUP(F87,'N2K Features'!$D$5:$CL$125,43,FALSE)</f>
        <v>No</v>
      </c>
      <c r="AW87" s="76">
        <f>VLOOKUP(F87,'N2K Features'!$D$5:$CL$125,44,FALSE)</f>
        <v>0</v>
      </c>
      <c r="AX87" s="76">
        <f>VLOOKUP(F87,'N2K Features'!$D$5:$CL$125,45,FALSE)</f>
        <v>0</v>
      </c>
      <c r="AY87" s="76" t="str">
        <f>VLOOKUP(F87,'N2K Features'!$D$5:$CL$125,46,FALSE)</f>
        <v>No</v>
      </c>
      <c r="AZ87" s="76">
        <f>VLOOKUP(F87,'N2K Features'!$D$5:$CL$125,47,FALSE)</f>
        <v>0</v>
      </c>
      <c r="BA87" s="76">
        <f>VLOOKUP(F87,'N2K Features'!$D$5:$CL$125,48,FALSE)</f>
        <v>0</v>
      </c>
      <c r="BB87" s="76" t="str">
        <f>VLOOKUP(F87,'N2K Features'!$D$5:$CL$125,49,FALSE)</f>
        <v>No</v>
      </c>
      <c r="BC87" s="76">
        <f>VLOOKUP(F87,'N2K Features'!$D$5:$CL$125,50,FALSE)</f>
        <v>0</v>
      </c>
      <c r="BD87" s="130">
        <f>VLOOKUP(F87,'N2K Features'!$D$5:$CL$125,51,FALSE)</f>
        <v>0</v>
      </c>
      <c r="BE87" s="76" t="str">
        <f>VLOOKUP(F87,'N2K Features'!$D$5:$CL$125,52,FALSE)</f>
        <v>No</v>
      </c>
      <c r="BF87" s="76">
        <f>VLOOKUP(F87,'N2K Features'!$D$5:$CL$125,53,FALSE)</f>
        <v>0</v>
      </c>
      <c r="BG87" s="130">
        <f>VLOOKUP(F87,'N2K Features'!$D$5:$CL$125,54,FALSE)</f>
        <v>0</v>
      </c>
      <c r="BH87" s="76" t="str">
        <f>VLOOKUP(F87,'N2K Features'!$D$5:$CL$125,55,FALSE)</f>
        <v>No</v>
      </c>
      <c r="BI87" s="76">
        <f>VLOOKUP(F87,'N2K Features'!$D$5:$CL$125,56,FALSE)</f>
        <v>0</v>
      </c>
      <c r="BJ87" s="76">
        <f>VLOOKUP(F87,'N2K Features'!$D$5:$CL$125,57,FALSE)</f>
        <v>0</v>
      </c>
      <c r="BK87" s="76" t="str">
        <f>VLOOKUP(F87,'N2K Features'!$D$5:$CL$125,58,FALSE)</f>
        <v>No</v>
      </c>
      <c r="BL87" s="76">
        <f>VLOOKUP(F87,'N2K Features'!$D$5:$CL$125,59,FALSE)</f>
        <v>0</v>
      </c>
      <c r="BM87" s="130">
        <f>VLOOKUP(F87,'N2K Features'!$D$5:$CL$125,60,FALSE)</f>
        <v>0</v>
      </c>
      <c r="BN87" s="76" t="str">
        <f>VLOOKUP(F87,'N2K Features'!$D$5:$CL$125,61,FALSE)</f>
        <v>No</v>
      </c>
      <c r="BO87" s="76">
        <f>VLOOKUP(F87,'N2K Features'!$D$5:$CL$125,62,FALSE)</f>
        <v>0</v>
      </c>
      <c r="BP87" s="76">
        <f>VLOOKUP(F87,'N2K Features'!$D$5:$CL$125,63,FALSE)</f>
        <v>0</v>
      </c>
      <c r="BQ87" s="76" t="str">
        <f>VLOOKUP(F87,'N2K Features'!$D$5:$CL$125,64,FALSE)</f>
        <v>No</v>
      </c>
      <c r="BR87" s="76">
        <f>VLOOKUP(F87,'N2K Features'!$D$5:$CL$125,65,FALSE)</f>
        <v>0</v>
      </c>
      <c r="BS87" s="76">
        <f>VLOOKUP(F87,'N2K Features'!$D$5:$CL$125,66,FALSE)</f>
        <v>0</v>
      </c>
      <c r="BT87" s="76" t="str">
        <f>VLOOKUP(F87,'N2K Features'!$D$5:$CL$125,67,FALSE)</f>
        <v>No</v>
      </c>
      <c r="BU87" s="76">
        <f>VLOOKUP(F87,'N2K Features'!$D$5:$CL$125,68,FALSE)</f>
        <v>0</v>
      </c>
      <c r="BV87" s="76">
        <f>VLOOKUP(F87,'N2K Features'!$D$5:$CL$125,69,FALSE)</f>
        <v>0</v>
      </c>
      <c r="BW87" s="76" t="str">
        <f>VLOOKUP(F87,'N2K Features'!$D$5:$CL$125,70,FALSE)</f>
        <v>No</v>
      </c>
      <c r="BX87" s="76">
        <f>VLOOKUP(F87,'N2K Features'!$D$5:$CL$125,71,FALSE)</f>
        <v>0</v>
      </c>
      <c r="BY87" s="130">
        <f>VLOOKUP(F87,'N2K Features'!$D$5:$CL$125,72,FALSE)</f>
        <v>0</v>
      </c>
      <c r="BZ87" s="76" t="str">
        <f>VLOOKUP(F87,'N2K Features'!$D$5:$CL$125,73,FALSE)</f>
        <v>No</v>
      </c>
      <c r="CA87" s="76">
        <f>VLOOKUP(F87,'N2K Features'!$D$5:$CL$125,74,FALSE)</f>
        <v>0</v>
      </c>
      <c r="CB87" s="76">
        <f>VLOOKUP(F87,'N2K Features'!$D$5:$CL$125,75,FALSE)</f>
        <v>0</v>
      </c>
      <c r="CC87" s="76" t="str">
        <f>VLOOKUP(F87,'N2K Features'!$D$5:$CL$125,76,FALSE)</f>
        <v>No</v>
      </c>
      <c r="CD87" s="76">
        <f>VLOOKUP(F87,'N2K Features'!$D$5:$CL$125,77,FALSE)</f>
        <v>0</v>
      </c>
      <c r="CE87" s="76">
        <f>VLOOKUP(F87,'N2K Features'!$D$5:$CL$125,78,FALSE)</f>
        <v>0</v>
      </c>
      <c r="CF87" s="76" t="str">
        <f>VLOOKUP(F87,'N2K Features'!$D$5:$CL$125,79,FALSE)</f>
        <v>No</v>
      </c>
      <c r="CG87" s="76">
        <f>VLOOKUP(F87,'N2K Features'!$D$5:$CL$125,80,FALSE)</f>
        <v>0</v>
      </c>
      <c r="CH87" s="76">
        <f>VLOOKUP(F87,'N2K Features'!$D$5:$CL$125,81,FALSE)</f>
        <v>0</v>
      </c>
      <c r="CI87" s="76" t="str">
        <f>VLOOKUP(F87,'N2K Features'!$D$5:$CL$125,82,FALSE)</f>
        <v>No</v>
      </c>
      <c r="CJ87" s="76">
        <f>VLOOKUP(F87,'N2K Features'!$D$5:$CL$125,83,FALSE)</f>
        <v>0</v>
      </c>
      <c r="CK87" s="76">
        <f>VLOOKUP(F87,'N2K Features'!$D$5:$CL$125,84,FALSE)</f>
        <v>0</v>
      </c>
      <c r="CL87" s="76" t="str">
        <f>VLOOKUP(F87,'N2K Features'!$D$5:$CL$125,85,FALSE)</f>
        <v>No</v>
      </c>
      <c r="CM87" s="76">
        <f>VLOOKUP(F87,'N2K Features'!$D$5:$CL$125,86,FALSE)</f>
        <v>0</v>
      </c>
      <c r="CN87" s="79">
        <f>VLOOKUP(F87,'N2K Features'!$D$5:$CL$125,87,FALSE)</f>
        <v>0</v>
      </c>
    </row>
    <row r="88" spans="1:92" ht="14.4" hidden="1" x14ac:dyDescent="0.3">
      <c r="A88" s="129" t="s">
        <v>229</v>
      </c>
      <c r="B88" s="59" t="s">
        <v>230</v>
      </c>
      <c r="C88" s="59" t="s">
        <v>585</v>
      </c>
      <c r="D88" s="59" t="s">
        <v>82</v>
      </c>
      <c r="E88" s="59" t="s">
        <v>586</v>
      </c>
      <c r="F88" s="59" t="s">
        <v>83</v>
      </c>
      <c r="G88" s="59" t="s">
        <v>84</v>
      </c>
      <c r="H88" s="179" t="s">
        <v>85</v>
      </c>
      <c r="I88" s="77" t="str">
        <f>VLOOKUP(F88,'N2K Features'!$D$5:$CL$125,4,FALSE)</f>
        <v>Yes</v>
      </c>
      <c r="J88" s="77" t="str">
        <f>VLOOKUP(F88,'N2K Features'!$D$5:$CL$125,5,FALSE)</f>
        <v>Medium</v>
      </c>
      <c r="K88" s="77" t="str">
        <f>VLOOKUP(F88,'N2K Features'!$D$5:$CL$125,6,FALSE)</f>
        <v>Moderate</v>
      </c>
      <c r="L88" s="77" t="str">
        <f>VLOOKUP(F88,'N2K Features'!$D$5:$CL$125,7,FALSE)</f>
        <v>Yes</v>
      </c>
      <c r="M88" s="77" t="str">
        <f>VLOOKUP(F88,'N2K Features'!$D$5:$CL$125,8,FALSE)</f>
        <v>Large</v>
      </c>
      <c r="N88" s="77" t="str">
        <f>VLOOKUP(F88,'N2K Features'!$D$5:$CL$125,9,FALSE)</f>
        <v>High</v>
      </c>
      <c r="O88" s="77" t="str">
        <f>VLOOKUP(F88,'N2K Features'!$D$5:$CL$125,10,FALSE)</f>
        <v>Yes</v>
      </c>
      <c r="P88" s="77" t="str">
        <f>VLOOKUP(F88,'N2K Features'!$D$5:$CL$125,11,FALSE)</f>
        <v>Medium</v>
      </c>
      <c r="Q88" s="77" t="str">
        <f>VLOOKUP(F88,'N2K Features'!$D$5:$CL$125,12,FALSE)</f>
        <v>Low</v>
      </c>
      <c r="R88" s="77" t="str">
        <f>VLOOKUP(F88,'N2K Features'!$D$5:$CL$125,13,FALSE)</f>
        <v>Yes</v>
      </c>
      <c r="S88" s="77" t="str">
        <f>VLOOKUP(F88,'N2K Features'!$D$5:$CL$125,14,FALSE)</f>
        <v>Large</v>
      </c>
      <c r="T88" s="77" t="str">
        <f>VLOOKUP(F88,'N2K Features'!$D$5:$CL$125,15,FALSE)</f>
        <v>High</v>
      </c>
      <c r="U88" s="77" t="str">
        <f>VLOOKUP(F88,'N2K Features'!$D$5:$CL$125,16,FALSE)</f>
        <v>Yes</v>
      </c>
      <c r="V88" s="77" t="str">
        <f>VLOOKUP(F88,'N2K Features'!$D$5:$CL$125, 17,FALSE)</f>
        <v>Small</v>
      </c>
      <c r="W88" s="77" t="str">
        <f>VLOOKUP(F88,'N2K Features'!$D$5:$CL$125,18,FALSE)</f>
        <v>Low</v>
      </c>
      <c r="X88" s="77" t="str">
        <f>VLOOKUP(F88,'N2K Features'!$D$5:$CL$125,19,FALSE)</f>
        <v>No</v>
      </c>
      <c r="Y88" s="77">
        <f>VLOOKUP(F88,'N2K Features'!$D$5:$CL$125,20,FALSE)</f>
        <v>0</v>
      </c>
      <c r="Z88" s="77">
        <f>VLOOKUP(F88,'N2K Features'!$D$5:$CL$125,21,FALSE)</f>
        <v>0</v>
      </c>
      <c r="AA88" s="77" t="str">
        <f>VLOOKUP(F88,'N2K Features'!$D$5:$CL$125,22,FALSE)</f>
        <v>No</v>
      </c>
      <c r="AB88" s="77">
        <f>VLOOKUP(F88,'N2K Features'!$D$5:$CL$125,23,FALSE)</f>
        <v>0</v>
      </c>
      <c r="AC88" s="77">
        <f>VLOOKUP(F88,'N2K Features'!$D$5:$CL$125,24,FALSE)</f>
        <v>0</v>
      </c>
      <c r="AD88" s="77" t="str">
        <f>VLOOKUP(F88,'N2K Features'!$D$5:$CL$125,25,FALSE)</f>
        <v>Yes</v>
      </c>
      <c r="AE88" s="77" t="str">
        <f>VLOOKUP(F88,'N2K Features'!$D$5:$CL$125,26,FALSE)</f>
        <v>Medium</v>
      </c>
      <c r="AF88" s="78" t="str">
        <f>VLOOKUP(F88,'N2K Features'!$D$5:$CL$125,27,FALSE)</f>
        <v>High</v>
      </c>
      <c r="AG88" s="76" t="str">
        <f>VLOOKUP(F88,'N2K Features'!$D$5:$CL$125,28,FALSE)</f>
        <v>No</v>
      </c>
      <c r="AH88" s="76">
        <f>VLOOKUP(F88,'N2K Features'!$D$5:$CL$125,29,FALSE)</f>
        <v>0</v>
      </c>
      <c r="AI88" s="76">
        <f>VLOOKUP(F88,'N2K Features'!$D$5:$CL$125,30,FALSE)</f>
        <v>0</v>
      </c>
      <c r="AJ88" s="76" t="str">
        <f>VLOOKUP(F88,'N2K Features'!$D$5:$CL$125,31,FALSE)</f>
        <v>No</v>
      </c>
      <c r="AK88" s="76">
        <f>VLOOKUP(F88,'N2K Features'!$D$5:$CL$125,32,FALSE)</f>
        <v>0</v>
      </c>
      <c r="AL88" s="76">
        <f>VLOOKUP(F88,'N2K Features'!$D$5:$CL$125,33,FALSE)</f>
        <v>0</v>
      </c>
      <c r="AM88" s="76" t="str">
        <f>VLOOKUP(F88,'N2K Features'!$D$5:$CL$125,34,FALSE)</f>
        <v>Yes</v>
      </c>
      <c r="AN88" s="76" t="str">
        <f>VLOOKUP(F88,'N2K Features'!$D$5:$CL$125,35,FALSE)</f>
        <v>Small</v>
      </c>
      <c r="AO88" s="76" t="str">
        <f>VLOOKUP(F88,'N2K Features'!$D$5:$CL$125,36,FALSE)</f>
        <v>Low</v>
      </c>
      <c r="AP88" s="76" t="str">
        <f>VLOOKUP(F88,'N2K Features'!$D$5:$CL$125,37,FALSE)</f>
        <v>Yes</v>
      </c>
      <c r="AQ88" s="76" t="str">
        <f>VLOOKUP(F88,'N2K Features'!$D$5:$CL$125,38,FALSE)</f>
        <v>Small</v>
      </c>
      <c r="AR88" s="76" t="str">
        <f>VLOOKUP(F88,'N2K Features'!$D$5:$CL$125,39,FALSE)</f>
        <v>Low</v>
      </c>
      <c r="AS88" s="76" t="str">
        <f>VLOOKUP(F88,'N2K Features'!$D$5:$CL$125,40,FALSE)</f>
        <v>No</v>
      </c>
      <c r="AT88" s="76">
        <f>VLOOKUP(F88,'N2K Features'!$D$5:$CL$125,41,FALSE)</f>
        <v>0</v>
      </c>
      <c r="AU88" s="76">
        <f>VLOOKUP(F88,'N2K Features'!$D$5:$CL$125,42,FALSE)</f>
        <v>0</v>
      </c>
      <c r="AV88" s="76" t="str">
        <f>VLOOKUP(F88,'N2K Features'!$D$5:$CL$125,43,FALSE)</f>
        <v>Yes</v>
      </c>
      <c r="AW88" s="76" t="str">
        <f>VLOOKUP(F88,'N2K Features'!$D$5:$CL$125,44,FALSE)</f>
        <v>Medium</v>
      </c>
      <c r="AX88" s="76" t="str">
        <f>VLOOKUP(F88,'N2K Features'!$D$5:$CL$125,45,FALSE)</f>
        <v>High</v>
      </c>
      <c r="AY88" s="76" t="str">
        <f>VLOOKUP(F88,'N2K Features'!$D$5:$CL$125,46,FALSE)</f>
        <v>No</v>
      </c>
      <c r="AZ88" s="76">
        <f>VLOOKUP(F88,'N2K Features'!$D$5:$CL$125,47,FALSE)</f>
        <v>0</v>
      </c>
      <c r="BA88" s="76">
        <f>VLOOKUP(F88,'N2K Features'!$D$5:$CL$125,48,FALSE)</f>
        <v>0</v>
      </c>
      <c r="BB88" s="76" t="str">
        <f>VLOOKUP(F88,'N2K Features'!$D$5:$CL$125,49,FALSE)</f>
        <v>No</v>
      </c>
      <c r="BC88" s="76">
        <f>VLOOKUP(F88,'N2K Features'!$D$5:$CL$125,50,FALSE)</f>
        <v>0</v>
      </c>
      <c r="BD88" s="130">
        <f>VLOOKUP(F88,'N2K Features'!$D$5:$CL$125,51,FALSE)</f>
        <v>0</v>
      </c>
      <c r="BE88" s="76" t="str">
        <f>VLOOKUP(F88,'N2K Features'!$D$5:$CL$125,52,FALSE)</f>
        <v>No</v>
      </c>
      <c r="BF88" s="76">
        <f>VLOOKUP(F88,'N2K Features'!$D$5:$CL$125,53,FALSE)</f>
        <v>0</v>
      </c>
      <c r="BG88" s="130">
        <f>VLOOKUP(F88,'N2K Features'!$D$5:$CL$125,54,FALSE)</f>
        <v>0</v>
      </c>
      <c r="BH88" s="76" t="str">
        <f>VLOOKUP(F88,'N2K Features'!$D$5:$CL$125,55,FALSE)</f>
        <v>Yes</v>
      </c>
      <c r="BI88" s="76" t="str">
        <f>VLOOKUP(F88,'N2K Features'!$D$5:$CL$125,56,FALSE)</f>
        <v>Large</v>
      </c>
      <c r="BJ88" s="76" t="str">
        <f>VLOOKUP(F88,'N2K Features'!$D$5:$CL$125,57,FALSE)</f>
        <v>High</v>
      </c>
      <c r="BK88" s="76" t="str">
        <f>VLOOKUP(F88,'N2K Features'!$D$5:$CL$125,58,FALSE)</f>
        <v>Yes</v>
      </c>
      <c r="BL88" s="76" t="str">
        <f>VLOOKUP(F88,'N2K Features'!$D$5:$CL$125,59,FALSE)</f>
        <v>Large</v>
      </c>
      <c r="BM88" s="130" t="str">
        <f>VLOOKUP(F88,'N2K Features'!$D$5:$CL$125,60,FALSE)</f>
        <v>High</v>
      </c>
      <c r="BN88" s="76" t="str">
        <f>VLOOKUP(F88,'N2K Features'!$D$5:$CL$125,61,FALSE)</f>
        <v>Yes</v>
      </c>
      <c r="BO88" s="76" t="str">
        <f>VLOOKUP(F88,'N2K Features'!$D$5:$CL$125,62,FALSE)</f>
        <v>Medium</v>
      </c>
      <c r="BP88" s="76" t="str">
        <f>VLOOKUP(F88,'N2K Features'!$D$5:$CL$125,63,FALSE)</f>
        <v>Moderate</v>
      </c>
      <c r="BQ88" s="76" t="str">
        <f>VLOOKUP(F88,'N2K Features'!$D$5:$CL$125,64,FALSE)</f>
        <v>Yes</v>
      </c>
      <c r="BR88" s="76" t="str">
        <f>VLOOKUP(F88,'N2K Features'!$D$5:$CL$125,65,FALSE)</f>
        <v>Medium</v>
      </c>
      <c r="BS88" s="76" t="str">
        <f>VLOOKUP(F88,'N2K Features'!$D$5:$CL$125,66,FALSE)</f>
        <v>Moderate</v>
      </c>
      <c r="BT88" s="76" t="str">
        <f>VLOOKUP(F88,'N2K Features'!$D$5:$CL$125,67,FALSE)</f>
        <v>Yes</v>
      </c>
      <c r="BU88" s="76" t="str">
        <f>VLOOKUP(F88,'N2K Features'!$D$5:$CL$125,68,FALSE)</f>
        <v>Small</v>
      </c>
      <c r="BV88" s="76" t="str">
        <f>VLOOKUP(F88,'N2K Features'!$D$5:$CL$125,69,FALSE)</f>
        <v>Low</v>
      </c>
      <c r="BW88" s="76" t="str">
        <f>VLOOKUP(F88,'N2K Features'!$D$5:$CL$125,70,FALSE)</f>
        <v>Yes</v>
      </c>
      <c r="BX88" s="76" t="str">
        <f>VLOOKUP(F88,'N2K Features'!$D$5:$CL$125,71,FALSE)</f>
        <v>Large</v>
      </c>
      <c r="BY88" s="130" t="str">
        <f>VLOOKUP(F88,'N2K Features'!$D$5:$CL$125,72,FALSE)</f>
        <v>High</v>
      </c>
      <c r="BZ88" s="76" t="str">
        <f>VLOOKUP(F88,'N2K Features'!$D$5:$CL$125,73,FALSE)</f>
        <v>No</v>
      </c>
      <c r="CA88" s="76">
        <f>VLOOKUP(F88,'N2K Features'!$D$5:$CL$125,74,FALSE)</f>
        <v>0</v>
      </c>
      <c r="CB88" s="76">
        <f>VLOOKUP(F88,'N2K Features'!$D$5:$CL$125,75,FALSE)</f>
        <v>0</v>
      </c>
      <c r="CC88" s="76" t="str">
        <f>VLOOKUP(F88,'N2K Features'!$D$5:$CL$125,76,FALSE)</f>
        <v>No</v>
      </c>
      <c r="CD88" s="76">
        <f>VLOOKUP(F88,'N2K Features'!$D$5:$CL$125,77,FALSE)</f>
        <v>0</v>
      </c>
      <c r="CE88" s="76">
        <f>VLOOKUP(F88,'N2K Features'!$D$5:$CL$125,78,FALSE)</f>
        <v>0</v>
      </c>
      <c r="CF88" s="76" t="str">
        <f>VLOOKUP(F88,'N2K Features'!$D$5:$CL$125,79,FALSE)</f>
        <v>Yes</v>
      </c>
      <c r="CG88" s="76" t="str">
        <f>VLOOKUP(F88,'N2K Features'!$D$5:$CL$125,80,FALSE)</f>
        <v>Medium</v>
      </c>
      <c r="CH88" s="76" t="str">
        <f>VLOOKUP(F88,'N2K Features'!$D$5:$CL$125,81,FALSE)</f>
        <v>High</v>
      </c>
      <c r="CI88" s="76" t="str">
        <f>VLOOKUP(F88,'N2K Features'!$D$5:$CL$125,82,FALSE)</f>
        <v>Yes</v>
      </c>
      <c r="CJ88" s="76" t="str">
        <f>VLOOKUP(F88,'N2K Features'!$D$5:$CL$125,83,FALSE)</f>
        <v>Medium</v>
      </c>
      <c r="CK88" s="76" t="str">
        <f>VLOOKUP(F88,'N2K Features'!$D$5:$CL$125,84,FALSE)</f>
        <v>High</v>
      </c>
      <c r="CL88" s="76" t="str">
        <f>VLOOKUP(F88,'N2K Features'!$D$5:$CL$125,85,FALSE)</f>
        <v>Yes</v>
      </c>
      <c r="CM88" s="76" t="str">
        <f>VLOOKUP(F88,'N2K Features'!$D$5:$CL$125,86,FALSE)</f>
        <v>Medium</v>
      </c>
      <c r="CN88" s="79" t="str">
        <f>VLOOKUP(F88,'N2K Features'!$D$5:$CL$125,87,FALSE)</f>
        <v xml:space="preserve">Distinctive natural character, remote and wild; contributes to iconic upland landscapes of Wales; used by hikers </v>
      </c>
    </row>
    <row r="89" spans="1:92" ht="14.4" hidden="1" x14ac:dyDescent="0.3">
      <c r="A89" s="129" t="s">
        <v>229</v>
      </c>
      <c r="B89" s="59" t="s">
        <v>230</v>
      </c>
      <c r="C89" s="59" t="s">
        <v>585</v>
      </c>
      <c r="D89" s="59" t="s">
        <v>71</v>
      </c>
      <c r="E89" s="59" t="s">
        <v>586</v>
      </c>
      <c r="F89" s="59" t="s">
        <v>72</v>
      </c>
      <c r="G89" s="59" t="s">
        <v>73</v>
      </c>
      <c r="H89" s="179" t="s">
        <v>74</v>
      </c>
      <c r="I89" s="77" t="str">
        <f>VLOOKUP(F89,'N2K Features'!$D$5:$CL$125,4,FALSE)</f>
        <v>Yes</v>
      </c>
      <c r="J89" s="77" t="str">
        <f>VLOOKUP(F89,'N2K Features'!$D$5:$CL$125,5,FALSE)</f>
        <v>Medium</v>
      </c>
      <c r="K89" s="77" t="str">
        <f>VLOOKUP(F89,'N2K Features'!$D$5:$CL$125,6,FALSE)</f>
        <v>Moderate</v>
      </c>
      <c r="L89" s="77" t="str">
        <f>VLOOKUP(F89,'N2K Features'!$D$5:$CL$125,7,FALSE)</f>
        <v>Yes</v>
      </c>
      <c r="M89" s="77" t="str">
        <f>VLOOKUP(F89,'N2K Features'!$D$5:$CL$125,8,FALSE)</f>
        <v>Large</v>
      </c>
      <c r="N89" s="77" t="str">
        <f>VLOOKUP(F89,'N2K Features'!$D$5:$CL$125,9,FALSE)</f>
        <v>High</v>
      </c>
      <c r="O89" s="77" t="str">
        <f>VLOOKUP(F89,'N2K Features'!$D$5:$CL$125,10,FALSE)</f>
        <v>Yes</v>
      </c>
      <c r="P89" s="77" t="str">
        <f>VLOOKUP(F89,'N2K Features'!$D$5:$CL$125,11,FALSE)</f>
        <v>Medium</v>
      </c>
      <c r="Q89" s="77" t="str">
        <f>VLOOKUP(F89,'N2K Features'!$D$5:$CL$125,12,FALSE)</f>
        <v>Low</v>
      </c>
      <c r="R89" s="77" t="str">
        <f>VLOOKUP(F89,'N2K Features'!$D$5:$CL$125,13,FALSE)</f>
        <v>Yes</v>
      </c>
      <c r="S89" s="77" t="str">
        <f>VLOOKUP(F89,'N2K Features'!$D$5:$CL$125,14,FALSE)</f>
        <v>Large</v>
      </c>
      <c r="T89" s="77" t="str">
        <f>VLOOKUP(F89,'N2K Features'!$D$5:$CL$125,15,FALSE)</f>
        <v>High</v>
      </c>
      <c r="U89" s="77" t="str">
        <f>VLOOKUP(F89,'N2K Features'!$D$5:$CL$125,16,FALSE)</f>
        <v>Yes</v>
      </c>
      <c r="V89" s="77" t="str">
        <f>VLOOKUP(F89,'N2K Features'!$D$5:$CL$125, 17,FALSE)</f>
        <v>Small</v>
      </c>
      <c r="W89" s="77" t="str">
        <f>VLOOKUP(F89,'N2K Features'!$D$5:$CL$125,18,FALSE)</f>
        <v>Low</v>
      </c>
      <c r="X89" s="77" t="str">
        <f>VLOOKUP(F89,'N2K Features'!$D$5:$CL$125,19,FALSE)</f>
        <v>No</v>
      </c>
      <c r="Y89" s="77">
        <f>VLOOKUP(F89,'N2K Features'!$D$5:$CL$125,20,FALSE)</f>
        <v>0</v>
      </c>
      <c r="Z89" s="77">
        <f>VLOOKUP(F89,'N2K Features'!$D$5:$CL$125,21,FALSE)</f>
        <v>0</v>
      </c>
      <c r="AA89" s="77" t="str">
        <f>VLOOKUP(F89,'N2K Features'!$D$5:$CL$125,22,FALSE)</f>
        <v>No</v>
      </c>
      <c r="AB89" s="77">
        <f>VLOOKUP(F89,'N2K Features'!$D$5:$CL$125,23,FALSE)</f>
        <v>0</v>
      </c>
      <c r="AC89" s="77">
        <f>VLOOKUP(F89,'N2K Features'!$D$5:$CL$125,24,FALSE)</f>
        <v>0</v>
      </c>
      <c r="AD89" s="77" t="str">
        <f>VLOOKUP(F89,'N2K Features'!$D$5:$CL$125,25,FALSE)</f>
        <v>No</v>
      </c>
      <c r="AE89" s="77">
        <f>VLOOKUP(F89,'N2K Features'!$D$5:$CL$125,26,FALSE)</f>
        <v>0</v>
      </c>
      <c r="AF89" s="78">
        <f>VLOOKUP(F89,'N2K Features'!$D$5:$CL$125,27,FALSE)</f>
        <v>0</v>
      </c>
      <c r="AG89" s="76" t="str">
        <f>VLOOKUP(F89,'N2K Features'!$D$5:$CL$125,28,FALSE)</f>
        <v>No</v>
      </c>
      <c r="AH89" s="76">
        <f>VLOOKUP(F89,'N2K Features'!$D$5:$CL$125,29,FALSE)</f>
        <v>0</v>
      </c>
      <c r="AI89" s="76">
        <f>VLOOKUP(F89,'N2K Features'!$D$5:$CL$125,30,FALSE)</f>
        <v>0</v>
      </c>
      <c r="AJ89" s="76" t="str">
        <f>VLOOKUP(F89,'N2K Features'!$D$5:$CL$125,31,FALSE)</f>
        <v>No</v>
      </c>
      <c r="AK89" s="76">
        <f>VLOOKUP(F89,'N2K Features'!$D$5:$CL$125,32,FALSE)</f>
        <v>0</v>
      </c>
      <c r="AL89" s="76">
        <f>VLOOKUP(F89,'N2K Features'!$D$5:$CL$125,33,FALSE)</f>
        <v>0</v>
      </c>
      <c r="AM89" s="76" t="str">
        <f>VLOOKUP(F89,'N2K Features'!$D$5:$CL$125,34,FALSE)</f>
        <v>No</v>
      </c>
      <c r="AN89" s="76">
        <f>VLOOKUP(F89,'N2K Features'!$D$5:$CL$125,35,FALSE)</f>
        <v>0</v>
      </c>
      <c r="AO89" s="76">
        <f>VLOOKUP(F89,'N2K Features'!$D$5:$CL$125,36,FALSE)</f>
        <v>0</v>
      </c>
      <c r="AP89" s="76" t="str">
        <f>VLOOKUP(F89,'N2K Features'!$D$5:$CL$125,37,FALSE)</f>
        <v>Yes</v>
      </c>
      <c r="AQ89" s="76" t="str">
        <f>VLOOKUP(F89,'N2K Features'!$D$5:$CL$125,38,FALSE)</f>
        <v>Small</v>
      </c>
      <c r="AR89" s="76" t="str">
        <f>VLOOKUP(F89,'N2K Features'!$D$5:$CL$125,39,FALSE)</f>
        <v>Low</v>
      </c>
      <c r="AS89" s="76" t="str">
        <f>VLOOKUP(F89,'N2K Features'!$D$5:$CL$125,40,FALSE)</f>
        <v>No</v>
      </c>
      <c r="AT89" s="76">
        <f>VLOOKUP(F89,'N2K Features'!$D$5:$CL$125,41,FALSE)</f>
        <v>0</v>
      </c>
      <c r="AU89" s="76">
        <f>VLOOKUP(F89,'N2K Features'!$D$5:$CL$125,42,FALSE)</f>
        <v>0</v>
      </c>
      <c r="AV89" s="76" t="str">
        <f>VLOOKUP(F89,'N2K Features'!$D$5:$CL$125,43,FALSE)</f>
        <v>No</v>
      </c>
      <c r="AW89" s="76">
        <f>VLOOKUP(F89,'N2K Features'!$D$5:$CL$125,44,FALSE)</f>
        <v>0</v>
      </c>
      <c r="AX89" s="76">
        <f>VLOOKUP(F89,'N2K Features'!$D$5:$CL$125,45,FALSE)</f>
        <v>0</v>
      </c>
      <c r="AY89" s="76" t="str">
        <f>VLOOKUP(F89,'N2K Features'!$D$5:$CL$125,46,FALSE)</f>
        <v>No</v>
      </c>
      <c r="AZ89" s="76">
        <f>VLOOKUP(F89,'N2K Features'!$D$5:$CL$125,47,FALSE)</f>
        <v>0</v>
      </c>
      <c r="BA89" s="76">
        <f>VLOOKUP(F89,'N2K Features'!$D$5:$CL$125,48,FALSE)</f>
        <v>0</v>
      </c>
      <c r="BB89" s="76" t="str">
        <f>VLOOKUP(F89,'N2K Features'!$D$5:$CL$125,49,FALSE)</f>
        <v>No</v>
      </c>
      <c r="BC89" s="76">
        <f>VLOOKUP(F89,'N2K Features'!$D$5:$CL$125,50,FALSE)</f>
        <v>0</v>
      </c>
      <c r="BD89" s="130">
        <f>VLOOKUP(F89,'N2K Features'!$D$5:$CL$125,51,FALSE)</f>
        <v>0</v>
      </c>
      <c r="BE89" s="76" t="str">
        <f>VLOOKUP(F89,'N2K Features'!$D$5:$CL$125,52,FALSE)</f>
        <v>No</v>
      </c>
      <c r="BF89" s="76">
        <f>VLOOKUP(F89,'N2K Features'!$D$5:$CL$125,53,FALSE)</f>
        <v>0</v>
      </c>
      <c r="BG89" s="130">
        <f>VLOOKUP(F89,'N2K Features'!$D$5:$CL$125,54,FALSE)</f>
        <v>0</v>
      </c>
      <c r="BH89" s="76" t="str">
        <f>VLOOKUP(F89,'N2K Features'!$D$5:$CL$125,55,FALSE)</f>
        <v>Yes</v>
      </c>
      <c r="BI89" s="76" t="str">
        <f>VLOOKUP(F89,'N2K Features'!$D$5:$CL$125,56,FALSE)</f>
        <v>Small</v>
      </c>
      <c r="BJ89" s="76" t="str">
        <f>VLOOKUP(F89,'N2K Features'!$D$5:$CL$125,57,FALSE)</f>
        <v>High</v>
      </c>
      <c r="BK89" s="76" t="str">
        <f>VLOOKUP(F89,'N2K Features'!$D$5:$CL$125,58,FALSE)</f>
        <v>Yes</v>
      </c>
      <c r="BL89" s="76" t="str">
        <f>VLOOKUP(F89,'N2K Features'!$D$5:$CL$125,59,FALSE)</f>
        <v>Small</v>
      </c>
      <c r="BM89" s="130" t="str">
        <f>VLOOKUP(F89,'N2K Features'!$D$5:$CL$125,60,FALSE)</f>
        <v>High</v>
      </c>
      <c r="BN89" s="76" t="str">
        <f>VLOOKUP(F89,'N2K Features'!$D$5:$CL$125,61,FALSE)</f>
        <v>Yes</v>
      </c>
      <c r="BO89" s="76" t="str">
        <f>VLOOKUP(F89,'N2K Features'!$D$5:$CL$125,62,FALSE)</f>
        <v>Small</v>
      </c>
      <c r="BP89" s="76" t="str">
        <f>VLOOKUP(F89,'N2K Features'!$D$5:$CL$125,63,FALSE)</f>
        <v>Moderate</v>
      </c>
      <c r="BQ89" s="76" t="str">
        <f>VLOOKUP(F89,'N2K Features'!$D$5:$CL$125,64,FALSE)</f>
        <v>Yes</v>
      </c>
      <c r="BR89" s="76" t="str">
        <f>VLOOKUP(F89,'N2K Features'!$D$5:$CL$125,65,FALSE)</f>
        <v>Small</v>
      </c>
      <c r="BS89" s="76" t="str">
        <f>VLOOKUP(F89,'N2K Features'!$D$5:$CL$125,66,FALSE)</f>
        <v>Moderate</v>
      </c>
      <c r="BT89" s="76" t="str">
        <f>VLOOKUP(F89,'N2K Features'!$D$5:$CL$125,67,FALSE)</f>
        <v>Yes</v>
      </c>
      <c r="BU89" s="76" t="str">
        <f>VLOOKUP(F89,'N2K Features'!$D$5:$CL$125,68,FALSE)</f>
        <v>Small</v>
      </c>
      <c r="BV89" s="76" t="str">
        <f>VLOOKUP(F89,'N2K Features'!$D$5:$CL$125,69,FALSE)</f>
        <v>Low</v>
      </c>
      <c r="BW89" s="76" t="str">
        <f>VLOOKUP(F89,'N2K Features'!$D$5:$CL$125,70,FALSE)</f>
        <v>Yes</v>
      </c>
      <c r="BX89" s="76" t="str">
        <f>VLOOKUP(F89,'N2K Features'!$D$5:$CL$125,71,FALSE)</f>
        <v>Small</v>
      </c>
      <c r="BY89" s="130" t="str">
        <f>VLOOKUP(F89,'N2K Features'!$D$5:$CL$125,72,FALSE)</f>
        <v>High</v>
      </c>
      <c r="BZ89" s="76" t="str">
        <f>VLOOKUP(F89,'N2K Features'!$D$5:$CL$125,73,FALSE)</f>
        <v>No</v>
      </c>
      <c r="CA89" s="76">
        <f>VLOOKUP(F89,'N2K Features'!$D$5:$CL$125,74,FALSE)</f>
        <v>0</v>
      </c>
      <c r="CB89" s="76">
        <f>VLOOKUP(F89,'N2K Features'!$D$5:$CL$125,75,FALSE)</f>
        <v>0</v>
      </c>
      <c r="CC89" s="76" t="str">
        <f>VLOOKUP(F89,'N2K Features'!$D$5:$CL$125,76,FALSE)</f>
        <v>No</v>
      </c>
      <c r="CD89" s="76">
        <f>VLOOKUP(F89,'N2K Features'!$D$5:$CL$125,77,FALSE)</f>
        <v>0</v>
      </c>
      <c r="CE89" s="76">
        <f>VLOOKUP(F89,'N2K Features'!$D$5:$CL$125,78,FALSE)</f>
        <v>0</v>
      </c>
      <c r="CF89" s="76" t="str">
        <f>VLOOKUP(F89,'N2K Features'!$D$5:$CL$125,79,FALSE)</f>
        <v>Yes</v>
      </c>
      <c r="CG89" s="76" t="str">
        <f>VLOOKUP(F89,'N2K Features'!$D$5:$CL$125,80,FALSE)</f>
        <v>Small</v>
      </c>
      <c r="CH89" s="76" t="str">
        <f>VLOOKUP(F89,'N2K Features'!$D$5:$CL$125,81,FALSE)</f>
        <v>High</v>
      </c>
      <c r="CI89" s="76" t="str">
        <f>VLOOKUP(F89,'N2K Features'!$D$5:$CL$125,82,FALSE)</f>
        <v>Yes</v>
      </c>
      <c r="CJ89" s="76" t="str">
        <f>VLOOKUP(F89,'N2K Features'!$D$5:$CL$125,83,FALSE)</f>
        <v>Small</v>
      </c>
      <c r="CK89" s="76" t="str">
        <f>VLOOKUP(F89,'N2K Features'!$D$5:$CL$125,84,FALSE)</f>
        <v>High</v>
      </c>
      <c r="CL89" s="76" t="str">
        <f>VLOOKUP(F89,'N2K Features'!$D$5:$CL$125,85,FALSE)</f>
        <v>No</v>
      </c>
      <c r="CM89" s="76">
        <f>VLOOKUP(F89,'N2K Features'!$D$5:$CL$125,86,FALSE)</f>
        <v>0</v>
      </c>
      <c r="CN89" s="79">
        <f>VLOOKUP(F89,'N2K Features'!$D$5:$CL$125,87,FALSE)</f>
        <v>0</v>
      </c>
    </row>
    <row r="90" spans="1:92" ht="14.4" hidden="1" x14ac:dyDescent="0.3">
      <c r="A90" s="129" t="s">
        <v>229</v>
      </c>
      <c r="B90" s="59" t="s">
        <v>230</v>
      </c>
      <c r="C90" s="59" t="s">
        <v>585</v>
      </c>
      <c r="D90" s="59" t="s">
        <v>146</v>
      </c>
      <c r="E90" s="59" t="s">
        <v>590</v>
      </c>
      <c r="F90" s="59" t="s">
        <v>147</v>
      </c>
      <c r="G90" s="59" t="s">
        <v>148</v>
      </c>
      <c r="H90" s="179" t="s">
        <v>149</v>
      </c>
      <c r="I90" s="77" t="str">
        <f>VLOOKUP(F90,'N2K Features'!$D$5:$CL$125,4,FALSE)</f>
        <v>Yes</v>
      </c>
      <c r="J90" s="77" t="str">
        <f>VLOOKUP(F90,'N2K Features'!$D$5:$CL$125,5,FALSE)</f>
        <v>Medium</v>
      </c>
      <c r="K90" s="77" t="str">
        <f>VLOOKUP(F90,'N2K Features'!$D$5:$CL$125,6,FALSE)</f>
        <v>Moderate</v>
      </c>
      <c r="L90" s="77" t="str">
        <f>VLOOKUP(F90,'N2K Features'!$D$5:$CL$125,7,FALSE)</f>
        <v>Yes</v>
      </c>
      <c r="M90" s="77" t="str">
        <f>VLOOKUP(F90,'N2K Features'!$D$5:$CL$125,8,FALSE)</f>
        <v>Medium</v>
      </c>
      <c r="N90" s="77" t="str">
        <f>VLOOKUP(F90,'N2K Features'!$D$5:$CL$125,9,FALSE)</f>
        <v>High</v>
      </c>
      <c r="O90" s="77" t="str">
        <f>VLOOKUP(F90,'N2K Features'!$D$5:$CL$125,10,FALSE)</f>
        <v>Yes</v>
      </c>
      <c r="P90" s="77" t="str">
        <f>VLOOKUP(F90,'N2K Features'!$D$5:$CL$125,11,FALSE)</f>
        <v>Medium</v>
      </c>
      <c r="Q90" s="77" t="str">
        <f>VLOOKUP(F90,'N2K Features'!$D$5:$CL$125,12,FALSE)</f>
        <v>Low</v>
      </c>
      <c r="R90" s="77" t="str">
        <f>VLOOKUP(F90,'N2K Features'!$D$5:$CL$125,13,FALSE)</f>
        <v>Yes</v>
      </c>
      <c r="S90" s="77" t="str">
        <f>VLOOKUP(F90,'N2K Features'!$D$5:$CL$125,14,FALSE)</f>
        <v>Medium</v>
      </c>
      <c r="T90" s="77" t="str">
        <f>VLOOKUP(F90,'N2K Features'!$D$5:$CL$125,15,FALSE)</f>
        <v>High</v>
      </c>
      <c r="U90" s="77" t="str">
        <f>VLOOKUP(F90,'N2K Features'!$D$5:$CL$125,16,FALSE)</f>
        <v>Yes</v>
      </c>
      <c r="V90" s="77" t="str">
        <f>VLOOKUP(F90,'N2K Features'!$D$5:$CL$125, 17,FALSE)</f>
        <v>Small</v>
      </c>
      <c r="W90" s="77" t="str">
        <f>VLOOKUP(F90,'N2K Features'!$D$5:$CL$125,18,FALSE)</f>
        <v>Low</v>
      </c>
      <c r="X90" s="77" t="str">
        <f>VLOOKUP(F90,'N2K Features'!$D$5:$CL$125,19,FALSE)</f>
        <v>No</v>
      </c>
      <c r="Y90" s="77">
        <f>VLOOKUP(F90,'N2K Features'!$D$5:$CL$125,20,FALSE)</f>
        <v>0</v>
      </c>
      <c r="Z90" s="77">
        <f>VLOOKUP(F90,'N2K Features'!$D$5:$CL$125,21,FALSE)</f>
        <v>0</v>
      </c>
      <c r="AA90" s="77" t="str">
        <f>VLOOKUP(F90,'N2K Features'!$D$5:$CL$125,22,FALSE)</f>
        <v>No</v>
      </c>
      <c r="AB90" s="77">
        <f>VLOOKUP(F90,'N2K Features'!$D$5:$CL$125,23,FALSE)</f>
        <v>0</v>
      </c>
      <c r="AC90" s="77">
        <f>VLOOKUP(F90,'N2K Features'!$D$5:$CL$125,24,FALSE)</f>
        <v>0</v>
      </c>
      <c r="AD90" s="77" t="str">
        <f>VLOOKUP(F90,'N2K Features'!$D$5:$CL$125,25,FALSE)</f>
        <v>Yes</v>
      </c>
      <c r="AE90" s="77" t="str">
        <f>VLOOKUP(F90,'N2K Features'!$D$5:$CL$125,26,FALSE)</f>
        <v>Medium</v>
      </c>
      <c r="AF90" s="78" t="str">
        <f>VLOOKUP(F90,'N2K Features'!$D$5:$CL$125,27,FALSE)</f>
        <v>High</v>
      </c>
      <c r="AG90" s="76" t="str">
        <f>VLOOKUP(F90,'N2K Features'!$D$5:$CL$125,28,FALSE)</f>
        <v>Yes</v>
      </c>
      <c r="AH90" s="76" t="str">
        <f>VLOOKUP(F90,'N2K Features'!$D$5:$CL$125,29,FALSE)</f>
        <v>Small</v>
      </c>
      <c r="AI90" s="76" t="str">
        <f>VLOOKUP(F90,'N2K Features'!$D$5:$CL$125,30,FALSE)</f>
        <v>High</v>
      </c>
      <c r="AJ90" s="76" t="str">
        <f>VLOOKUP(F90,'N2K Features'!$D$5:$CL$125,31,FALSE)</f>
        <v>Yes</v>
      </c>
      <c r="AK90" s="76" t="str">
        <f>VLOOKUP(F90,'N2K Features'!$D$5:$CL$125,32,FALSE)</f>
        <v>Medium</v>
      </c>
      <c r="AL90" s="76" t="str">
        <f>VLOOKUP(F90,'N2K Features'!$D$5:$CL$125,33,FALSE)</f>
        <v>Low</v>
      </c>
      <c r="AM90" s="76" t="str">
        <f>VLOOKUP(F90,'N2K Features'!$D$5:$CL$125,34,FALSE)</f>
        <v>No</v>
      </c>
      <c r="AN90" s="76">
        <f>VLOOKUP(F90,'N2K Features'!$D$5:$CL$125,35,FALSE)</f>
        <v>0</v>
      </c>
      <c r="AO90" s="76">
        <f>VLOOKUP(F90,'N2K Features'!$D$5:$CL$125,36,FALSE)</f>
        <v>0</v>
      </c>
      <c r="AP90" s="76" t="str">
        <f>VLOOKUP(F90,'N2K Features'!$D$5:$CL$125,37,FALSE)</f>
        <v>Yes</v>
      </c>
      <c r="AQ90" s="76" t="str">
        <f>VLOOKUP(F90,'N2K Features'!$D$5:$CL$125,38,FALSE)</f>
        <v>Small</v>
      </c>
      <c r="AR90" s="76" t="str">
        <f>VLOOKUP(F90,'N2K Features'!$D$5:$CL$125,39,FALSE)</f>
        <v>Low</v>
      </c>
      <c r="AS90" s="76" t="str">
        <f>VLOOKUP(F90,'N2K Features'!$D$5:$CL$125,40,FALSE)</f>
        <v>Yes</v>
      </c>
      <c r="AT90" s="76" t="str">
        <f>VLOOKUP(F90,'N2K Features'!$D$5:$CL$125,41,FALSE)</f>
        <v>Small</v>
      </c>
      <c r="AU90" s="76" t="str">
        <f>VLOOKUP(F90,'N2K Features'!$D$5:$CL$125,42,FALSE)</f>
        <v>High</v>
      </c>
      <c r="AV90" s="76" t="str">
        <f>VLOOKUP(F90,'N2K Features'!$D$5:$CL$125,43,FALSE)</f>
        <v>No</v>
      </c>
      <c r="AW90" s="76">
        <f>VLOOKUP(F90,'N2K Features'!$D$5:$CL$125,44,FALSE)</f>
        <v>0</v>
      </c>
      <c r="AX90" s="76">
        <f>VLOOKUP(F90,'N2K Features'!$D$5:$CL$125,45,FALSE)</f>
        <v>0</v>
      </c>
      <c r="AY90" s="76" t="str">
        <f>VLOOKUP(F90,'N2K Features'!$D$5:$CL$125,46,FALSE)</f>
        <v>No</v>
      </c>
      <c r="AZ90" s="76">
        <f>VLOOKUP(F90,'N2K Features'!$D$5:$CL$125,47,FALSE)</f>
        <v>0</v>
      </c>
      <c r="BA90" s="76">
        <f>VLOOKUP(F90,'N2K Features'!$D$5:$CL$125,48,FALSE)</f>
        <v>0</v>
      </c>
      <c r="BB90" s="76" t="str">
        <f>VLOOKUP(F90,'N2K Features'!$D$5:$CL$125,49,FALSE)</f>
        <v>No</v>
      </c>
      <c r="BC90" s="76">
        <f>VLOOKUP(F90,'N2K Features'!$D$5:$CL$125,50,FALSE)</f>
        <v>0</v>
      </c>
      <c r="BD90" s="130">
        <f>VLOOKUP(F90,'N2K Features'!$D$5:$CL$125,51,FALSE)</f>
        <v>0</v>
      </c>
      <c r="BE90" s="76" t="str">
        <f>VLOOKUP(F90,'N2K Features'!$D$5:$CL$125,52,FALSE)</f>
        <v>Yes</v>
      </c>
      <c r="BF90" s="76" t="str">
        <f>VLOOKUP(F90,'N2K Features'!$D$5:$CL$125,53,FALSE)</f>
        <v>Small</v>
      </c>
      <c r="BG90" s="130" t="str">
        <f>VLOOKUP(F90,'N2K Features'!$D$5:$CL$125,54,FALSE)</f>
        <v>Low</v>
      </c>
      <c r="BH90" s="76" t="str">
        <f>VLOOKUP(F90,'N2K Features'!$D$5:$CL$125,55,FALSE)</f>
        <v>Yes</v>
      </c>
      <c r="BI90" s="76" t="str">
        <f>VLOOKUP(F90,'N2K Features'!$D$5:$CL$125,56,FALSE)</f>
        <v>Large</v>
      </c>
      <c r="BJ90" s="76" t="str">
        <f>VLOOKUP(F90,'N2K Features'!$D$5:$CL$125,57,FALSE)</f>
        <v>High</v>
      </c>
      <c r="BK90" s="76" t="str">
        <f>VLOOKUP(F90,'N2K Features'!$D$5:$CL$125,58,FALSE)</f>
        <v>Yes</v>
      </c>
      <c r="BL90" s="76" t="str">
        <f>VLOOKUP(F90,'N2K Features'!$D$5:$CL$125,59,FALSE)</f>
        <v>Large</v>
      </c>
      <c r="BM90" s="130" t="str">
        <f>VLOOKUP(F90,'N2K Features'!$D$5:$CL$125,60,FALSE)</f>
        <v>High</v>
      </c>
      <c r="BN90" s="76" t="str">
        <f>VLOOKUP(F90,'N2K Features'!$D$5:$CL$125,61,FALSE)</f>
        <v>Yes</v>
      </c>
      <c r="BO90" s="76" t="str">
        <f>VLOOKUP(F90,'N2K Features'!$D$5:$CL$125,62,FALSE)</f>
        <v>Medium</v>
      </c>
      <c r="BP90" s="76" t="str">
        <f>VLOOKUP(F90,'N2K Features'!$D$5:$CL$125,63,FALSE)</f>
        <v>Moderate</v>
      </c>
      <c r="BQ90" s="76" t="str">
        <f>VLOOKUP(F90,'N2K Features'!$D$5:$CL$125,64,FALSE)</f>
        <v>Yes</v>
      </c>
      <c r="BR90" s="76" t="str">
        <f>VLOOKUP(F90,'N2K Features'!$D$5:$CL$125,65,FALSE)</f>
        <v>Medium</v>
      </c>
      <c r="BS90" s="76" t="str">
        <f>VLOOKUP(F90,'N2K Features'!$D$5:$CL$125,66,FALSE)</f>
        <v>Moderate</v>
      </c>
      <c r="BT90" s="76" t="str">
        <f>VLOOKUP(F90,'N2K Features'!$D$5:$CL$125,67,FALSE)</f>
        <v>Yes</v>
      </c>
      <c r="BU90" s="76" t="str">
        <f>VLOOKUP(F90,'N2K Features'!$D$5:$CL$125,68,FALSE)</f>
        <v>Medium</v>
      </c>
      <c r="BV90" s="76" t="str">
        <f>VLOOKUP(F90,'N2K Features'!$D$5:$CL$125,69,FALSE)</f>
        <v>High</v>
      </c>
      <c r="BW90" s="76" t="str">
        <f>VLOOKUP(F90,'N2K Features'!$D$5:$CL$125,70,FALSE)</f>
        <v>Yes</v>
      </c>
      <c r="BX90" s="76" t="str">
        <f>VLOOKUP(F90,'N2K Features'!$D$5:$CL$125,71,FALSE)</f>
        <v>Medium</v>
      </c>
      <c r="BY90" s="130" t="str">
        <f>VLOOKUP(F90,'N2K Features'!$D$5:$CL$125,72,FALSE)</f>
        <v>High</v>
      </c>
      <c r="BZ90" s="76" t="str">
        <f>VLOOKUP(F90,'N2K Features'!$D$5:$CL$125,73,FALSE)</f>
        <v>No</v>
      </c>
      <c r="CA90" s="76">
        <f>VLOOKUP(F90,'N2K Features'!$D$5:$CL$125,74,FALSE)</f>
        <v>0</v>
      </c>
      <c r="CB90" s="76">
        <f>VLOOKUP(F90,'N2K Features'!$D$5:$CL$125,75,FALSE)</f>
        <v>0</v>
      </c>
      <c r="CC90" s="76" t="str">
        <f>VLOOKUP(F90,'N2K Features'!$D$5:$CL$125,76,FALSE)</f>
        <v>No</v>
      </c>
      <c r="CD90" s="76">
        <f>VLOOKUP(F90,'N2K Features'!$D$5:$CL$125,77,FALSE)</f>
        <v>0</v>
      </c>
      <c r="CE90" s="76">
        <f>VLOOKUP(F90,'N2K Features'!$D$5:$CL$125,78,FALSE)</f>
        <v>0</v>
      </c>
      <c r="CF90" s="76" t="str">
        <f>VLOOKUP(F90,'N2K Features'!$D$5:$CL$125,79,FALSE)</f>
        <v>Yes</v>
      </c>
      <c r="CG90" s="76" t="str">
        <f>VLOOKUP(F90,'N2K Features'!$D$5:$CL$125,80,FALSE)</f>
        <v>Medium</v>
      </c>
      <c r="CH90" s="76" t="str">
        <f>VLOOKUP(F90,'N2K Features'!$D$5:$CL$125,81,FALSE)</f>
        <v>High</v>
      </c>
      <c r="CI90" s="76" t="str">
        <f>VLOOKUP(F90,'N2K Features'!$D$5:$CL$125,82,FALSE)</f>
        <v>No</v>
      </c>
      <c r="CJ90" s="76">
        <f>VLOOKUP(F90,'N2K Features'!$D$5:$CL$125,83,FALSE)</f>
        <v>0</v>
      </c>
      <c r="CK90" s="76">
        <f>VLOOKUP(F90,'N2K Features'!$D$5:$CL$125,84,FALSE)</f>
        <v>0</v>
      </c>
      <c r="CL90" s="76" t="str">
        <f>VLOOKUP(F90,'N2K Features'!$D$5:$CL$125,85,FALSE)</f>
        <v>Yes</v>
      </c>
      <c r="CM90" s="76" t="str">
        <f>VLOOKUP(F90,'N2K Features'!$D$5:$CL$125,86,FALSE)</f>
        <v>Medium</v>
      </c>
      <c r="CN90" s="79" t="str">
        <f>VLOOKUP(F90,'N2K Features'!$D$5:$CL$125,87,FALSE)</f>
        <v>Distinctive often exceptional landscapes; attracts visitors in certain areas but others may be inaccessible; walking, bird watching</v>
      </c>
    </row>
    <row r="91" spans="1:92" ht="14.4" hidden="1" x14ac:dyDescent="0.3">
      <c r="A91" s="129" t="s">
        <v>229</v>
      </c>
      <c r="B91" s="59" t="s">
        <v>230</v>
      </c>
      <c r="C91" s="59" t="s">
        <v>585</v>
      </c>
      <c r="D91" s="59" t="s">
        <v>177</v>
      </c>
      <c r="E91" s="59" t="s">
        <v>593</v>
      </c>
      <c r="F91" s="59" t="s">
        <v>178</v>
      </c>
      <c r="G91" s="59" t="s">
        <v>179</v>
      </c>
      <c r="H91" s="179" t="s">
        <v>180</v>
      </c>
      <c r="I91" s="77" t="str">
        <f>VLOOKUP(F91,'N2K Features'!$D$5:$CL$125,4,FALSE)</f>
        <v>Yes</v>
      </c>
      <c r="J91" s="77" t="str">
        <f>VLOOKUP(F91,'N2K Features'!$D$5:$CL$125,5,FALSE)</f>
        <v>Medium</v>
      </c>
      <c r="K91" s="77" t="str">
        <f>VLOOKUP(F91,'N2K Features'!$D$5:$CL$125,6,FALSE)</f>
        <v>Moderate</v>
      </c>
      <c r="L91" s="77" t="str">
        <f>VLOOKUP(F91,'N2K Features'!$D$5:$CL$125,7,FALSE)</f>
        <v>Yes</v>
      </c>
      <c r="M91" s="77" t="str">
        <f>VLOOKUP(F91,'N2K Features'!$D$5:$CL$125,8,FALSE)</f>
        <v>Large</v>
      </c>
      <c r="N91" s="77" t="str">
        <f>VLOOKUP(F91,'N2K Features'!$D$5:$CL$125,9,FALSE)</f>
        <v>Moderate</v>
      </c>
      <c r="O91" s="77" t="str">
        <f>VLOOKUP(F91,'N2K Features'!$D$5:$CL$125,10,FALSE)</f>
        <v>Yes</v>
      </c>
      <c r="P91" s="77" t="str">
        <f>VLOOKUP(F91,'N2K Features'!$D$5:$CL$125,11,FALSE)</f>
        <v>Medium</v>
      </c>
      <c r="Q91" s="77" t="str">
        <f>VLOOKUP(F91,'N2K Features'!$D$5:$CL$125,12,FALSE)</f>
        <v>Low</v>
      </c>
      <c r="R91" s="77" t="str">
        <f>VLOOKUP(F91,'N2K Features'!$D$5:$CL$125,13,FALSE)</f>
        <v>Yes</v>
      </c>
      <c r="S91" s="77" t="str">
        <f>VLOOKUP(F91,'N2K Features'!$D$5:$CL$125,14,FALSE)</f>
        <v>Large</v>
      </c>
      <c r="T91" s="77" t="str">
        <f>VLOOKUP(F91,'N2K Features'!$D$5:$CL$125,15,FALSE)</f>
        <v>Moderate</v>
      </c>
      <c r="U91" s="77" t="str">
        <f>VLOOKUP(F91,'N2K Features'!$D$5:$CL$125,16,FALSE)</f>
        <v>Yes</v>
      </c>
      <c r="V91" s="77" t="str">
        <f>VLOOKUP(F91,'N2K Features'!$D$5:$CL$125, 17,FALSE)</f>
        <v>Small</v>
      </c>
      <c r="W91" s="77" t="str">
        <f>VLOOKUP(F91,'N2K Features'!$D$5:$CL$125,18,FALSE)</f>
        <v>Low</v>
      </c>
      <c r="X91" s="77" t="str">
        <f>VLOOKUP(F91,'N2K Features'!$D$5:$CL$125,19,FALSE)</f>
        <v>No</v>
      </c>
      <c r="Y91" s="77">
        <f>VLOOKUP(F91,'N2K Features'!$D$5:$CL$125,20,FALSE)</f>
        <v>0</v>
      </c>
      <c r="Z91" s="77">
        <f>VLOOKUP(F91,'N2K Features'!$D$5:$CL$125,21,FALSE)</f>
        <v>0</v>
      </c>
      <c r="AA91" s="77" t="str">
        <f>VLOOKUP(F91,'N2K Features'!$D$5:$CL$125,22,FALSE)</f>
        <v>No</v>
      </c>
      <c r="AB91" s="77">
        <f>VLOOKUP(F91,'N2K Features'!$D$5:$CL$125,23,FALSE)</f>
        <v>0</v>
      </c>
      <c r="AC91" s="77">
        <f>VLOOKUP(F91,'N2K Features'!$D$5:$CL$125,24,FALSE)</f>
        <v>0</v>
      </c>
      <c r="AD91" s="77" t="str">
        <f>VLOOKUP(F91,'N2K Features'!$D$5:$CL$125,25,FALSE)</f>
        <v>Yes</v>
      </c>
      <c r="AE91" s="77" t="str">
        <f>VLOOKUP(F91,'N2K Features'!$D$5:$CL$125,26,FALSE)</f>
        <v>Medium</v>
      </c>
      <c r="AF91" s="78" t="str">
        <f>VLOOKUP(F91,'N2K Features'!$D$5:$CL$125,27,FALSE)</f>
        <v>High</v>
      </c>
      <c r="AG91" s="76" t="str">
        <f>VLOOKUP(F91,'N2K Features'!$D$5:$CL$125,28,FALSE)</f>
        <v>Yes</v>
      </c>
      <c r="AH91" s="76" t="str">
        <f>VLOOKUP(F91,'N2K Features'!$D$5:$CL$125,29,FALSE)</f>
        <v>Small</v>
      </c>
      <c r="AI91" s="76" t="str">
        <f>VLOOKUP(F91,'N2K Features'!$D$5:$CL$125,30,FALSE)</f>
        <v>High</v>
      </c>
      <c r="AJ91" s="76" t="str">
        <f>VLOOKUP(F91,'N2K Features'!$D$5:$CL$125,31,FALSE)</f>
        <v>No</v>
      </c>
      <c r="AK91" s="76">
        <f>VLOOKUP(F91,'N2K Features'!$D$5:$CL$125,32,FALSE)</f>
        <v>0</v>
      </c>
      <c r="AL91" s="76">
        <f>VLOOKUP(F91,'N2K Features'!$D$5:$CL$125,33,FALSE)</f>
        <v>0</v>
      </c>
      <c r="AM91" s="76" t="str">
        <f>VLOOKUP(F91,'N2K Features'!$D$5:$CL$125,34,FALSE)</f>
        <v>No</v>
      </c>
      <c r="AN91" s="76">
        <f>VLOOKUP(F91,'N2K Features'!$D$5:$CL$125,35,FALSE)</f>
        <v>0</v>
      </c>
      <c r="AO91" s="76">
        <f>VLOOKUP(F91,'N2K Features'!$D$5:$CL$125,36,FALSE)</f>
        <v>0</v>
      </c>
      <c r="AP91" s="76" t="str">
        <f>VLOOKUP(F91,'N2K Features'!$D$5:$CL$125,37,FALSE)</f>
        <v>Yes</v>
      </c>
      <c r="AQ91" s="76" t="str">
        <f>VLOOKUP(F91,'N2K Features'!$D$5:$CL$125,38,FALSE)</f>
        <v>Medium</v>
      </c>
      <c r="AR91" s="76" t="str">
        <f>VLOOKUP(F91,'N2K Features'!$D$5:$CL$125,39,FALSE)</f>
        <v>Low</v>
      </c>
      <c r="AS91" s="76" t="str">
        <f>VLOOKUP(F91,'N2K Features'!$D$5:$CL$125,40,FALSE)</f>
        <v>No</v>
      </c>
      <c r="AT91" s="76">
        <f>VLOOKUP(F91,'N2K Features'!$D$5:$CL$125,41,FALSE)</f>
        <v>0</v>
      </c>
      <c r="AU91" s="76">
        <f>VLOOKUP(F91,'N2K Features'!$D$5:$CL$125,42,FALSE)</f>
        <v>0</v>
      </c>
      <c r="AV91" s="76" t="str">
        <f>VLOOKUP(F91,'N2K Features'!$D$5:$CL$125,43,FALSE)</f>
        <v>Yes</v>
      </c>
      <c r="AW91" s="76" t="str">
        <f>VLOOKUP(F91,'N2K Features'!$D$5:$CL$125,44,FALSE)</f>
        <v>Medium</v>
      </c>
      <c r="AX91" s="76" t="str">
        <f>VLOOKUP(F91,'N2K Features'!$D$5:$CL$125,45,FALSE)</f>
        <v>High</v>
      </c>
      <c r="AY91" s="76" t="str">
        <f>VLOOKUP(F91,'N2K Features'!$D$5:$CL$125,46,FALSE)</f>
        <v>No</v>
      </c>
      <c r="AZ91" s="76">
        <f>VLOOKUP(F91,'N2K Features'!$D$5:$CL$125,47,FALSE)</f>
        <v>0</v>
      </c>
      <c r="BA91" s="76">
        <f>VLOOKUP(F91,'N2K Features'!$D$5:$CL$125,48,FALSE)</f>
        <v>0</v>
      </c>
      <c r="BB91" s="76" t="str">
        <f>VLOOKUP(F91,'N2K Features'!$D$5:$CL$125,49,FALSE)</f>
        <v>No</v>
      </c>
      <c r="BC91" s="76">
        <f>VLOOKUP(F91,'N2K Features'!$D$5:$CL$125,50,FALSE)</f>
        <v>0</v>
      </c>
      <c r="BD91" s="130">
        <f>VLOOKUP(F91,'N2K Features'!$D$5:$CL$125,51,FALSE)</f>
        <v>0</v>
      </c>
      <c r="BE91" s="76" t="str">
        <f>VLOOKUP(F91,'N2K Features'!$D$5:$CL$125,52,FALSE)</f>
        <v>No</v>
      </c>
      <c r="BF91" s="76">
        <f>VLOOKUP(F91,'N2K Features'!$D$5:$CL$125,53,FALSE)</f>
        <v>0</v>
      </c>
      <c r="BG91" s="130">
        <f>VLOOKUP(F91,'N2K Features'!$D$5:$CL$125,54,FALSE)</f>
        <v>0</v>
      </c>
      <c r="BH91" s="76" t="str">
        <f>VLOOKUP(F91,'N2K Features'!$D$5:$CL$125,55,FALSE)</f>
        <v>Yes</v>
      </c>
      <c r="BI91" s="76" t="str">
        <f>VLOOKUP(F91,'N2K Features'!$D$5:$CL$125,56,FALSE)</f>
        <v>Small</v>
      </c>
      <c r="BJ91" s="76" t="str">
        <f>VLOOKUP(F91,'N2K Features'!$D$5:$CL$125,57,FALSE)</f>
        <v>Low</v>
      </c>
      <c r="BK91" s="76" t="str">
        <f>VLOOKUP(F91,'N2K Features'!$D$5:$CL$125,58,FALSE)</f>
        <v>Yes</v>
      </c>
      <c r="BL91" s="76" t="str">
        <f>VLOOKUP(F91,'N2K Features'!$D$5:$CL$125,59,FALSE)</f>
        <v>Medium</v>
      </c>
      <c r="BM91" s="130" t="str">
        <f>VLOOKUP(F91,'N2K Features'!$D$5:$CL$125,60,FALSE)</f>
        <v>Moderate</v>
      </c>
      <c r="BN91" s="76" t="str">
        <f>VLOOKUP(F91,'N2K Features'!$D$5:$CL$125,61,FALSE)</f>
        <v>Yes</v>
      </c>
      <c r="BO91" s="76" t="str">
        <f>VLOOKUP(F91,'N2K Features'!$D$5:$CL$125,62,FALSE)</f>
        <v>Medium</v>
      </c>
      <c r="BP91" s="76" t="str">
        <f>VLOOKUP(F91,'N2K Features'!$D$5:$CL$125,63,FALSE)</f>
        <v>Moderate</v>
      </c>
      <c r="BQ91" s="76" t="str">
        <f>VLOOKUP(F91,'N2K Features'!$D$5:$CL$125,64,FALSE)</f>
        <v>No</v>
      </c>
      <c r="BR91" s="76">
        <f>VLOOKUP(F91,'N2K Features'!$D$5:$CL$125,65,FALSE)</f>
        <v>0</v>
      </c>
      <c r="BS91" s="76">
        <f>VLOOKUP(F91,'N2K Features'!$D$5:$CL$125,66,FALSE)</f>
        <v>0</v>
      </c>
      <c r="BT91" s="76" t="str">
        <f>VLOOKUP(F91,'N2K Features'!$D$5:$CL$125,67,FALSE)</f>
        <v>Yes</v>
      </c>
      <c r="BU91" s="76" t="str">
        <f>VLOOKUP(F91,'N2K Features'!$D$5:$CL$125,68,FALSE)</f>
        <v>Small</v>
      </c>
      <c r="BV91" s="76" t="str">
        <f>VLOOKUP(F91,'N2K Features'!$D$5:$CL$125,69,FALSE)</f>
        <v>High</v>
      </c>
      <c r="BW91" s="76" t="str">
        <f>VLOOKUP(F91,'N2K Features'!$D$5:$CL$125,70,FALSE)</f>
        <v>Yes</v>
      </c>
      <c r="BX91" s="76" t="str">
        <f>VLOOKUP(F91,'N2K Features'!$D$5:$CL$125,71,FALSE)</f>
        <v>Medium</v>
      </c>
      <c r="BY91" s="130" t="str">
        <f>VLOOKUP(F91,'N2K Features'!$D$5:$CL$125,72,FALSE)</f>
        <v>High</v>
      </c>
      <c r="BZ91" s="76" t="str">
        <f>VLOOKUP(F91,'N2K Features'!$D$5:$CL$125,73,FALSE)</f>
        <v>No</v>
      </c>
      <c r="CA91" s="76">
        <f>VLOOKUP(F91,'N2K Features'!$D$5:$CL$125,74,FALSE)</f>
        <v>0</v>
      </c>
      <c r="CB91" s="76">
        <f>VLOOKUP(F91,'N2K Features'!$D$5:$CL$125,75,FALSE)</f>
        <v>0</v>
      </c>
      <c r="CC91" s="76" t="str">
        <f>VLOOKUP(F91,'N2K Features'!$D$5:$CL$125,76,FALSE)</f>
        <v>No</v>
      </c>
      <c r="CD91" s="76">
        <f>VLOOKUP(F91,'N2K Features'!$D$5:$CL$125,77,FALSE)</f>
        <v>0</v>
      </c>
      <c r="CE91" s="76">
        <f>VLOOKUP(F91,'N2K Features'!$D$5:$CL$125,78,FALSE)</f>
        <v>0</v>
      </c>
      <c r="CF91" s="76" t="str">
        <f>VLOOKUP(F91,'N2K Features'!$D$5:$CL$125,79,FALSE)</f>
        <v>Yes</v>
      </c>
      <c r="CG91" s="76" t="str">
        <f>VLOOKUP(F91,'N2K Features'!$D$5:$CL$125,80,FALSE)</f>
        <v>Medium</v>
      </c>
      <c r="CH91" s="76" t="str">
        <f>VLOOKUP(F91,'N2K Features'!$D$5:$CL$125,81,FALSE)</f>
        <v>High</v>
      </c>
      <c r="CI91" s="76" t="str">
        <f>VLOOKUP(F91,'N2K Features'!$D$5:$CL$125,82,FALSE)</f>
        <v>No</v>
      </c>
      <c r="CJ91" s="76">
        <f>VLOOKUP(F91,'N2K Features'!$D$5:$CL$125,83,FALSE)</f>
        <v>0</v>
      </c>
      <c r="CK91" s="76">
        <f>VLOOKUP(F91,'N2K Features'!$D$5:$CL$125,84,FALSE)</f>
        <v>0</v>
      </c>
      <c r="CL91" s="76" t="str">
        <f>VLOOKUP(F91,'N2K Features'!$D$5:$CL$125,85,FALSE)</f>
        <v>Yes</v>
      </c>
      <c r="CM91" s="76" t="str">
        <f>VLOOKUP(F91,'N2K Features'!$D$5:$CL$125,86,FALSE)</f>
        <v>Medium</v>
      </c>
      <c r="CN91" s="79" t="str">
        <f>VLOOKUP(F91,'N2K Features'!$D$5:$CL$125,87,FALSE)</f>
        <v xml:space="preserve">Contributes to iconic upland landscapes of Wales, popular with walkers, mountaineers </v>
      </c>
    </row>
    <row r="92" spans="1:92" ht="14.4" hidden="1" x14ac:dyDescent="0.3">
      <c r="A92" s="129" t="s">
        <v>229</v>
      </c>
      <c r="B92" s="59" t="s">
        <v>230</v>
      </c>
      <c r="C92" s="59" t="s">
        <v>585</v>
      </c>
      <c r="D92" s="59" t="s">
        <v>185</v>
      </c>
      <c r="E92" s="59" t="s">
        <v>593</v>
      </c>
      <c r="F92" s="59" t="s">
        <v>186</v>
      </c>
      <c r="G92" s="59" t="s">
        <v>187</v>
      </c>
      <c r="H92" s="179" t="s">
        <v>188</v>
      </c>
      <c r="I92" s="77" t="str">
        <f>VLOOKUP(F92,'N2K Features'!$D$5:$CL$125,4,FALSE)</f>
        <v>Yes</v>
      </c>
      <c r="J92" s="77" t="str">
        <f>VLOOKUP(F92,'N2K Features'!$D$5:$CL$125,5,FALSE)</f>
        <v>Medium</v>
      </c>
      <c r="K92" s="77" t="str">
        <f>VLOOKUP(F92,'N2K Features'!$D$5:$CL$125,6,FALSE)</f>
        <v>Moderate</v>
      </c>
      <c r="L92" s="77" t="str">
        <f>VLOOKUP(F92,'N2K Features'!$D$5:$CL$125,7,FALSE)</f>
        <v>Yes</v>
      </c>
      <c r="M92" s="77" t="str">
        <f>VLOOKUP(F92,'N2K Features'!$D$5:$CL$125,8,FALSE)</f>
        <v>Large</v>
      </c>
      <c r="N92" s="77" t="str">
        <f>VLOOKUP(F92,'N2K Features'!$D$5:$CL$125,9,FALSE)</f>
        <v>Moderate</v>
      </c>
      <c r="O92" s="77" t="str">
        <f>VLOOKUP(F92,'N2K Features'!$D$5:$CL$125,10,FALSE)</f>
        <v>Yes</v>
      </c>
      <c r="P92" s="77" t="str">
        <f>VLOOKUP(F92,'N2K Features'!$D$5:$CL$125,11,FALSE)</f>
        <v>Medium</v>
      </c>
      <c r="Q92" s="77" t="str">
        <f>VLOOKUP(F92,'N2K Features'!$D$5:$CL$125,12,FALSE)</f>
        <v>Low</v>
      </c>
      <c r="R92" s="77" t="str">
        <f>VLOOKUP(F92,'N2K Features'!$D$5:$CL$125,13,FALSE)</f>
        <v>Yes</v>
      </c>
      <c r="S92" s="77" t="str">
        <f>VLOOKUP(F92,'N2K Features'!$D$5:$CL$125,14,FALSE)</f>
        <v>Large</v>
      </c>
      <c r="T92" s="77" t="str">
        <f>VLOOKUP(F92,'N2K Features'!$D$5:$CL$125,15,FALSE)</f>
        <v>Moderate</v>
      </c>
      <c r="U92" s="77" t="str">
        <f>VLOOKUP(F92,'N2K Features'!$D$5:$CL$125,16,FALSE)</f>
        <v>Yes</v>
      </c>
      <c r="V92" s="77" t="str">
        <f>VLOOKUP(F92,'N2K Features'!$D$5:$CL$125, 17,FALSE)</f>
        <v>Medium</v>
      </c>
      <c r="W92" s="77" t="str">
        <f>VLOOKUP(F92,'N2K Features'!$D$5:$CL$125,18,FALSE)</f>
        <v>Low</v>
      </c>
      <c r="X92" s="77" t="str">
        <f>VLOOKUP(F92,'N2K Features'!$D$5:$CL$125,19,FALSE)</f>
        <v>No</v>
      </c>
      <c r="Y92" s="77">
        <f>VLOOKUP(F92,'N2K Features'!$D$5:$CL$125,20,FALSE)</f>
        <v>0</v>
      </c>
      <c r="Z92" s="77">
        <f>VLOOKUP(F92,'N2K Features'!$D$5:$CL$125,21,FALSE)</f>
        <v>0</v>
      </c>
      <c r="AA92" s="77" t="str">
        <f>VLOOKUP(F92,'N2K Features'!$D$5:$CL$125,22,FALSE)</f>
        <v>No</v>
      </c>
      <c r="AB92" s="77">
        <f>VLOOKUP(F92,'N2K Features'!$D$5:$CL$125,23,FALSE)</f>
        <v>0</v>
      </c>
      <c r="AC92" s="77">
        <f>VLOOKUP(F92,'N2K Features'!$D$5:$CL$125,24,FALSE)</f>
        <v>0</v>
      </c>
      <c r="AD92" s="77" t="str">
        <f>VLOOKUP(F92,'N2K Features'!$D$5:$CL$125,25,FALSE)</f>
        <v>Yes</v>
      </c>
      <c r="AE92" s="77" t="str">
        <f>VLOOKUP(F92,'N2K Features'!$D$5:$CL$125,26,FALSE)</f>
        <v>Medium</v>
      </c>
      <c r="AF92" s="78" t="str">
        <f>VLOOKUP(F92,'N2K Features'!$D$5:$CL$125,27,FALSE)</f>
        <v>High</v>
      </c>
      <c r="AG92" s="76" t="str">
        <f>VLOOKUP(F92,'N2K Features'!$D$5:$CL$125,28,FALSE)</f>
        <v>Yes</v>
      </c>
      <c r="AH92" s="76" t="str">
        <f>VLOOKUP(F92,'N2K Features'!$D$5:$CL$125,29,FALSE)</f>
        <v>Small</v>
      </c>
      <c r="AI92" s="76" t="str">
        <f>VLOOKUP(F92,'N2K Features'!$D$5:$CL$125,30,FALSE)</f>
        <v>High</v>
      </c>
      <c r="AJ92" s="76" t="str">
        <f>VLOOKUP(F92,'N2K Features'!$D$5:$CL$125,31,FALSE)</f>
        <v>No</v>
      </c>
      <c r="AK92" s="76">
        <f>VLOOKUP(F92,'N2K Features'!$D$5:$CL$125,32,FALSE)</f>
        <v>0</v>
      </c>
      <c r="AL92" s="76">
        <f>VLOOKUP(F92,'N2K Features'!$D$5:$CL$125,33,FALSE)</f>
        <v>0</v>
      </c>
      <c r="AM92" s="76" t="str">
        <f>VLOOKUP(F92,'N2K Features'!$D$5:$CL$125,34,FALSE)</f>
        <v>Yes</v>
      </c>
      <c r="AN92" s="76" t="str">
        <f>VLOOKUP(F92,'N2K Features'!$D$5:$CL$125,35,FALSE)</f>
        <v>Small</v>
      </c>
      <c r="AO92" s="76" t="str">
        <f>VLOOKUP(F92,'N2K Features'!$D$5:$CL$125,36,FALSE)</f>
        <v>Low</v>
      </c>
      <c r="AP92" s="76" t="str">
        <f>VLOOKUP(F92,'N2K Features'!$D$5:$CL$125,37,FALSE)</f>
        <v>Yes</v>
      </c>
      <c r="AQ92" s="76" t="str">
        <f>VLOOKUP(F92,'N2K Features'!$D$5:$CL$125,38,FALSE)</f>
        <v>Medium</v>
      </c>
      <c r="AR92" s="76" t="str">
        <f>VLOOKUP(F92,'N2K Features'!$D$5:$CL$125,39,FALSE)</f>
        <v>Low</v>
      </c>
      <c r="AS92" s="76" t="str">
        <f>VLOOKUP(F92,'N2K Features'!$D$5:$CL$125,40,FALSE)</f>
        <v>No</v>
      </c>
      <c r="AT92" s="76">
        <f>VLOOKUP(F92,'N2K Features'!$D$5:$CL$125,41,FALSE)</f>
        <v>0</v>
      </c>
      <c r="AU92" s="76">
        <f>VLOOKUP(F92,'N2K Features'!$D$5:$CL$125,42,FALSE)</f>
        <v>0</v>
      </c>
      <c r="AV92" s="76" t="str">
        <f>VLOOKUP(F92,'N2K Features'!$D$5:$CL$125,43,FALSE)</f>
        <v>No</v>
      </c>
      <c r="AW92" s="76">
        <f>VLOOKUP(F92,'N2K Features'!$D$5:$CL$125,44,FALSE)</f>
        <v>0</v>
      </c>
      <c r="AX92" s="76">
        <f>VLOOKUP(F92,'N2K Features'!$D$5:$CL$125,45,FALSE)</f>
        <v>0</v>
      </c>
      <c r="AY92" s="76" t="str">
        <f>VLOOKUP(F92,'N2K Features'!$D$5:$CL$125,46,FALSE)</f>
        <v>No</v>
      </c>
      <c r="AZ92" s="76">
        <f>VLOOKUP(F92,'N2K Features'!$D$5:$CL$125,47,FALSE)</f>
        <v>0</v>
      </c>
      <c r="BA92" s="76">
        <f>VLOOKUP(F92,'N2K Features'!$D$5:$CL$125,48,FALSE)</f>
        <v>0</v>
      </c>
      <c r="BB92" s="76" t="str">
        <f>VLOOKUP(F92,'N2K Features'!$D$5:$CL$125,49,FALSE)</f>
        <v>No</v>
      </c>
      <c r="BC92" s="76">
        <f>VLOOKUP(F92,'N2K Features'!$D$5:$CL$125,50,FALSE)</f>
        <v>0</v>
      </c>
      <c r="BD92" s="130">
        <f>VLOOKUP(F92,'N2K Features'!$D$5:$CL$125,51,FALSE)</f>
        <v>0</v>
      </c>
      <c r="BE92" s="76" t="str">
        <f>VLOOKUP(F92,'N2K Features'!$D$5:$CL$125,52,FALSE)</f>
        <v>No</v>
      </c>
      <c r="BF92" s="76">
        <f>VLOOKUP(F92,'N2K Features'!$D$5:$CL$125,53,FALSE)</f>
        <v>0</v>
      </c>
      <c r="BG92" s="130">
        <f>VLOOKUP(F92,'N2K Features'!$D$5:$CL$125,54,FALSE)</f>
        <v>0</v>
      </c>
      <c r="BH92" s="76" t="str">
        <f>VLOOKUP(F92,'N2K Features'!$D$5:$CL$125,55,FALSE)</f>
        <v>Yes</v>
      </c>
      <c r="BI92" s="76" t="str">
        <f>VLOOKUP(F92,'N2K Features'!$D$5:$CL$125,56,FALSE)</f>
        <v>Small</v>
      </c>
      <c r="BJ92" s="76" t="str">
        <f>VLOOKUP(F92,'N2K Features'!$D$5:$CL$125,57,FALSE)</f>
        <v>Low</v>
      </c>
      <c r="BK92" s="76" t="str">
        <f>VLOOKUP(F92,'N2K Features'!$D$5:$CL$125,58,FALSE)</f>
        <v>Yes</v>
      </c>
      <c r="BL92" s="76" t="str">
        <f>VLOOKUP(F92,'N2K Features'!$D$5:$CL$125,59,FALSE)</f>
        <v>Medium</v>
      </c>
      <c r="BM92" s="130" t="str">
        <f>VLOOKUP(F92,'N2K Features'!$D$5:$CL$125,60,FALSE)</f>
        <v>Moderate</v>
      </c>
      <c r="BN92" s="76" t="str">
        <f>VLOOKUP(F92,'N2K Features'!$D$5:$CL$125,61,FALSE)</f>
        <v>Yes</v>
      </c>
      <c r="BO92" s="76" t="str">
        <f>VLOOKUP(F92,'N2K Features'!$D$5:$CL$125,62,FALSE)</f>
        <v>Medium</v>
      </c>
      <c r="BP92" s="76" t="str">
        <f>VLOOKUP(F92,'N2K Features'!$D$5:$CL$125,63,FALSE)</f>
        <v>Moderate</v>
      </c>
      <c r="BQ92" s="76" t="str">
        <f>VLOOKUP(F92,'N2K Features'!$D$5:$CL$125,64,FALSE)</f>
        <v>No</v>
      </c>
      <c r="BR92" s="76">
        <f>VLOOKUP(F92,'N2K Features'!$D$5:$CL$125,65,FALSE)</f>
        <v>0</v>
      </c>
      <c r="BS92" s="76">
        <f>VLOOKUP(F92,'N2K Features'!$D$5:$CL$125,66,FALSE)</f>
        <v>0</v>
      </c>
      <c r="BT92" s="76" t="str">
        <f>VLOOKUP(F92,'N2K Features'!$D$5:$CL$125,67,FALSE)</f>
        <v>Yes</v>
      </c>
      <c r="BU92" s="76" t="str">
        <f>VLOOKUP(F92,'N2K Features'!$D$5:$CL$125,68,FALSE)</f>
        <v>Small</v>
      </c>
      <c r="BV92" s="76" t="str">
        <f>VLOOKUP(F92,'N2K Features'!$D$5:$CL$125,69,FALSE)</f>
        <v>High</v>
      </c>
      <c r="BW92" s="76" t="str">
        <f>VLOOKUP(F92,'N2K Features'!$D$5:$CL$125,70,FALSE)</f>
        <v>Yes</v>
      </c>
      <c r="BX92" s="76" t="str">
        <f>VLOOKUP(F92,'N2K Features'!$D$5:$CL$125,71,FALSE)</f>
        <v>Medium</v>
      </c>
      <c r="BY92" s="130" t="str">
        <f>VLOOKUP(F92,'N2K Features'!$D$5:$CL$125,72,FALSE)</f>
        <v>High</v>
      </c>
      <c r="BZ92" s="76" t="str">
        <f>VLOOKUP(F92,'N2K Features'!$D$5:$CL$125,73,FALSE)</f>
        <v>No</v>
      </c>
      <c r="CA92" s="76">
        <f>VLOOKUP(F92,'N2K Features'!$D$5:$CL$125,74,FALSE)</f>
        <v>0</v>
      </c>
      <c r="CB92" s="76">
        <f>VLOOKUP(F92,'N2K Features'!$D$5:$CL$125,75,FALSE)</f>
        <v>0</v>
      </c>
      <c r="CC92" s="76" t="str">
        <f>VLOOKUP(F92,'N2K Features'!$D$5:$CL$125,76,FALSE)</f>
        <v>No</v>
      </c>
      <c r="CD92" s="76">
        <f>VLOOKUP(F92,'N2K Features'!$D$5:$CL$125,77,FALSE)</f>
        <v>0</v>
      </c>
      <c r="CE92" s="76">
        <f>VLOOKUP(F92,'N2K Features'!$D$5:$CL$125,78,FALSE)</f>
        <v>0</v>
      </c>
      <c r="CF92" s="76" t="str">
        <f>VLOOKUP(F92,'N2K Features'!$D$5:$CL$125,79,FALSE)</f>
        <v>Yes</v>
      </c>
      <c r="CG92" s="76" t="str">
        <f>VLOOKUP(F92,'N2K Features'!$D$5:$CL$125,80,FALSE)</f>
        <v>Medium</v>
      </c>
      <c r="CH92" s="76" t="str">
        <f>VLOOKUP(F92,'N2K Features'!$D$5:$CL$125,81,FALSE)</f>
        <v>High</v>
      </c>
      <c r="CI92" s="76" t="str">
        <f>VLOOKUP(F92,'N2K Features'!$D$5:$CL$125,82,FALSE)</f>
        <v>No</v>
      </c>
      <c r="CJ92" s="76">
        <f>VLOOKUP(F92,'N2K Features'!$D$5:$CL$125,83,FALSE)</f>
        <v>0</v>
      </c>
      <c r="CK92" s="76">
        <f>VLOOKUP(F92,'N2K Features'!$D$5:$CL$125,84,FALSE)</f>
        <v>0</v>
      </c>
      <c r="CL92" s="76" t="str">
        <f>VLOOKUP(F92,'N2K Features'!$D$5:$CL$125,85,FALSE)</f>
        <v>Yes</v>
      </c>
      <c r="CM92" s="76" t="str">
        <f>VLOOKUP(F92,'N2K Features'!$D$5:$CL$125,86,FALSE)</f>
        <v>Medium</v>
      </c>
      <c r="CN92" s="79" t="str">
        <f>VLOOKUP(F92,'N2K Features'!$D$5:$CL$125,87,FALSE)</f>
        <v>Contributes to iconic upland and coastal landscapes of Wales, popular with walkers. Display of flowers.</v>
      </c>
    </row>
    <row r="93" spans="1:92" ht="14.4" hidden="1" x14ac:dyDescent="0.3">
      <c r="A93" s="129" t="s">
        <v>229</v>
      </c>
      <c r="B93" s="59" t="s">
        <v>230</v>
      </c>
      <c r="C93" s="59" t="s">
        <v>585</v>
      </c>
      <c r="D93" s="59" t="s">
        <v>181</v>
      </c>
      <c r="E93" s="59" t="s">
        <v>593</v>
      </c>
      <c r="F93" s="59" t="s">
        <v>182</v>
      </c>
      <c r="G93" s="59" t="s">
        <v>183</v>
      </c>
      <c r="H93" s="179" t="s">
        <v>184</v>
      </c>
      <c r="I93" s="77" t="str">
        <f>VLOOKUP(F93,'N2K Features'!$D$5:$CL$125,4,FALSE)</f>
        <v>Yes</v>
      </c>
      <c r="J93" s="77" t="str">
        <f>VLOOKUP(F93,'N2K Features'!$D$5:$CL$125,5,FALSE)</f>
        <v>Medium</v>
      </c>
      <c r="K93" s="77" t="str">
        <f>VLOOKUP(F93,'N2K Features'!$D$5:$CL$125,6,FALSE)</f>
        <v>Moderate</v>
      </c>
      <c r="L93" s="77" t="str">
        <f>VLOOKUP(F93,'N2K Features'!$D$5:$CL$125,7,FALSE)</f>
        <v>Yes</v>
      </c>
      <c r="M93" s="77" t="str">
        <f>VLOOKUP(F93,'N2K Features'!$D$5:$CL$125,8,FALSE)</f>
        <v>Large</v>
      </c>
      <c r="N93" s="77" t="str">
        <f>VLOOKUP(F93,'N2K Features'!$D$5:$CL$125,9,FALSE)</f>
        <v>Moderate</v>
      </c>
      <c r="O93" s="77" t="str">
        <f>VLOOKUP(F93,'N2K Features'!$D$5:$CL$125,10,FALSE)</f>
        <v>Yes</v>
      </c>
      <c r="P93" s="77" t="str">
        <f>VLOOKUP(F93,'N2K Features'!$D$5:$CL$125,11,FALSE)</f>
        <v>Medium</v>
      </c>
      <c r="Q93" s="77" t="str">
        <f>VLOOKUP(F93,'N2K Features'!$D$5:$CL$125,12,FALSE)</f>
        <v>Low</v>
      </c>
      <c r="R93" s="77" t="str">
        <f>VLOOKUP(F93,'N2K Features'!$D$5:$CL$125,13,FALSE)</f>
        <v>Yes</v>
      </c>
      <c r="S93" s="77" t="str">
        <f>VLOOKUP(F93,'N2K Features'!$D$5:$CL$125,14,FALSE)</f>
        <v>Large</v>
      </c>
      <c r="T93" s="77" t="str">
        <f>VLOOKUP(F93,'N2K Features'!$D$5:$CL$125,15,FALSE)</f>
        <v>Moderate</v>
      </c>
      <c r="U93" s="77" t="str">
        <f>VLOOKUP(F93,'N2K Features'!$D$5:$CL$125,16,FALSE)</f>
        <v>Yes</v>
      </c>
      <c r="V93" s="77" t="str">
        <f>VLOOKUP(F93,'N2K Features'!$D$5:$CL$125, 17,FALSE)</f>
        <v>Medium</v>
      </c>
      <c r="W93" s="77" t="str">
        <f>VLOOKUP(F93,'N2K Features'!$D$5:$CL$125,18,FALSE)</f>
        <v>Low</v>
      </c>
      <c r="X93" s="77" t="str">
        <f>VLOOKUP(F93,'N2K Features'!$D$5:$CL$125,19,FALSE)</f>
        <v>No</v>
      </c>
      <c r="Y93" s="77">
        <f>VLOOKUP(F93,'N2K Features'!$D$5:$CL$125,20,FALSE)</f>
        <v>0</v>
      </c>
      <c r="Z93" s="77">
        <f>VLOOKUP(F93,'N2K Features'!$D$5:$CL$125,21,FALSE)</f>
        <v>0</v>
      </c>
      <c r="AA93" s="77" t="str">
        <f>VLOOKUP(F93,'N2K Features'!$D$5:$CL$125,22,FALSE)</f>
        <v>No</v>
      </c>
      <c r="AB93" s="77">
        <f>VLOOKUP(F93,'N2K Features'!$D$5:$CL$125,23,FALSE)</f>
        <v>0</v>
      </c>
      <c r="AC93" s="77">
        <f>VLOOKUP(F93,'N2K Features'!$D$5:$CL$125,24,FALSE)</f>
        <v>0</v>
      </c>
      <c r="AD93" s="77" t="str">
        <f>VLOOKUP(F93,'N2K Features'!$D$5:$CL$125,25,FALSE)</f>
        <v>Yes</v>
      </c>
      <c r="AE93" s="77" t="str">
        <f>VLOOKUP(F93,'N2K Features'!$D$5:$CL$125,26,FALSE)</f>
        <v>Medium</v>
      </c>
      <c r="AF93" s="78" t="str">
        <f>VLOOKUP(F93,'N2K Features'!$D$5:$CL$125,27,FALSE)</f>
        <v>High</v>
      </c>
      <c r="AG93" s="76" t="str">
        <f>VLOOKUP(F93,'N2K Features'!$D$5:$CL$125,28,FALSE)</f>
        <v>Yes</v>
      </c>
      <c r="AH93" s="76" t="str">
        <f>VLOOKUP(F93,'N2K Features'!$D$5:$CL$125,29,FALSE)</f>
        <v>Small</v>
      </c>
      <c r="AI93" s="76" t="str">
        <f>VLOOKUP(F93,'N2K Features'!$D$5:$CL$125,30,FALSE)</f>
        <v>High</v>
      </c>
      <c r="AJ93" s="76" t="str">
        <f>VLOOKUP(F93,'N2K Features'!$D$5:$CL$125,31,FALSE)</f>
        <v>No</v>
      </c>
      <c r="AK93" s="76">
        <f>VLOOKUP(F93,'N2K Features'!$D$5:$CL$125,32,FALSE)</f>
        <v>0</v>
      </c>
      <c r="AL93" s="76">
        <f>VLOOKUP(F93,'N2K Features'!$D$5:$CL$125,33,FALSE)</f>
        <v>0</v>
      </c>
      <c r="AM93" s="76" t="str">
        <f>VLOOKUP(F93,'N2K Features'!$D$5:$CL$125,34,FALSE)</f>
        <v>Yes</v>
      </c>
      <c r="AN93" s="76" t="str">
        <f>VLOOKUP(F93,'N2K Features'!$D$5:$CL$125,35,FALSE)</f>
        <v>Small</v>
      </c>
      <c r="AO93" s="76" t="str">
        <f>VLOOKUP(F93,'N2K Features'!$D$5:$CL$125,36,FALSE)</f>
        <v>Low</v>
      </c>
      <c r="AP93" s="76" t="str">
        <f>VLOOKUP(F93,'N2K Features'!$D$5:$CL$125,37,FALSE)</f>
        <v>Yes</v>
      </c>
      <c r="AQ93" s="76" t="str">
        <f>VLOOKUP(F93,'N2K Features'!$D$5:$CL$125,38,FALSE)</f>
        <v>Medium</v>
      </c>
      <c r="AR93" s="76" t="str">
        <f>VLOOKUP(F93,'N2K Features'!$D$5:$CL$125,39,FALSE)</f>
        <v>Low</v>
      </c>
      <c r="AS93" s="76" t="str">
        <f>VLOOKUP(F93,'N2K Features'!$D$5:$CL$125,40,FALSE)</f>
        <v>No</v>
      </c>
      <c r="AT93" s="76">
        <f>VLOOKUP(F93,'N2K Features'!$D$5:$CL$125,41,FALSE)</f>
        <v>0</v>
      </c>
      <c r="AU93" s="76">
        <f>VLOOKUP(F93,'N2K Features'!$D$5:$CL$125,42,FALSE)</f>
        <v>0</v>
      </c>
      <c r="AV93" s="76" t="str">
        <f>VLOOKUP(F93,'N2K Features'!$D$5:$CL$125,43,FALSE)</f>
        <v>No</v>
      </c>
      <c r="AW93" s="76">
        <f>VLOOKUP(F93,'N2K Features'!$D$5:$CL$125,44,FALSE)</f>
        <v>0</v>
      </c>
      <c r="AX93" s="76">
        <f>VLOOKUP(F93,'N2K Features'!$D$5:$CL$125,45,FALSE)</f>
        <v>0</v>
      </c>
      <c r="AY93" s="76" t="str">
        <f>VLOOKUP(F93,'N2K Features'!$D$5:$CL$125,46,FALSE)</f>
        <v>No</v>
      </c>
      <c r="AZ93" s="76">
        <f>VLOOKUP(F93,'N2K Features'!$D$5:$CL$125,47,FALSE)</f>
        <v>0</v>
      </c>
      <c r="BA93" s="76">
        <f>VLOOKUP(F93,'N2K Features'!$D$5:$CL$125,48,FALSE)</f>
        <v>0</v>
      </c>
      <c r="BB93" s="76" t="str">
        <f>VLOOKUP(F93,'N2K Features'!$D$5:$CL$125,49,FALSE)</f>
        <v>No</v>
      </c>
      <c r="BC93" s="76">
        <f>VLOOKUP(F93,'N2K Features'!$D$5:$CL$125,50,FALSE)</f>
        <v>0</v>
      </c>
      <c r="BD93" s="130">
        <f>VLOOKUP(F93,'N2K Features'!$D$5:$CL$125,51,FALSE)</f>
        <v>0</v>
      </c>
      <c r="BE93" s="76" t="str">
        <f>VLOOKUP(F93,'N2K Features'!$D$5:$CL$125,52,FALSE)</f>
        <v>No</v>
      </c>
      <c r="BF93" s="76">
        <f>VLOOKUP(F93,'N2K Features'!$D$5:$CL$125,53,FALSE)</f>
        <v>0</v>
      </c>
      <c r="BG93" s="130">
        <f>VLOOKUP(F93,'N2K Features'!$D$5:$CL$125,54,FALSE)</f>
        <v>0</v>
      </c>
      <c r="BH93" s="76" t="str">
        <f>VLOOKUP(F93,'N2K Features'!$D$5:$CL$125,55,FALSE)</f>
        <v>Yes</v>
      </c>
      <c r="BI93" s="76" t="str">
        <f>VLOOKUP(F93,'N2K Features'!$D$5:$CL$125,56,FALSE)</f>
        <v>Small</v>
      </c>
      <c r="BJ93" s="76" t="str">
        <f>VLOOKUP(F93,'N2K Features'!$D$5:$CL$125,57,FALSE)</f>
        <v>Low</v>
      </c>
      <c r="BK93" s="76" t="str">
        <f>VLOOKUP(F93,'N2K Features'!$D$5:$CL$125,58,FALSE)</f>
        <v>Yes</v>
      </c>
      <c r="BL93" s="76" t="str">
        <f>VLOOKUP(F93,'N2K Features'!$D$5:$CL$125,59,FALSE)</f>
        <v>Medium</v>
      </c>
      <c r="BM93" s="130" t="str">
        <f>VLOOKUP(F93,'N2K Features'!$D$5:$CL$125,60,FALSE)</f>
        <v>Moderate</v>
      </c>
      <c r="BN93" s="76" t="str">
        <f>VLOOKUP(F93,'N2K Features'!$D$5:$CL$125,61,FALSE)</f>
        <v>Yes</v>
      </c>
      <c r="BO93" s="76" t="str">
        <f>VLOOKUP(F93,'N2K Features'!$D$5:$CL$125,62,FALSE)</f>
        <v>Medium</v>
      </c>
      <c r="BP93" s="76" t="str">
        <f>VLOOKUP(F93,'N2K Features'!$D$5:$CL$125,63,FALSE)</f>
        <v>Moderate</v>
      </c>
      <c r="BQ93" s="76" t="str">
        <f>VLOOKUP(F93,'N2K Features'!$D$5:$CL$125,64,FALSE)</f>
        <v>No</v>
      </c>
      <c r="BR93" s="76">
        <f>VLOOKUP(F93,'N2K Features'!$D$5:$CL$125,65,FALSE)</f>
        <v>0</v>
      </c>
      <c r="BS93" s="76">
        <f>VLOOKUP(F93,'N2K Features'!$D$5:$CL$125,66,FALSE)</f>
        <v>0</v>
      </c>
      <c r="BT93" s="76" t="str">
        <f>VLOOKUP(F93,'N2K Features'!$D$5:$CL$125,67,FALSE)</f>
        <v>Yes</v>
      </c>
      <c r="BU93" s="76" t="str">
        <f>VLOOKUP(F93,'N2K Features'!$D$5:$CL$125,68,FALSE)</f>
        <v>Small</v>
      </c>
      <c r="BV93" s="76" t="str">
        <f>VLOOKUP(F93,'N2K Features'!$D$5:$CL$125,69,FALSE)</f>
        <v>High</v>
      </c>
      <c r="BW93" s="76" t="str">
        <f>VLOOKUP(F93,'N2K Features'!$D$5:$CL$125,70,FALSE)</f>
        <v>Yes</v>
      </c>
      <c r="BX93" s="76" t="str">
        <f>VLOOKUP(F93,'N2K Features'!$D$5:$CL$125,71,FALSE)</f>
        <v>Medium</v>
      </c>
      <c r="BY93" s="130" t="str">
        <f>VLOOKUP(F93,'N2K Features'!$D$5:$CL$125,72,FALSE)</f>
        <v>High</v>
      </c>
      <c r="BZ93" s="76" t="str">
        <f>VLOOKUP(F93,'N2K Features'!$D$5:$CL$125,73,FALSE)</f>
        <v>No</v>
      </c>
      <c r="CA93" s="76">
        <f>VLOOKUP(F93,'N2K Features'!$D$5:$CL$125,74,FALSE)</f>
        <v>0</v>
      </c>
      <c r="CB93" s="76">
        <f>VLOOKUP(F93,'N2K Features'!$D$5:$CL$125,75,FALSE)</f>
        <v>0</v>
      </c>
      <c r="CC93" s="76" t="str">
        <f>VLOOKUP(F93,'N2K Features'!$D$5:$CL$125,76,FALSE)</f>
        <v>No</v>
      </c>
      <c r="CD93" s="76">
        <f>VLOOKUP(F93,'N2K Features'!$D$5:$CL$125,77,FALSE)</f>
        <v>0</v>
      </c>
      <c r="CE93" s="76">
        <f>VLOOKUP(F93,'N2K Features'!$D$5:$CL$125,78,FALSE)</f>
        <v>0</v>
      </c>
      <c r="CF93" s="76" t="str">
        <f>VLOOKUP(F93,'N2K Features'!$D$5:$CL$125,79,FALSE)</f>
        <v>Yes</v>
      </c>
      <c r="CG93" s="76" t="str">
        <f>VLOOKUP(F93,'N2K Features'!$D$5:$CL$125,80,FALSE)</f>
        <v>Medium</v>
      </c>
      <c r="CH93" s="76" t="str">
        <f>VLOOKUP(F93,'N2K Features'!$D$5:$CL$125,81,FALSE)</f>
        <v>High</v>
      </c>
      <c r="CI93" s="76" t="str">
        <f>VLOOKUP(F93,'N2K Features'!$D$5:$CL$125,82,FALSE)</f>
        <v>No</v>
      </c>
      <c r="CJ93" s="76">
        <f>VLOOKUP(F93,'N2K Features'!$D$5:$CL$125,83,FALSE)</f>
        <v>0</v>
      </c>
      <c r="CK93" s="76">
        <f>VLOOKUP(F93,'N2K Features'!$D$5:$CL$125,84,FALSE)</f>
        <v>0</v>
      </c>
      <c r="CL93" s="76" t="str">
        <f>VLOOKUP(F93,'N2K Features'!$D$5:$CL$125,85,FALSE)</f>
        <v>Yes</v>
      </c>
      <c r="CM93" s="76" t="str">
        <f>VLOOKUP(F93,'N2K Features'!$D$5:$CL$125,86,FALSE)</f>
        <v>Medium</v>
      </c>
      <c r="CN93" s="79" t="str">
        <f>VLOOKUP(F93,'N2K Features'!$D$5:$CL$125,87,FALSE)</f>
        <v>Contributes to iconic upland landscapes of Wales, popular with walkers. Display of flowers.</v>
      </c>
    </row>
    <row r="94" spans="1:92" ht="14.4" hidden="1" x14ac:dyDescent="0.3">
      <c r="A94" s="129" t="s">
        <v>229</v>
      </c>
      <c r="B94" s="59" t="s">
        <v>230</v>
      </c>
      <c r="C94" s="59" t="s">
        <v>585</v>
      </c>
      <c r="D94" s="59" t="s">
        <v>608</v>
      </c>
      <c r="E94" s="59" t="s">
        <v>594</v>
      </c>
      <c r="F94" s="59" t="s">
        <v>609</v>
      </c>
      <c r="G94" s="59" t="s">
        <v>610</v>
      </c>
      <c r="H94" s="179" t="s">
        <v>611</v>
      </c>
      <c r="I94" s="77" t="str">
        <f>VLOOKUP(F94,'N2K Features'!$D$5:$CL$125,4,FALSE)</f>
        <v>Yes</v>
      </c>
      <c r="J94" s="77" t="str">
        <f>VLOOKUP(F94,'N2K Features'!$D$5:$CL$125,5,FALSE)</f>
        <v>Medium</v>
      </c>
      <c r="K94" s="77" t="str">
        <f>VLOOKUP(F94,'N2K Features'!$D$5:$CL$125,6,FALSE)</f>
        <v>Moderate</v>
      </c>
      <c r="L94" s="77" t="str">
        <f>VLOOKUP(F94,'N2K Features'!$D$5:$CL$125,7,FALSE)</f>
        <v>Yes</v>
      </c>
      <c r="M94" s="77" t="str">
        <f>VLOOKUP(F94,'N2K Features'!$D$5:$CL$125,8,FALSE)</f>
        <v>Small</v>
      </c>
      <c r="N94" s="77" t="str">
        <f>VLOOKUP(F94,'N2K Features'!$D$5:$CL$125,9,FALSE)</f>
        <v>Low</v>
      </c>
      <c r="O94" s="77" t="str">
        <f>VLOOKUP(F94,'N2K Features'!$D$5:$CL$125,10,FALSE)</f>
        <v>Yes</v>
      </c>
      <c r="P94" s="77" t="str">
        <f>VLOOKUP(F94,'N2K Features'!$D$5:$CL$125,11,FALSE)</f>
        <v>Medium</v>
      </c>
      <c r="Q94" s="77" t="str">
        <f>VLOOKUP(F94,'N2K Features'!$D$5:$CL$125,12,FALSE)</f>
        <v>Low</v>
      </c>
      <c r="R94" s="77" t="str">
        <f>VLOOKUP(F94,'N2K Features'!$D$5:$CL$125,13,FALSE)</f>
        <v>Yes</v>
      </c>
      <c r="S94" s="77" t="str">
        <f>VLOOKUP(F94,'N2K Features'!$D$5:$CL$125,14,FALSE)</f>
        <v>Medium</v>
      </c>
      <c r="T94" s="77" t="str">
        <f>VLOOKUP(F94,'N2K Features'!$D$5:$CL$125,15,FALSE)</f>
        <v>High</v>
      </c>
      <c r="U94" s="77" t="str">
        <f>VLOOKUP(F94,'N2K Features'!$D$5:$CL$125,16,FALSE)</f>
        <v>No</v>
      </c>
      <c r="V94" s="77">
        <f>VLOOKUP(F94,'N2K Features'!$D$5:$CL$125, 17,FALSE)</f>
        <v>0</v>
      </c>
      <c r="W94" s="77">
        <f>VLOOKUP(F94,'N2K Features'!$D$5:$CL$125,18,FALSE)</f>
        <v>0</v>
      </c>
      <c r="X94" s="77" t="str">
        <f>VLOOKUP(F94,'N2K Features'!$D$5:$CL$125,19,FALSE)</f>
        <v>No</v>
      </c>
      <c r="Y94" s="77">
        <f>VLOOKUP(F94,'N2K Features'!$D$5:$CL$125,20,FALSE)</f>
        <v>0</v>
      </c>
      <c r="Z94" s="77">
        <f>VLOOKUP(F94,'N2K Features'!$D$5:$CL$125,21,FALSE)</f>
        <v>0</v>
      </c>
      <c r="AA94" s="77" t="str">
        <f>VLOOKUP(F94,'N2K Features'!$D$5:$CL$125,22,FALSE)</f>
        <v>Yes</v>
      </c>
      <c r="AB94" s="77" t="str">
        <f>VLOOKUP(F94,'N2K Features'!$D$5:$CL$125,23,FALSE)</f>
        <v>Medium</v>
      </c>
      <c r="AC94" s="77" t="str">
        <f>VLOOKUP(F94,'N2K Features'!$D$5:$CL$125,24,FALSE)</f>
        <v>High</v>
      </c>
      <c r="AD94" s="77" t="str">
        <f>VLOOKUP(F94,'N2K Features'!$D$5:$CL$125,25,FALSE)</f>
        <v>No</v>
      </c>
      <c r="AE94" s="77">
        <f>VLOOKUP(F94,'N2K Features'!$D$5:$CL$125,26,FALSE)</f>
        <v>0</v>
      </c>
      <c r="AF94" s="78">
        <f>VLOOKUP(F94,'N2K Features'!$D$5:$CL$125,27,FALSE)</f>
        <v>0</v>
      </c>
      <c r="AG94" s="76" t="str">
        <f>VLOOKUP(F94,'N2K Features'!$D$5:$CL$125,28,FALSE)</f>
        <v>No</v>
      </c>
      <c r="AH94" s="76">
        <f>VLOOKUP(F94,'N2K Features'!$D$5:$CL$125,29,FALSE)</f>
        <v>0</v>
      </c>
      <c r="AI94" s="76">
        <f>VLOOKUP(F94,'N2K Features'!$D$5:$CL$125,30,FALSE)</f>
        <v>0</v>
      </c>
      <c r="AJ94" s="76" t="str">
        <f>VLOOKUP(F94,'N2K Features'!$D$5:$CL$125,31,FALSE)</f>
        <v>No</v>
      </c>
      <c r="AK94" s="76">
        <f>VLOOKUP(F94,'N2K Features'!$D$5:$CL$125,32,FALSE)</f>
        <v>0</v>
      </c>
      <c r="AL94" s="76">
        <f>VLOOKUP(F94,'N2K Features'!$D$5:$CL$125,33,FALSE)</f>
        <v>0</v>
      </c>
      <c r="AM94" s="76" t="str">
        <f>VLOOKUP(F94,'N2K Features'!$D$5:$CL$125,34,FALSE)</f>
        <v>No</v>
      </c>
      <c r="AN94" s="76">
        <f>VLOOKUP(F94,'N2K Features'!$D$5:$CL$125,35,FALSE)</f>
        <v>0</v>
      </c>
      <c r="AO94" s="76">
        <f>VLOOKUP(F94,'N2K Features'!$D$5:$CL$125,36,FALSE)</f>
        <v>0</v>
      </c>
      <c r="AP94" s="76" t="str">
        <f>VLOOKUP(F94,'N2K Features'!$D$5:$CL$125,37,FALSE)</f>
        <v>No</v>
      </c>
      <c r="AQ94" s="76">
        <f>VLOOKUP(F94,'N2K Features'!$D$5:$CL$125,38,FALSE)</f>
        <v>0</v>
      </c>
      <c r="AR94" s="76">
        <f>VLOOKUP(F94,'N2K Features'!$D$5:$CL$125,39,FALSE)</f>
        <v>0</v>
      </c>
      <c r="AS94" s="76" t="str">
        <f>VLOOKUP(F94,'N2K Features'!$D$5:$CL$125,40,FALSE)</f>
        <v>No</v>
      </c>
      <c r="AT94" s="76">
        <f>VLOOKUP(F94,'N2K Features'!$D$5:$CL$125,41,FALSE)</f>
        <v>0</v>
      </c>
      <c r="AU94" s="76">
        <f>VLOOKUP(F94,'N2K Features'!$D$5:$CL$125,42,FALSE)</f>
        <v>0</v>
      </c>
      <c r="AV94" s="76" t="str">
        <f>VLOOKUP(F94,'N2K Features'!$D$5:$CL$125,43,FALSE)</f>
        <v>Yes</v>
      </c>
      <c r="AW94" s="76" t="str">
        <f>VLOOKUP(F94,'N2K Features'!$D$5:$CL$125,44,FALSE)</f>
        <v>Medium</v>
      </c>
      <c r="AX94" s="76" t="str">
        <f>VLOOKUP(F94,'N2K Features'!$D$5:$CL$125,45,FALSE)</f>
        <v>Low</v>
      </c>
      <c r="AY94" s="76" t="str">
        <f>VLOOKUP(F94,'N2K Features'!$D$5:$CL$125,46,FALSE)</f>
        <v>No</v>
      </c>
      <c r="AZ94" s="76">
        <f>VLOOKUP(F94,'N2K Features'!$D$5:$CL$125,47,FALSE)</f>
        <v>0</v>
      </c>
      <c r="BA94" s="76">
        <f>VLOOKUP(F94,'N2K Features'!$D$5:$CL$125,48,FALSE)</f>
        <v>0</v>
      </c>
      <c r="BB94" s="76" t="str">
        <f>VLOOKUP(F94,'N2K Features'!$D$5:$CL$125,49,FALSE)</f>
        <v>No</v>
      </c>
      <c r="BC94" s="76">
        <f>VLOOKUP(F94,'N2K Features'!$D$5:$CL$125,50,FALSE)</f>
        <v>0</v>
      </c>
      <c r="BD94" s="130">
        <f>VLOOKUP(F94,'N2K Features'!$D$5:$CL$125,51,FALSE)</f>
        <v>0</v>
      </c>
      <c r="BE94" s="76" t="str">
        <f>VLOOKUP(F94,'N2K Features'!$D$5:$CL$125,52,FALSE)</f>
        <v>No</v>
      </c>
      <c r="BF94" s="76">
        <f>VLOOKUP(F94,'N2K Features'!$D$5:$CL$125,53,FALSE)</f>
        <v>0</v>
      </c>
      <c r="BG94" s="130">
        <f>VLOOKUP(F94,'N2K Features'!$D$5:$CL$125,54,FALSE)</f>
        <v>0</v>
      </c>
      <c r="BH94" s="76" t="str">
        <f>VLOOKUP(F94,'N2K Features'!$D$5:$CL$125,55,FALSE)</f>
        <v>Yes</v>
      </c>
      <c r="BI94" s="76" t="str">
        <f>VLOOKUP(F94,'N2K Features'!$D$5:$CL$125,56,FALSE)</f>
        <v>Large</v>
      </c>
      <c r="BJ94" s="76" t="str">
        <f>VLOOKUP(F94,'N2K Features'!$D$5:$CL$125,57,FALSE)</f>
        <v>Moderate</v>
      </c>
      <c r="BK94" s="76" t="str">
        <f>VLOOKUP(F94,'N2K Features'!$D$5:$CL$125,58,FALSE)</f>
        <v>Yes</v>
      </c>
      <c r="BL94" s="76" t="str">
        <f>VLOOKUP(F94,'N2K Features'!$D$5:$CL$125,59,FALSE)</f>
        <v>Medium</v>
      </c>
      <c r="BM94" s="130" t="str">
        <f>VLOOKUP(F94,'N2K Features'!$D$5:$CL$125,60,FALSE)</f>
        <v>High</v>
      </c>
      <c r="BN94" s="76" t="str">
        <f>VLOOKUP(F94,'N2K Features'!$D$5:$CL$125,61,FALSE)</f>
        <v>Yes</v>
      </c>
      <c r="BO94" s="76" t="str">
        <f>VLOOKUP(F94,'N2K Features'!$D$5:$CL$125,62,FALSE)</f>
        <v>Medium</v>
      </c>
      <c r="BP94" s="76" t="str">
        <f>VLOOKUP(F94,'N2K Features'!$D$5:$CL$125,63,FALSE)</f>
        <v>Moderate</v>
      </c>
      <c r="BQ94" s="76" t="str">
        <f>VLOOKUP(F94,'N2K Features'!$D$5:$CL$125,64,FALSE)</f>
        <v>Yes</v>
      </c>
      <c r="BR94" s="76" t="str">
        <f>VLOOKUP(F94,'N2K Features'!$D$5:$CL$125,65,FALSE)</f>
        <v>Medium</v>
      </c>
      <c r="BS94" s="76" t="str">
        <f>VLOOKUP(F94,'N2K Features'!$D$5:$CL$125,66,FALSE)</f>
        <v>Moderate</v>
      </c>
      <c r="BT94" s="76" t="str">
        <f>VLOOKUP(F94,'N2K Features'!$D$5:$CL$125,67,FALSE)</f>
        <v>No</v>
      </c>
      <c r="BU94" s="76">
        <f>VLOOKUP(F94,'N2K Features'!$D$5:$CL$125,68,FALSE)</f>
        <v>0</v>
      </c>
      <c r="BV94" s="76">
        <f>VLOOKUP(F94,'N2K Features'!$D$5:$CL$125,69,FALSE)</f>
        <v>0</v>
      </c>
      <c r="BW94" s="76" t="str">
        <f>VLOOKUP(F94,'N2K Features'!$D$5:$CL$125,70,FALSE)</f>
        <v>Yes</v>
      </c>
      <c r="BX94" s="76" t="str">
        <f>VLOOKUP(F94,'N2K Features'!$D$5:$CL$125,71,FALSE)</f>
        <v>Medium</v>
      </c>
      <c r="BY94" s="130" t="str">
        <f>VLOOKUP(F94,'N2K Features'!$D$5:$CL$125,72,FALSE)</f>
        <v>High</v>
      </c>
      <c r="BZ94" s="76" t="str">
        <f>VLOOKUP(F94,'N2K Features'!$D$5:$CL$125,73,FALSE)</f>
        <v>No</v>
      </c>
      <c r="CA94" s="76">
        <f>VLOOKUP(F94,'N2K Features'!$D$5:$CL$125,74,FALSE)</f>
        <v>0</v>
      </c>
      <c r="CB94" s="76">
        <f>VLOOKUP(F94,'N2K Features'!$D$5:$CL$125,75,FALSE)</f>
        <v>0</v>
      </c>
      <c r="CC94" s="76" t="str">
        <f>VLOOKUP(F94,'N2K Features'!$D$5:$CL$125,76,FALSE)</f>
        <v>No</v>
      </c>
      <c r="CD94" s="76">
        <f>VLOOKUP(F94,'N2K Features'!$D$5:$CL$125,77,FALSE)</f>
        <v>0</v>
      </c>
      <c r="CE94" s="76">
        <f>VLOOKUP(F94,'N2K Features'!$D$5:$CL$125,78,FALSE)</f>
        <v>0</v>
      </c>
      <c r="CF94" s="76" t="str">
        <f>VLOOKUP(F94,'N2K Features'!$D$5:$CL$125,79,FALSE)</f>
        <v>No</v>
      </c>
      <c r="CG94" s="76">
        <f>VLOOKUP(F94,'N2K Features'!$D$5:$CL$125,80,FALSE)</f>
        <v>0</v>
      </c>
      <c r="CH94" s="76">
        <f>VLOOKUP(F94,'N2K Features'!$D$5:$CL$125,81,FALSE)</f>
        <v>0</v>
      </c>
      <c r="CI94" s="76" t="str">
        <f>VLOOKUP(F94,'N2K Features'!$D$5:$CL$125,82,FALSE)</f>
        <v>No</v>
      </c>
      <c r="CJ94" s="76">
        <f>VLOOKUP(F94,'N2K Features'!$D$5:$CL$125,83,FALSE)</f>
        <v>0</v>
      </c>
      <c r="CK94" s="76">
        <f>VLOOKUP(F94,'N2K Features'!$D$5:$CL$125,84,FALSE)</f>
        <v>0</v>
      </c>
      <c r="CL94" s="76" t="str">
        <f>VLOOKUP(F94,'N2K Features'!$D$5:$CL$125,85,FALSE)</f>
        <v>Yes</v>
      </c>
      <c r="CM94" s="76" t="str">
        <f>VLOOKUP(F94,'N2K Features'!$D$5:$CL$125,86,FALSE)</f>
        <v>Low</v>
      </c>
      <c r="CN94" s="79" t="str">
        <f>VLOOKUP(F94,'N2K Features'!$D$5:$CL$125,87,FALSE)</f>
        <v>Natural freshwater landscape</v>
      </c>
    </row>
    <row r="95" spans="1:92" ht="14.4" hidden="1" x14ac:dyDescent="0.3">
      <c r="A95" s="129" t="s">
        <v>229</v>
      </c>
      <c r="B95" s="59" t="s">
        <v>230</v>
      </c>
      <c r="C95" s="59" t="s">
        <v>528</v>
      </c>
      <c r="D95" s="59" t="s">
        <v>711</v>
      </c>
      <c r="E95" s="59" t="s">
        <v>604</v>
      </c>
      <c r="F95" s="59" t="s">
        <v>712</v>
      </c>
      <c r="G95" s="59" t="s">
        <v>713</v>
      </c>
      <c r="H95" s="179" t="s">
        <v>714</v>
      </c>
      <c r="I95" s="77" t="str">
        <f>VLOOKUP(F95,'N2K Features'!$D$5:$CL$125,4,FALSE)</f>
        <v>No</v>
      </c>
      <c r="J95" s="77" t="str">
        <f>VLOOKUP(F95,'N2K Features'!$D$5:$CL$125,5,FALSE)</f>
        <v>Negligible</v>
      </c>
      <c r="K95" s="77" t="str">
        <f>VLOOKUP(F95,'N2K Features'!$D$5:$CL$125,6,FALSE)</f>
        <v>Low</v>
      </c>
      <c r="L95" s="77" t="str">
        <f>VLOOKUP(F95,'N2K Features'!$D$5:$CL$125,7,FALSE)</f>
        <v>No</v>
      </c>
      <c r="M95" s="77" t="str">
        <f>VLOOKUP(F95,'N2K Features'!$D$5:$CL$125,8,FALSE)</f>
        <v>Negligible</v>
      </c>
      <c r="N95" s="77" t="str">
        <f>VLOOKUP(F95,'N2K Features'!$D$5:$CL$125,9,FALSE)</f>
        <v>Low</v>
      </c>
      <c r="O95" s="77" t="str">
        <f>VLOOKUP(F95,'N2K Features'!$D$5:$CL$125,10,FALSE)</f>
        <v>No</v>
      </c>
      <c r="P95" s="77" t="str">
        <f>VLOOKUP(F95,'N2K Features'!$D$5:$CL$125,11,FALSE)</f>
        <v>Negligible</v>
      </c>
      <c r="Q95" s="77" t="str">
        <f>VLOOKUP(F95,'N2K Features'!$D$5:$CL$125,12,FALSE)</f>
        <v>Low</v>
      </c>
      <c r="R95" s="77" t="str">
        <f>VLOOKUP(F95,'N2K Features'!$D$5:$CL$125,13,FALSE)</f>
        <v>No</v>
      </c>
      <c r="S95" s="77" t="str">
        <f>VLOOKUP(F95,'N2K Features'!$D$5:$CL$125,14,FALSE)</f>
        <v>Negligible</v>
      </c>
      <c r="T95" s="77" t="str">
        <f>VLOOKUP(F95,'N2K Features'!$D$5:$CL$125,15,FALSE)</f>
        <v>Low</v>
      </c>
      <c r="U95" s="77" t="str">
        <f>VLOOKUP(F95,'N2K Features'!$D$5:$CL$125,16,FALSE)</f>
        <v>No</v>
      </c>
      <c r="V95" s="77">
        <f>VLOOKUP(F95,'N2K Features'!$D$5:$CL$125, 17,FALSE)</f>
        <v>0</v>
      </c>
      <c r="W95" s="77">
        <f>VLOOKUP(F95,'N2K Features'!$D$5:$CL$125,18,FALSE)</f>
        <v>0</v>
      </c>
      <c r="X95" s="77" t="str">
        <f>VLOOKUP(F95,'N2K Features'!$D$5:$CL$125,19,FALSE)</f>
        <v>No</v>
      </c>
      <c r="Y95" s="77">
        <f>VLOOKUP(F95,'N2K Features'!$D$5:$CL$125,20,FALSE)</f>
        <v>0</v>
      </c>
      <c r="Z95" s="77">
        <f>VLOOKUP(F95,'N2K Features'!$D$5:$CL$125,21,FALSE)</f>
        <v>0</v>
      </c>
      <c r="AA95" s="77" t="str">
        <f>VLOOKUP(F95,'N2K Features'!$D$5:$CL$125,22,FALSE)</f>
        <v>No</v>
      </c>
      <c r="AB95" s="77">
        <f>VLOOKUP(F95,'N2K Features'!$D$5:$CL$125,23,FALSE)</f>
        <v>0</v>
      </c>
      <c r="AC95" s="77">
        <f>VLOOKUP(F95,'N2K Features'!$D$5:$CL$125,24,FALSE)</f>
        <v>0</v>
      </c>
      <c r="AD95" s="77" t="str">
        <f>VLOOKUP(F95,'N2K Features'!$D$5:$CL$125,25,FALSE)</f>
        <v>No</v>
      </c>
      <c r="AE95" s="77">
        <f>VLOOKUP(F95,'N2K Features'!$D$5:$CL$125,26,FALSE)</f>
        <v>0</v>
      </c>
      <c r="AF95" s="78">
        <f>VLOOKUP(F95,'N2K Features'!$D$5:$CL$125,27,FALSE)</f>
        <v>0</v>
      </c>
      <c r="AG95" s="76" t="str">
        <f>VLOOKUP(F95,'N2K Features'!$D$5:$CL$125,28,FALSE)</f>
        <v>No</v>
      </c>
      <c r="AH95" s="76">
        <f>VLOOKUP(F95,'N2K Features'!$D$5:$CL$125,29,FALSE)</f>
        <v>0</v>
      </c>
      <c r="AI95" s="76">
        <f>VLOOKUP(F95,'N2K Features'!$D$5:$CL$125,30,FALSE)</f>
        <v>0</v>
      </c>
      <c r="AJ95" s="76" t="str">
        <f>VLOOKUP(F95,'N2K Features'!$D$5:$CL$125,31,FALSE)</f>
        <v>No</v>
      </c>
      <c r="AK95" s="76">
        <f>VLOOKUP(F95,'N2K Features'!$D$5:$CL$125,32,FALSE)</f>
        <v>0</v>
      </c>
      <c r="AL95" s="76">
        <f>VLOOKUP(F95,'N2K Features'!$D$5:$CL$125,33,FALSE)</f>
        <v>0</v>
      </c>
      <c r="AM95" s="76" t="str">
        <f>VLOOKUP(F95,'N2K Features'!$D$5:$CL$125,34,FALSE)</f>
        <v>No</v>
      </c>
      <c r="AN95" s="76">
        <f>VLOOKUP(F95,'N2K Features'!$D$5:$CL$125,35,FALSE)</f>
        <v>0</v>
      </c>
      <c r="AO95" s="76">
        <f>VLOOKUP(F95,'N2K Features'!$D$5:$CL$125,36,FALSE)</f>
        <v>0</v>
      </c>
      <c r="AP95" s="76" t="str">
        <f>VLOOKUP(F95,'N2K Features'!$D$5:$CL$125,37,FALSE)</f>
        <v>No</v>
      </c>
      <c r="AQ95" s="76">
        <f>VLOOKUP(F95,'N2K Features'!$D$5:$CL$125,38,FALSE)</f>
        <v>0</v>
      </c>
      <c r="AR95" s="76">
        <f>VLOOKUP(F95,'N2K Features'!$D$5:$CL$125,39,FALSE)</f>
        <v>0</v>
      </c>
      <c r="AS95" s="76" t="str">
        <f>VLOOKUP(F95,'N2K Features'!$D$5:$CL$125,40,FALSE)</f>
        <v>No</v>
      </c>
      <c r="AT95" s="76">
        <f>VLOOKUP(F95,'N2K Features'!$D$5:$CL$125,41,FALSE)</f>
        <v>0</v>
      </c>
      <c r="AU95" s="76">
        <f>VLOOKUP(F95,'N2K Features'!$D$5:$CL$125,42,FALSE)</f>
        <v>0</v>
      </c>
      <c r="AV95" s="76" t="str">
        <f>VLOOKUP(F95,'N2K Features'!$D$5:$CL$125,43,FALSE)</f>
        <v>No</v>
      </c>
      <c r="AW95" s="76">
        <f>VLOOKUP(F95,'N2K Features'!$D$5:$CL$125,44,FALSE)</f>
        <v>0</v>
      </c>
      <c r="AX95" s="76">
        <f>VLOOKUP(F95,'N2K Features'!$D$5:$CL$125,45,FALSE)</f>
        <v>0</v>
      </c>
      <c r="AY95" s="76" t="str">
        <f>VLOOKUP(F95,'N2K Features'!$D$5:$CL$125,46,FALSE)</f>
        <v>No</v>
      </c>
      <c r="AZ95" s="76">
        <f>VLOOKUP(F95,'N2K Features'!$D$5:$CL$125,47,FALSE)</f>
        <v>0</v>
      </c>
      <c r="BA95" s="76">
        <f>VLOOKUP(F95,'N2K Features'!$D$5:$CL$125,48,FALSE)</f>
        <v>0</v>
      </c>
      <c r="BB95" s="76" t="str">
        <f>VLOOKUP(F95,'N2K Features'!$D$5:$CL$125,49,FALSE)</f>
        <v>No</v>
      </c>
      <c r="BC95" s="76">
        <f>VLOOKUP(F95,'N2K Features'!$D$5:$CL$125,50,FALSE)</f>
        <v>0</v>
      </c>
      <c r="BD95" s="130">
        <f>VLOOKUP(F95,'N2K Features'!$D$5:$CL$125,51,FALSE)</f>
        <v>0</v>
      </c>
      <c r="BE95" s="76" t="str">
        <f>VLOOKUP(F95,'N2K Features'!$D$5:$CL$125,52,FALSE)</f>
        <v>No</v>
      </c>
      <c r="BF95" s="76">
        <f>VLOOKUP(F95,'N2K Features'!$D$5:$CL$125,53,FALSE)</f>
        <v>0</v>
      </c>
      <c r="BG95" s="130">
        <f>VLOOKUP(F95,'N2K Features'!$D$5:$CL$125,54,FALSE)</f>
        <v>0</v>
      </c>
      <c r="BH95" s="76" t="str">
        <f>VLOOKUP(F95,'N2K Features'!$D$5:$CL$125,55,FALSE)</f>
        <v>No</v>
      </c>
      <c r="BI95" s="76">
        <f>VLOOKUP(F95,'N2K Features'!$D$5:$CL$125,56,FALSE)</f>
        <v>0</v>
      </c>
      <c r="BJ95" s="76">
        <f>VLOOKUP(F95,'N2K Features'!$D$5:$CL$125,57,FALSE)</f>
        <v>0</v>
      </c>
      <c r="BK95" s="76" t="str">
        <f>VLOOKUP(F95,'N2K Features'!$D$5:$CL$125,58,FALSE)</f>
        <v>No</v>
      </c>
      <c r="BL95" s="76">
        <f>VLOOKUP(F95,'N2K Features'!$D$5:$CL$125,59,FALSE)</f>
        <v>0</v>
      </c>
      <c r="BM95" s="130">
        <f>VLOOKUP(F95,'N2K Features'!$D$5:$CL$125,60,FALSE)</f>
        <v>0</v>
      </c>
      <c r="BN95" s="76" t="str">
        <f>VLOOKUP(F95,'N2K Features'!$D$5:$CL$125,61,FALSE)</f>
        <v>No</v>
      </c>
      <c r="BO95" s="76">
        <f>VLOOKUP(F95,'N2K Features'!$D$5:$CL$125,62,FALSE)</f>
        <v>0</v>
      </c>
      <c r="BP95" s="76">
        <f>VLOOKUP(F95,'N2K Features'!$D$5:$CL$125,63,FALSE)</f>
        <v>0</v>
      </c>
      <c r="BQ95" s="76" t="str">
        <f>VLOOKUP(F95,'N2K Features'!$D$5:$CL$125,64,FALSE)</f>
        <v>No</v>
      </c>
      <c r="BR95" s="76">
        <f>VLOOKUP(F95,'N2K Features'!$D$5:$CL$125,65,FALSE)</f>
        <v>0</v>
      </c>
      <c r="BS95" s="76">
        <f>VLOOKUP(F95,'N2K Features'!$D$5:$CL$125,66,FALSE)</f>
        <v>0</v>
      </c>
      <c r="BT95" s="76" t="str">
        <f>VLOOKUP(F95,'N2K Features'!$D$5:$CL$125,67,FALSE)</f>
        <v>No</v>
      </c>
      <c r="BU95" s="76">
        <f>VLOOKUP(F95,'N2K Features'!$D$5:$CL$125,68,FALSE)</f>
        <v>0</v>
      </c>
      <c r="BV95" s="76">
        <f>VLOOKUP(F95,'N2K Features'!$D$5:$CL$125,69,FALSE)</f>
        <v>0</v>
      </c>
      <c r="BW95" s="76" t="str">
        <f>VLOOKUP(F95,'N2K Features'!$D$5:$CL$125,70,FALSE)</f>
        <v>No</v>
      </c>
      <c r="BX95" s="76">
        <f>VLOOKUP(F95,'N2K Features'!$D$5:$CL$125,71,FALSE)</f>
        <v>0</v>
      </c>
      <c r="BY95" s="130">
        <f>VLOOKUP(F95,'N2K Features'!$D$5:$CL$125,72,FALSE)</f>
        <v>0</v>
      </c>
      <c r="BZ95" s="76" t="str">
        <f>VLOOKUP(F95,'N2K Features'!$D$5:$CL$125,73,FALSE)</f>
        <v>No</v>
      </c>
      <c r="CA95" s="76">
        <f>VLOOKUP(F95,'N2K Features'!$D$5:$CL$125,74,FALSE)</f>
        <v>0</v>
      </c>
      <c r="CB95" s="76">
        <f>VLOOKUP(F95,'N2K Features'!$D$5:$CL$125,75,FALSE)</f>
        <v>0</v>
      </c>
      <c r="CC95" s="76" t="str">
        <f>VLOOKUP(F95,'N2K Features'!$D$5:$CL$125,76,FALSE)</f>
        <v>No</v>
      </c>
      <c r="CD95" s="76">
        <f>VLOOKUP(F95,'N2K Features'!$D$5:$CL$125,77,FALSE)</f>
        <v>0</v>
      </c>
      <c r="CE95" s="76">
        <f>VLOOKUP(F95,'N2K Features'!$D$5:$CL$125,78,FALSE)</f>
        <v>0</v>
      </c>
      <c r="CF95" s="76" t="str">
        <f>VLOOKUP(F95,'N2K Features'!$D$5:$CL$125,79,FALSE)</f>
        <v>No</v>
      </c>
      <c r="CG95" s="76">
        <f>VLOOKUP(F95,'N2K Features'!$D$5:$CL$125,80,FALSE)</f>
        <v>0</v>
      </c>
      <c r="CH95" s="76">
        <f>VLOOKUP(F95,'N2K Features'!$D$5:$CL$125,81,FALSE)</f>
        <v>0</v>
      </c>
      <c r="CI95" s="76" t="str">
        <f>VLOOKUP(F95,'N2K Features'!$D$5:$CL$125,82,FALSE)</f>
        <v>No</v>
      </c>
      <c r="CJ95" s="76">
        <f>VLOOKUP(F95,'N2K Features'!$D$5:$CL$125,83,FALSE)</f>
        <v>0</v>
      </c>
      <c r="CK95" s="76">
        <f>VLOOKUP(F95,'N2K Features'!$D$5:$CL$125,84,FALSE)</f>
        <v>0</v>
      </c>
      <c r="CL95" s="76" t="str">
        <f>VLOOKUP(F95,'N2K Features'!$D$5:$CL$125,85,FALSE)</f>
        <v>No</v>
      </c>
      <c r="CM95" s="76">
        <f>VLOOKUP(F95,'N2K Features'!$D$5:$CL$125,86,FALSE)</f>
        <v>0</v>
      </c>
      <c r="CN95" s="79">
        <f>VLOOKUP(F95,'N2K Features'!$D$5:$CL$125,87,FALSE)</f>
        <v>0</v>
      </c>
    </row>
    <row r="96" spans="1:92" ht="14.4" hidden="1" x14ac:dyDescent="0.3">
      <c r="A96" s="129" t="s">
        <v>231</v>
      </c>
      <c r="B96" s="59" t="s">
        <v>232</v>
      </c>
      <c r="C96" s="59" t="s">
        <v>585</v>
      </c>
      <c r="D96" s="59" t="s">
        <v>82</v>
      </c>
      <c r="E96" s="59" t="s">
        <v>586</v>
      </c>
      <c r="F96" s="59" t="s">
        <v>83</v>
      </c>
      <c r="G96" s="59" t="s">
        <v>84</v>
      </c>
      <c r="H96" s="179" t="s">
        <v>85</v>
      </c>
      <c r="I96" s="77" t="str">
        <f>VLOOKUP(F96,'N2K Features'!$D$5:$CL$125,4,FALSE)</f>
        <v>Yes</v>
      </c>
      <c r="J96" s="77" t="str">
        <f>VLOOKUP(F96,'N2K Features'!$D$5:$CL$125,5,FALSE)</f>
        <v>Medium</v>
      </c>
      <c r="K96" s="77" t="str">
        <f>VLOOKUP(F96,'N2K Features'!$D$5:$CL$125,6,FALSE)</f>
        <v>Moderate</v>
      </c>
      <c r="L96" s="77" t="str">
        <f>VLOOKUP(F96,'N2K Features'!$D$5:$CL$125,7,FALSE)</f>
        <v>Yes</v>
      </c>
      <c r="M96" s="77" t="str">
        <f>VLOOKUP(F96,'N2K Features'!$D$5:$CL$125,8,FALSE)</f>
        <v>Large</v>
      </c>
      <c r="N96" s="77" t="str">
        <f>VLOOKUP(F96,'N2K Features'!$D$5:$CL$125,9,FALSE)</f>
        <v>High</v>
      </c>
      <c r="O96" s="77" t="str">
        <f>VLOOKUP(F96,'N2K Features'!$D$5:$CL$125,10,FALSE)</f>
        <v>Yes</v>
      </c>
      <c r="P96" s="77" t="str">
        <f>VLOOKUP(F96,'N2K Features'!$D$5:$CL$125,11,FALSE)</f>
        <v>Medium</v>
      </c>
      <c r="Q96" s="77" t="str">
        <f>VLOOKUP(F96,'N2K Features'!$D$5:$CL$125,12,FALSE)</f>
        <v>Low</v>
      </c>
      <c r="R96" s="77" t="str">
        <f>VLOOKUP(F96,'N2K Features'!$D$5:$CL$125,13,FALSE)</f>
        <v>Yes</v>
      </c>
      <c r="S96" s="77" t="str">
        <f>VLOOKUP(F96,'N2K Features'!$D$5:$CL$125,14,FALSE)</f>
        <v>Large</v>
      </c>
      <c r="T96" s="77" t="str">
        <f>VLOOKUP(F96,'N2K Features'!$D$5:$CL$125,15,FALSE)</f>
        <v>High</v>
      </c>
      <c r="U96" s="77" t="str">
        <f>VLOOKUP(F96,'N2K Features'!$D$5:$CL$125,16,FALSE)</f>
        <v>Yes</v>
      </c>
      <c r="V96" s="77" t="str">
        <f>VLOOKUP(F96,'N2K Features'!$D$5:$CL$125, 17,FALSE)</f>
        <v>Small</v>
      </c>
      <c r="W96" s="77" t="str">
        <f>VLOOKUP(F96,'N2K Features'!$D$5:$CL$125,18,FALSE)</f>
        <v>Low</v>
      </c>
      <c r="X96" s="77" t="str">
        <f>VLOOKUP(F96,'N2K Features'!$D$5:$CL$125,19,FALSE)</f>
        <v>No</v>
      </c>
      <c r="Y96" s="77">
        <f>VLOOKUP(F96,'N2K Features'!$D$5:$CL$125,20,FALSE)</f>
        <v>0</v>
      </c>
      <c r="Z96" s="77">
        <f>VLOOKUP(F96,'N2K Features'!$D$5:$CL$125,21,FALSE)</f>
        <v>0</v>
      </c>
      <c r="AA96" s="77" t="str">
        <f>VLOOKUP(F96,'N2K Features'!$D$5:$CL$125,22,FALSE)</f>
        <v>No</v>
      </c>
      <c r="AB96" s="77">
        <f>VLOOKUP(F96,'N2K Features'!$D$5:$CL$125,23,FALSE)</f>
        <v>0</v>
      </c>
      <c r="AC96" s="77">
        <f>VLOOKUP(F96,'N2K Features'!$D$5:$CL$125,24,FALSE)</f>
        <v>0</v>
      </c>
      <c r="AD96" s="77" t="str">
        <f>VLOOKUP(F96,'N2K Features'!$D$5:$CL$125,25,FALSE)</f>
        <v>Yes</v>
      </c>
      <c r="AE96" s="77" t="str">
        <f>VLOOKUP(F96,'N2K Features'!$D$5:$CL$125,26,FALSE)</f>
        <v>Medium</v>
      </c>
      <c r="AF96" s="78" t="str">
        <f>VLOOKUP(F96,'N2K Features'!$D$5:$CL$125,27,FALSE)</f>
        <v>High</v>
      </c>
      <c r="AG96" s="76" t="str">
        <f>VLOOKUP(F96,'N2K Features'!$D$5:$CL$125,28,FALSE)</f>
        <v>No</v>
      </c>
      <c r="AH96" s="76">
        <f>VLOOKUP(F96,'N2K Features'!$D$5:$CL$125,29,FALSE)</f>
        <v>0</v>
      </c>
      <c r="AI96" s="76">
        <f>VLOOKUP(F96,'N2K Features'!$D$5:$CL$125,30,FALSE)</f>
        <v>0</v>
      </c>
      <c r="AJ96" s="76" t="str">
        <f>VLOOKUP(F96,'N2K Features'!$D$5:$CL$125,31,FALSE)</f>
        <v>No</v>
      </c>
      <c r="AK96" s="76">
        <f>VLOOKUP(F96,'N2K Features'!$D$5:$CL$125,32,FALSE)</f>
        <v>0</v>
      </c>
      <c r="AL96" s="76">
        <f>VLOOKUP(F96,'N2K Features'!$D$5:$CL$125,33,FALSE)</f>
        <v>0</v>
      </c>
      <c r="AM96" s="76" t="str">
        <f>VLOOKUP(F96,'N2K Features'!$D$5:$CL$125,34,FALSE)</f>
        <v>Yes</v>
      </c>
      <c r="AN96" s="76" t="str">
        <f>VLOOKUP(F96,'N2K Features'!$D$5:$CL$125,35,FALSE)</f>
        <v>Small</v>
      </c>
      <c r="AO96" s="76" t="str">
        <f>VLOOKUP(F96,'N2K Features'!$D$5:$CL$125,36,FALSE)</f>
        <v>Low</v>
      </c>
      <c r="AP96" s="76" t="str">
        <f>VLOOKUP(F96,'N2K Features'!$D$5:$CL$125,37,FALSE)</f>
        <v>Yes</v>
      </c>
      <c r="AQ96" s="76" t="str">
        <f>VLOOKUP(F96,'N2K Features'!$D$5:$CL$125,38,FALSE)</f>
        <v>Small</v>
      </c>
      <c r="AR96" s="76" t="str">
        <f>VLOOKUP(F96,'N2K Features'!$D$5:$CL$125,39,FALSE)</f>
        <v>Low</v>
      </c>
      <c r="AS96" s="76" t="str">
        <f>VLOOKUP(F96,'N2K Features'!$D$5:$CL$125,40,FALSE)</f>
        <v>No</v>
      </c>
      <c r="AT96" s="76">
        <f>VLOOKUP(F96,'N2K Features'!$D$5:$CL$125,41,FALSE)</f>
        <v>0</v>
      </c>
      <c r="AU96" s="76">
        <f>VLOOKUP(F96,'N2K Features'!$D$5:$CL$125,42,FALSE)</f>
        <v>0</v>
      </c>
      <c r="AV96" s="76" t="str">
        <f>VLOOKUP(F96,'N2K Features'!$D$5:$CL$125,43,FALSE)</f>
        <v>Yes</v>
      </c>
      <c r="AW96" s="76" t="str">
        <f>VLOOKUP(F96,'N2K Features'!$D$5:$CL$125,44,FALSE)</f>
        <v>Medium</v>
      </c>
      <c r="AX96" s="76" t="str">
        <f>VLOOKUP(F96,'N2K Features'!$D$5:$CL$125,45,FALSE)</f>
        <v>High</v>
      </c>
      <c r="AY96" s="76" t="str">
        <f>VLOOKUP(F96,'N2K Features'!$D$5:$CL$125,46,FALSE)</f>
        <v>No</v>
      </c>
      <c r="AZ96" s="76">
        <f>VLOOKUP(F96,'N2K Features'!$D$5:$CL$125,47,FALSE)</f>
        <v>0</v>
      </c>
      <c r="BA96" s="76">
        <f>VLOOKUP(F96,'N2K Features'!$D$5:$CL$125,48,FALSE)</f>
        <v>0</v>
      </c>
      <c r="BB96" s="76" t="str">
        <f>VLOOKUP(F96,'N2K Features'!$D$5:$CL$125,49,FALSE)</f>
        <v>No</v>
      </c>
      <c r="BC96" s="76">
        <f>VLOOKUP(F96,'N2K Features'!$D$5:$CL$125,50,FALSE)</f>
        <v>0</v>
      </c>
      <c r="BD96" s="130">
        <f>VLOOKUP(F96,'N2K Features'!$D$5:$CL$125,51,FALSE)</f>
        <v>0</v>
      </c>
      <c r="BE96" s="76" t="str">
        <f>VLOOKUP(F96,'N2K Features'!$D$5:$CL$125,52,FALSE)</f>
        <v>No</v>
      </c>
      <c r="BF96" s="76">
        <f>VLOOKUP(F96,'N2K Features'!$D$5:$CL$125,53,FALSE)</f>
        <v>0</v>
      </c>
      <c r="BG96" s="130">
        <f>VLOOKUP(F96,'N2K Features'!$D$5:$CL$125,54,FALSE)</f>
        <v>0</v>
      </c>
      <c r="BH96" s="76" t="str">
        <f>VLOOKUP(F96,'N2K Features'!$D$5:$CL$125,55,FALSE)</f>
        <v>Yes</v>
      </c>
      <c r="BI96" s="76" t="str">
        <f>VLOOKUP(F96,'N2K Features'!$D$5:$CL$125,56,FALSE)</f>
        <v>Large</v>
      </c>
      <c r="BJ96" s="76" t="str">
        <f>VLOOKUP(F96,'N2K Features'!$D$5:$CL$125,57,FALSE)</f>
        <v>High</v>
      </c>
      <c r="BK96" s="76" t="str">
        <f>VLOOKUP(F96,'N2K Features'!$D$5:$CL$125,58,FALSE)</f>
        <v>Yes</v>
      </c>
      <c r="BL96" s="76" t="str">
        <f>VLOOKUP(F96,'N2K Features'!$D$5:$CL$125,59,FALSE)</f>
        <v>Large</v>
      </c>
      <c r="BM96" s="130" t="str">
        <f>VLOOKUP(F96,'N2K Features'!$D$5:$CL$125,60,FALSE)</f>
        <v>High</v>
      </c>
      <c r="BN96" s="76" t="str">
        <f>VLOOKUP(F96,'N2K Features'!$D$5:$CL$125,61,FALSE)</f>
        <v>Yes</v>
      </c>
      <c r="BO96" s="76" t="str">
        <f>VLOOKUP(F96,'N2K Features'!$D$5:$CL$125,62,FALSE)</f>
        <v>Medium</v>
      </c>
      <c r="BP96" s="76" t="str">
        <f>VLOOKUP(F96,'N2K Features'!$D$5:$CL$125,63,FALSE)</f>
        <v>Moderate</v>
      </c>
      <c r="BQ96" s="76" t="str">
        <f>VLOOKUP(F96,'N2K Features'!$D$5:$CL$125,64,FALSE)</f>
        <v>Yes</v>
      </c>
      <c r="BR96" s="76" t="str">
        <f>VLOOKUP(F96,'N2K Features'!$D$5:$CL$125,65,FALSE)</f>
        <v>Medium</v>
      </c>
      <c r="BS96" s="76" t="str">
        <f>VLOOKUP(F96,'N2K Features'!$D$5:$CL$125,66,FALSE)</f>
        <v>Moderate</v>
      </c>
      <c r="BT96" s="76" t="str">
        <f>VLOOKUP(F96,'N2K Features'!$D$5:$CL$125,67,FALSE)</f>
        <v>Yes</v>
      </c>
      <c r="BU96" s="76" t="str">
        <f>VLOOKUP(F96,'N2K Features'!$D$5:$CL$125,68,FALSE)</f>
        <v>Small</v>
      </c>
      <c r="BV96" s="76" t="str">
        <f>VLOOKUP(F96,'N2K Features'!$D$5:$CL$125,69,FALSE)</f>
        <v>Low</v>
      </c>
      <c r="BW96" s="76" t="str">
        <f>VLOOKUP(F96,'N2K Features'!$D$5:$CL$125,70,FALSE)</f>
        <v>Yes</v>
      </c>
      <c r="BX96" s="76" t="str">
        <f>VLOOKUP(F96,'N2K Features'!$D$5:$CL$125,71,FALSE)</f>
        <v>Large</v>
      </c>
      <c r="BY96" s="130" t="str">
        <f>VLOOKUP(F96,'N2K Features'!$D$5:$CL$125,72,FALSE)</f>
        <v>High</v>
      </c>
      <c r="BZ96" s="76" t="str">
        <f>VLOOKUP(F96,'N2K Features'!$D$5:$CL$125,73,FALSE)</f>
        <v>No</v>
      </c>
      <c r="CA96" s="76">
        <f>VLOOKUP(F96,'N2K Features'!$D$5:$CL$125,74,FALSE)</f>
        <v>0</v>
      </c>
      <c r="CB96" s="76">
        <f>VLOOKUP(F96,'N2K Features'!$D$5:$CL$125,75,FALSE)</f>
        <v>0</v>
      </c>
      <c r="CC96" s="76" t="str">
        <f>VLOOKUP(F96,'N2K Features'!$D$5:$CL$125,76,FALSE)</f>
        <v>No</v>
      </c>
      <c r="CD96" s="76">
        <f>VLOOKUP(F96,'N2K Features'!$D$5:$CL$125,77,FALSE)</f>
        <v>0</v>
      </c>
      <c r="CE96" s="76">
        <f>VLOOKUP(F96,'N2K Features'!$D$5:$CL$125,78,FALSE)</f>
        <v>0</v>
      </c>
      <c r="CF96" s="76" t="str">
        <f>VLOOKUP(F96,'N2K Features'!$D$5:$CL$125,79,FALSE)</f>
        <v>Yes</v>
      </c>
      <c r="CG96" s="76" t="str">
        <f>VLOOKUP(F96,'N2K Features'!$D$5:$CL$125,80,FALSE)</f>
        <v>Medium</v>
      </c>
      <c r="CH96" s="76" t="str">
        <f>VLOOKUP(F96,'N2K Features'!$D$5:$CL$125,81,FALSE)</f>
        <v>High</v>
      </c>
      <c r="CI96" s="76" t="str">
        <f>VLOOKUP(F96,'N2K Features'!$D$5:$CL$125,82,FALSE)</f>
        <v>Yes</v>
      </c>
      <c r="CJ96" s="76" t="str">
        <f>VLOOKUP(F96,'N2K Features'!$D$5:$CL$125,83,FALSE)</f>
        <v>Medium</v>
      </c>
      <c r="CK96" s="76" t="str">
        <f>VLOOKUP(F96,'N2K Features'!$D$5:$CL$125,84,FALSE)</f>
        <v>High</v>
      </c>
      <c r="CL96" s="76" t="str">
        <f>VLOOKUP(F96,'N2K Features'!$D$5:$CL$125,85,FALSE)</f>
        <v>Yes</v>
      </c>
      <c r="CM96" s="76" t="str">
        <f>VLOOKUP(F96,'N2K Features'!$D$5:$CL$125,86,FALSE)</f>
        <v>Medium</v>
      </c>
      <c r="CN96" s="79" t="str">
        <f>VLOOKUP(F96,'N2K Features'!$D$5:$CL$125,87,FALSE)</f>
        <v xml:space="preserve">Distinctive natural character, remote and wild; contributes to iconic upland landscapes of Wales; used by hikers </v>
      </c>
    </row>
    <row r="97" spans="1:92" ht="14.4" hidden="1" x14ac:dyDescent="0.3">
      <c r="A97" s="129" t="s">
        <v>231</v>
      </c>
      <c r="B97" s="59" t="s">
        <v>232</v>
      </c>
      <c r="C97" s="59" t="s">
        <v>585</v>
      </c>
      <c r="D97" s="59" t="s">
        <v>71</v>
      </c>
      <c r="E97" s="59" t="s">
        <v>586</v>
      </c>
      <c r="F97" s="59" t="s">
        <v>72</v>
      </c>
      <c r="G97" s="59" t="s">
        <v>73</v>
      </c>
      <c r="H97" s="179" t="s">
        <v>74</v>
      </c>
      <c r="I97" s="77" t="str">
        <f>VLOOKUP(F97,'N2K Features'!$D$5:$CL$125,4,FALSE)</f>
        <v>Yes</v>
      </c>
      <c r="J97" s="77" t="str">
        <f>VLOOKUP(F97,'N2K Features'!$D$5:$CL$125,5,FALSE)</f>
        <v>Medium</v>
      </c>
      <c r="K97" s="77" t="str">
        <f>VLOOKUP(F97,'N2K Features'!$D$5:$CL$125,6,FALSE)</f>
        <v>Moderate</v>
      </c>
      <c r="L97" s="77" t="str">
        <f>VLOOKUP(F97,'N2K Features'!$D$5:$CL$125,7,FALSE)</f>
        <v>Yes</v>
      </c>
      <c r="M97" s="77" t="str">
        <f>VLOOKUP(F97,'N2K Features'!$D$5:$CL$125,8,FALSE)</f>
        <v>Large</v>
      </c>
      <c r="N97" s="77" t="str">
        <f>VLOOKUP(F97,'N2K Features'!$D$5:$CL$125,9,FALSE)</f>
        <v>High</v>
      </c>
      <c r="O97" s="77" t="str">
        <f>VLOOKUP(F97,'N2K Features'!$D$5:$CL$125,10,FALSE)</f>
        <v>Yes</v>
      </c>
      <c r="P97" s="77" t="str">
        <f>VLOOKUP(F97,'N2K Features'!$D$5:$CL$125,11,FALSE)</f>
        <v>Medium</v>
      </c>
      <c r="Q97" s="77" t="str">
        <f>VLOOKUP(F97,'N2K Features'!$D$5:$CL$125,12,FALSE)</f>
        <v>Low</v>
      </c>
      <c r="R97" s="77" t="str">
        <f>VLOOKUP(F97,'N2K Features'!$D$5:$CL$125,13,FALSE)</f>
        <v>Yes</v>
      </c>
      <c r="S97" s="77" t="str">
        <f>VLOOKUP(F97,'N2K Features'!$D$5:$CL$125,14,FALSE)</f>
        <v>Large</v>
      </c>
      <c r="T97" s="77" t="str">
        <f>VLOOKUP(F97,'N2K Features'!$D$5:$CL$125,15,FALSE)</f>
        <v>High</v>
      </c>
      <c r="U97" s="77" t="str">
        <f>VLOOKUP(F97,'N2K Features'!$D$5:$CL$125,16,FALSE)</f>
        <v>Yes</v>
      </c>
      <c r="V97" s="77" t="str">
        <f>VLOOKUP(F97,'N2K Features'!$D$5:$CL$125, 17,FALSE)</f>
        <v>Small</v>
      </c>
      <c r="W97" s="77" t="str">
        <f>VLOOKUP(F97,'N2K Features'!$D$5:$CL$125,18,FALSE)</f>
        <v>Low</v>
      </c>
      <c r="X97" s="77" t="str">
        <f>VLOOKUP(F97,'N2K Features'!$D$5:$CL$125,19,FALSE)</f>
        <v>No</v>
      </c>
      <c r="Y97" s="77">
        <f>VLOOKUP(F97,'N2K Features'!$D$5:$CL$125,20,FALSE)</f>
        <v>0</v>
      </c>
      <c r="Z97" s="77">
        <f>VLOOKUP(F97,'N2K Features'!$D$5:$CL$125,21,FALSE)</f>
        <v>0</v>
      </c>
      <c r="AA97" s="77" t="str">
        <f>VLOOKUP(F97,'N2K Features'!$D$5:$CL$125,22,FALSE)</f>
        <v>No</v>
      </c>
      <c r="AB97" s="77">
        <f>VLOOKUP(F97,'N2K Features'!$D$5:$CL$125,23,FALSE)</f>
        <v>0</v>
      </c>
      <c r="AC97" s="77">
        <f>VLOOKUP(F97,'N2K Features'!$D$5:$CL$125,24,FALSE)</f>
        <v>0</v>
      </c>
      <c r="AD97" s="77" t="str">
        <f>VLOOKUP(F97,'N2K Features'!$D$5:$CL$125,25,FALSE)</f>
        <v>No</v>
      </c>
      <c r="AE97" s="77">
        <f>VLOOKUP(F97,'N2K Features'!$D$5:$CL$125,26,FALSE)</f>
        <v>0</v>
      </c>
      <c r="AF97" s="78">
        <f>VLOOKUP(F97,'N2K Features'!$D$5:$CL$125,27,FALSE)</f>
        <v>0</v>
      </c>
      <c r="AG97" s="76" t="str">
        <f>VLOOKUP(F97,'N2K Features'!$D$5:$CL$125,28,FALSE)</f>
        <v>No</v>
      </c>
      <c r="AH97" s="76">
        <f>VLOOKUP(F97,'N2K Features'!$D$5:$CL$125,29,FALSE)</f>
        <v>0</v>
      </c>
      <c r="AI97" s="76">
        <f>VLOOKUP(F97,'N2K Features'!$D$5:$CL$125,30,FALSE)</f>
        <v>0</v>
      </c>
      <c r="AJ97" s="76" t="str">
        <f>VLOOKUP(F97,'N2K Features'!$D$5:$CL$125,31,FALSE)</f>
        <v>No</v>
      </c>
      <c r="AK97" s="76">
        <f>VLOOKUP(F97,'N2K Features'!$D$5:$CL$125,32,FALSE)</f>
        <v>0</v>
      </c>
      <c r="AL97" s="76">
        <f>VLOOKUP(F97,'N2K Features'!$D$5:$CL$125,33,FALSE)</f>
        <v>0</v>
      </c>
      <c r="AM97" s="76" t="str">
        <f>VLOOKUP(F97,'N2K Features'!$D$5:$CL$125,34,FALSE)</f>
        <v>No</v>
      </c>
      <c r="AN97" s="76">
        <f>VLOOKUP(F97,'N2K Features'!$D$5:$CL$125,35,FALSE)</f>
        <v>0</v>
      </c>
      <c r="AO97" s="76">
        <f>VLOOKUP(F97,'N2K Features'!$D$5:$CL$125,36,FALSE)</f>
        <v>0</v>
      </c>
      <c r="AP97" s="76" t="str">
        <f>VLOOKUP(F97,'N2K Features'!$D$5:$CL$125,37,FALSE)</f>
        <v>Yes</v>
      </c>
      <c r="AQ97" s="76" t="str">
        <f>VLOOKUP(F97,'N2K Features'!$D$5:$CL$125,38,FALSE)</f>
        <v>Small</v>
      </c>
      <c r="AR97" s="76" t="str">
        <f>VLOOKUP(F97,'N2K Features'!$D$5:$CL$125,39,FALSE)</f>
        <v>Low</v>
      </c>
      <c r="AS97" s="76" t="str">
        <f>VLOOKUP(F97,'N2K Features'!$D$5:$CL$125,40,FALSE)</f>
        <v>No</v>
      </c>
      <c r="AT97" s="76">
        <f>VLOOKUP(F97,'N2K Features'!$D$5:$CL$125,41,FALSE)</f>
        <v>0</v>
      </c>
      <c r="AU97" s="76">
        <f>VLOOKUP(F97,'N2K Features'!$D$5:$CL$125,42,FALSE)</f>
        <v>0</v>
      </c>
      <c r="AV97" s="76" t="str">
        <f>VLOOKUP(F97,'N2K Features'!$D$5:$CL$125,43,FALSE)</f>
        <v>No</v>
      </c>
      <c r="AW97" s="76">
        <f>VLOOKUP(F97,'N2K Features'!$D$5:$CL$125,44,FALSE)</f>
        <v>0</v>
      </c>
      <c r="AX97" s="76">
        <f>VLOOKUP(F97,'N2K Features'!$D$5:$CL$125,45,FALSE)</f>
        <v>0</v>
      </c>
      <c r="AY97" s="76" t="str">
        <f>VLOOKUP(F97,'N2K Features'!$D$5:$CL$125,46,FALSE)</f>
        <v>No</v>
      </c>
      <c r="AZ97" s="76">
        <f>VLOOKUP(F97,'N2K Features'!$D$5:$CL$125,47,FALSE)</f>
        <v>0</v>
      </c>
      <c r="BA97" s="76">
        <f>VLOOKUP(F97,'N2K Features'!$D$5:$CL$125,48,FALSE)</f>
        <v>0</v>
      </c>
      <c r="BB97" s="76" t="str">
        <f>VLOOKUP(F97,'N2K Features'!$D$5:$CL$125,49,FALSE)</f>
        <v>No</v>
      </c>
      <c r="BC97" s="76">
        <f>VLOOKUP(F97,'N2K Features'!$D$5:$CL$125,50,FALSE)</f>
        <v>0</v>
      </c>
      <c r="BD97" s="130">
        <f>VLOOKUP(F97,'N2K Features'!$D$5:$CL$125,51,FALSE)</f>
        <v>0</v>
      </c>
      <c r="BE97" s="76" t="str">
        <f>VLOOKUP(F97,'N2K Features'!$D$5:$CL$125,52,FALSE)</f>
        <v>No</v>
      </c>
      <c r="BF97" s="76">
        <f>VLOOKUP(F97,'N2K Features'!$D$5:$CL$125,53,FALSE)</f>
        <v>0</v>
      </c>
      <c r="BG97" s="130">
        <f>VLOOKUP(F97,'N2K Features'!$D$5:$CL$125,54,FALSE)</f>
        <v>0</v>
      </c>
      <c r="BH97" s="76" t="str">
        <f>VLOOKUP(F97,'N2K Features'!$D$5:$CL$125,55,FALSE)</f>
        <v>Yes</v>
      </c>
      <c r="BI97" s="76" t="str">
        <f>VLOOKUP(F97,'N2K Features'!$D$5:$CL$125,56,FALSE)</f>
        <v>Small</v>
      </c>
      <c r="BJ97" s="76" t="str">
        <f>VLOOKUP(F97,'N2K Features'!$D$5:$CL$125,57,FALSE)</f>
        <v>High</v>
      </c>
      <c r="BK97" s="76" t="str">
        <f>VLOOKUP(F97,'N2K Features'!$D$5:$CL$125,58,FALSE)</f>
        <v>Yes</v>
      </c>
      <c r="BL97" s="76" t="str">
        <f>VLOOKUP(F97,'N2K Features'!$D$5:$CL$125,59,FALSE)</f>
        <v>Small</v>
      </c>
      <c r="BM97" s="130" t="str">
        <f>VLOOKUP(F97,'N2K Features'!$D$5:$CL$125,60,FALSE)</f>
        <v>High</v>
      </c>
      <c r="BN97" s="76" t="str">
        <f>VLOOKUP(F97,'N2K Features'!$D$5:$CL$125,61,FALSE)</f>
        <v>Yes</v>
      </c>
      <c r="BO97" s="76" t="str">
        <f>VLOOKUP(F97,'N2K Features'!$D$5:$CL$125,62,FALSE)</f>
        <v>Small</v>
      </c>
      <c r="BP97" s="76" t="str">
        <f>VLOOKUP(F97,'N2K Features'!$D$5:$CL$125,63,FALSE)</f>
        <v>Moderate</v>
      </c>
      <c r="BQ97" s="76" t="str">
        <f>VLOOKUP(F97,'N2K Features'!$D$5:$CL$125,64,FALSE)</f>
        <v>Yes</v>
      </c>
      <c r="BR97" s="76" t="str">
        <f>VLOOKUP(F97,'N2K Features'!$D$5:$CL$125,65,FALSE)</f>
        <v>Small</v>
      </c>
      <c r="BS97" s="76" t="str">
        <f>VLOOKUP(F97,'N2K Features'!$D$5:$CL$125,66,FALSE)</f>
        <v>Moderate</v>
      </c>
      <c r="BT97" s="76" t="str">
        <f>VLOOKUP(F97,'N2K Features'!$D$5:$CL$125,67,FALSE)</f>
        <v>Yes</v>
      </c>
      <c r="BU97" s="76" t="str">
        <f>VLOOKUP(F97,'N2K Features'!$D$5:$CL$125,68,FALSE)</f>
        <v>Small</v>
      </c>
      <c r="BV97" s="76" t="str">
        <f>VLOOKUP(F97,'N2K Features'!$D$5:$CL$125,69,FALSE)</f>
        <v>Low</v>
      </c>
      <c r="BW97" s="76" t="str">
        <f>VLOOKUP(F97,'N2K Features'!$D$5:$CL$125,70,FALSE)</f>
        <v>Yes</v>
      </c>
      <c r="BX97" s="76" t="str">
        <f>VLOOKUP(F97,'N2K Features'!$D$5:$CL$125,71,FALSE)</f>
        <v>Small</v>
      </c>
      <c r="BY97" s="130" t="str">
        <f>VLOOKUP(F97,'N2K Features'!$D$5:$CL$125,72,FALSE)</f>
        <v>High</v>
      </c>
      <c r="BZ97" s="76" t="str">
        <f>VLOOKUP(F97,'N2K Features'!$D$5:$CL$125,73,FALSE)</f>
        <v>No</v>
      </c>
      <c r="CA97" s="76">
        <f>VLOOKUP(F97,'N2K Features'!$D$5:$CL$125,74,FALSE)</f>
        <v>0</v>
      </c>
      <c r="CB97" s="76">
        <f>VLOOKUP(F97,'N2K Features'!$D$5:$CL$125,75,FALSE)</f>
        <v>0</v>
      </c>
      <c r="CC97" s="76" t="str">
        <f>VLOOKUP(F97,'N2K Features'!$D$5:$CL$125,76,FALSE)</f>
        <v>No</v>
      </c>
      <c r="CD97" s="76">
        <f>VLOOKUP(F97,'N2K Features'!$D$5:$CL$125,77,FALSE)</f>
        <v>0</v>
      </c>
      <c r="CE97" s="76">
        <f>VLOOKUP(F97,'N2K Features'!$D$5:$CL$125,78,FALSE)</f>
        <v>0</v>
      </c>
      <c r="CF97" s="76" t="str">
        <f>VLOOKUP(F97,'N2K Features'!$D$5:$CL$125,79,FALSE)</f>
        <v>Yes</v>
      </c>
      <c r="CG97" s="76" t="str">
        <f>VLOOKUP(F97,'N2K Features'!$D$5:$CL$125,80,FALSE)</f>
        <v>Small</v>
      </c>
      <c r="CH97" s="76" t="str">
        <f>VLOOKUP(F97,'N2K Features'!$D$5:$CL$125,81,FALSE)</f>
        <v>High</v>
      </c>
      <c r="CI97" s="76" t="str">
        <f>VLOOKUP(F97,'N2K Features'!$D$5:$CL$125,82,FALSE)</f>
        <v>Yes</v>
      </c>
      <c r="CJ97" s="76" t="str">
        <f>VLOOKUP(F97,'N2K Features'!$D$5:$CL$125,83,FALSE)</f>
        <v>Small</v>
      </c>
      <c r="CK97" s="76" t="str">
        <f>VLOOKUP(F97,'N2K Features'!$D$5:$CL$125,84,FALSE)</f>
        <v>High</v>
      </c>
      <c r="CL97" s="76" t="str">
        <f>VLOOKUP(F97,'N2K Features'!$D$5:$CL$125,85,FALSE)</f>
        <v>No</v>
      </c>
      <c r="CM97" s="76">
        <f>VLOOKUP(F97,'N2K Features'!$D$5:$CL$125,86,FALSE)</f>
        <v>0</v>
      </c>
      <c r="CN97" s="79">
        <f>VLOOKUP(F97,'N2K Features'!$D$5:$CL$125,87,FALSE)</f>
        <v>0</v>
      </c>
    </row>
    <row r="98" spans="1:92" ht="14.4" hidden="1" x14ac:dyDescent="0.3">
      <c r="A98" s="129" t="s">
        <v>231</v>
      </c>
      <c r="B98" s="59" t="s">
        <v>232</v>
      </c>
      <c r="C98" s="59" t="s">
        <v>585</v>
      </c>
      <c r="D98" s="59" t="s">
        <v>146</v>
      </c>
      <c r="E98" s="59" t="s">
        <v>590</v>
      </c>
      <c r="F98" s="59" t="s">
        <v>147</v>
      </c>
      <c r="G98" s="59" t="s">
        <v>148</v>
      </c>
      <c r="H98" s="179" t="s">
        <v>149</v>
      </c>
      <c r="I98" s="77" t="str">
        <f>VLOOKUP(F98,'N2K Features'!$D$5:$CL$125,4,FALSE)</f>
        <v>Yes</v>
      </c>
      <c r="J98" s="77" t="str">
        <f>VLOOKUP(F98,'N2K Features'!$D$5:$CL$125,5,FALSE)</f>
        <v>Medium</v>
      </c>
      <c r="K98" s="77" t="str">
        <f>VLOOKUP(F98,'N2K Features'!$D$5:$CL$125,6,FALSE)</f>
        <v>Moderate</v>
      </c>
      <c r="L98" s="77" t="str">
        <f>VLOOKUP(F98,'N2K Features'!$D$5:$CL$125,7,FALSE)</f>
        <v>Yes</v>
      </c>
      <c r="M98" s="77" t="str">
        <f>VLOOKUP(F98,'N2K Features'!$D$5:$CL$125,8,FALSE)</f>
        <v>Medium</v>
      </c>
      <c r="N98" s="77" t="str">
        <f>VLOOKUP(F98,'N2K Features'!$D$5:$CL$125,9,FALSE)</f>
        <v>High</v>
      </c>
      <c r="O98" s="77" t="str">
        <f>VLOOKUP(F98,'N2K Features'!$D$5:$CL$125,10,FALSE)</f>
        <v>Yes</v>
      </c>
      <c r="P98" s="77" t="str">
        <f>VLOOKUP(F98,'N2K Features'!$D$5:$CL$125,11,FALSE)</f>
        <v>Medium</v>
      </c>
      <c r="Q98" s="77" t="str">
        <f>VLOOKUP(F98,'N2K Features'!$D$5:$CL$125,12,FALSE)</f>
        <v>Low</v>
      </c>
      <c r="R98" s="77" t="str">
        <f>VLOOKUP(F98,'N2K Features'!$D$5:$CL$125,13,FALSE)</f>
        <v>Yes</v>
      </c>
      <c r="S98" s="77" t="str">
        <f>VLOOKUP(F98,'N2K Features'!$D$5:$CL$125,14,FALSE)</f>
        <v>Medium</v>
      </c>
      <c r="T98" s="77" t="str">
        <f>VLOOKUP(F98,'N2K Features'!$D$5:$CL$125,15,FALSE)</f>
        <v>High</v>
      </c>
      <c r="U98" s="77" t="str">
        <f>VLOOKUP(F98,'N2K Features'!$D$5:$CL$125,16,FALSE)</f>
        <v>Yes</v>
      </c>
      <c r="V98" s="77" t="str">
        <f>VLOOKUP(F98,'N2K Features'!$D$5:$CL$125, 17,FALSE)</f>
        <v>Small</v>
      </c>
      <c r="W98" s="77" t="str">
        <f>VLOOKUP(F98,'N2K Features'!$D$5:$CL$125,18,FALSE)</f>
        <v>Low</v>
      </c>
      <c r="X98" s="77" t="str">
        <f>VLOOKUP(F98,'N2K Features'!$D$5:$CL$125,19,FALSE)</f>
        <v>No</v>
      </c>
      <c r="Y98" s="77">
        <f>VLOOKUP(F98,'N2K Features'!$D$5:$CL$125,20,FALSE)</f>
        <v>0</v>
      </c>
      <c r="Z98" s="77">
        <f>VLOOKUP(F98,'N2K Features'!$D$5:$CL$125,21,FALSE)</f>
        <v>0</v>
      </c>
      <c r="AA98" s="77" t="str">
        <f>VLOOKUP(F98,'N2K Features'!$D$5:$CL$125,22,FALSE)</f>
        <v>No</v>
      </c>
      <c r="AB98" s="77">
        <f>VLOOKUP(F98,'N2K Features'!$D$5:$CL$125,23,FALSE)</f>
        <v>0</v>
      </c>
      <c r="AC98" s="77">
        <f>VLOOKUP(F98,'N2K Features'!$D$5:$CL$125,24,FALSE)</f>
        <v>0</v>
      </c>
      <c r="AD98" s="77" t="str">
        <f>VLOOKUP(F98,'N2K Features'!$D$5:$CL$125,25,FALSE)</f>
        <v>Yes</v>
      </c>
      <c r="AE98" s="77" t="str">
        <f>VLOOKUP(F98,'N2K Features'!$D$5:$CL$125,26,FALSE)</f>
        <v>Medium</v>
      </c>
      <c r="AF98" s="78" t="str">
        <f>VLOOKUP(F98,'N2K Features'!$D$5:$CL$125,27,FALSE)</f>
        <v>High</v>
      </c>
      <c r="AG98" s="76" t="str">
        <f>VLOOKUP(F98,'N2K Features'!$D$5:$CL$125,28,FALSE)</f>
        <v>Yes</v>
      </c>
      <c r="AH98" s="76" t="str">
        <f>VLOOKUP(F98,'N2K Features'!$D$5:$CL$125,29,FALSE)</f>
        <v>Small</v>
      </c>
      <c r="AI98" s="76" t="str">
        <f>VLOOKUP(F98,'N2K Features'!$D$5:$CL$125,30,FALSE)</f>
        <v>High</v>
      </c>
      <c r="AJ98" s="76" t="str">
        <f>VLOOKUP(F98,'N2K Features'!$D$5:$CL$125,31,FALSE)</f>
        <v>Yes</v>
      </c>
      <c r="AK98" s="76" t="str">
        <f>VLOOKUP(F98,'N2K Features'!$D$5:$CL$125,32,FALSE)</f>
        <v>Medium</v>
      </c>
      <c r="AL98" s="76" t="str">
        <f>VLOOKUP(F98,'N2K Features'!$D$5:$CL$125,33,FALSE)</f>
        <v>Low</v>
      </c>
      <c r="AM98" s="76" t="str">
        <f>VLOOKUP(F98,'N2K Features'!$D$5:$CL$125,34,FALSE)</f>
        <v>No</v>
      </c>
      <c r="AN98" s="76">
        <f>VLOOKUP(F98,'N2K Features'!$D$5:$CL$125,35,FALSE)</f>
        <v>0</v>
      </c>
      <c r="AO98" s="76">
        <f>VLOOKUP(F98,'N2K Features'!$D$5:$CL$125,36,FALSE)</f>
        <v>0</v>
      </c>
      <c r="AP98" s="76" t="str">
        <f>VLOOKUP(F98,'N2K Features'!$D$5:$CL$125,37,FALSE)</f>
        <v>Yes</v>
      </c>
      <c r="AQ98" s="76" t="str">
        <f>VLOOKUP(F98,'N2K Features'!$D$5:$CL$125,38,FALSE)</f>
        <v>Small</v>
      </c>
      <c r="AR98" s="76" t="str">
        <f>VLOOKUP(F98,'N2K Features'!$D$5:$CL$125,39,FALSE)</f>
        <v>Low</v>
      </c>
      <c r="AS98" s="76" t="str">
        <f>VLOOKUP(F98,'N2K Features'!$D$5:$CL$125,40,FALSE)</f>
        <v>Yes</v>
      </c>
      <c r="AT98" s="76" t="str">
        <f>VLOOKUP(F98,'N2K Features'!$D$5:$CL$125,41,FALSE)</f>
        <v>Small</v>
      </c>
      <c r="AU98" s="76" t="str">
        <f>VLOOKUP(F98,'N2K Features'!$D$5:$CL$125,42,FALSE)</f>
        <v>High</v>
      </c>
      <c r="AV98" s="76" t="str">
        <f>VLOOKUP(F98,'N2K Features'!$D$5:$CL$125,43,FALSE)</f>
        <v>No</v>
      </c>
      <c r="AW98" s="76">
        <f>VLOOKUP(F98,'N2K Features'!$D$5:$CL$125,44,FALSE)</f>
        <v>0</v>
      </c>
      <c r="AX98" s="76">
        <f>VLOOKUP(F98,'N2K Features'!$D$5:$CL$125,45,FALSE)</f>
        <v>0</v>
      </c>
      <c r="AY98" s="76" t="str">
        <f>VLOOKUP(F98,'N2K Features'!$D$5:$CL$125,46,FALSE)</f>
        <v>No</v>
      </c>
      <c r="AZ98" s="76">
        <f>VLOOKUP(F98,'N2K Features'!$D$5:$CL$125,47,FALSE)</f>
        <v>0</v>
      </c>
      <c r="BA98" s="76">
        <f>VLOOKUP(F98,'N2K Features'!$D$5:$CL$125,48,FALSE)</f>
        <v>0</v>
      </c>
      <c r="BB98" s="76" t="str">
        <f>VLOOKUP(F98,'N2K Features'!$D$5:$CL$125,49,FALSE)</f>
        <v>No</v>
      </c>
      <c r="BC98" s="76">
        <f>VLOOKUP(F98,'N2K Features'!$D$5:$CL$125,50,FALSE)</f>
        <v>0</v>
      </c>
      <c r="BD98" s="130">
        <f>VLOOKUP(F98,'N2K Features'!$D$5:$CL$125,51,FALSE)</f>
        <v>0</v>
      </c>
      <c r="BE98" s="76" t="str">
        <f>VLOOKUP(F98,'N2K Features'!$D$5:$CL$125,52,FALSE)</f>
        <v>Yes</v>
      </c>
      <c r="BF98" s="76" t="str">
        <f>VLOOKUP(F98,'N2K Features'!$D$5:$CL$125,53,FALSE)</f>
        <v>Small</v>
      </c>
      <c r="BG98" s="130" t="str">
        <f>VLOOKUP(F98,'N2K Features'!$D$5:$CL$125,54,FALSE)</f>
        <v>Low</v>
      </c>
      <c r="BH98" s="76" t="str">
        <f>VLOOKUP(F98,'N2K Features'!$D$5:$CL$125,55,FALSE)</f>
        <v>Yes</v>
      </c>
      <c r="BI98" s="76" t="str">
        <f>VLOOKUP(F98,'N2K Features'!$D$5:$CL$125,56,FALSE)</f>
        <v>Large</v>
      </c>
      <c r="BJ98" s="76" t="str">
        <f>VLOOKUP(F98,'N2K Features'!$D$5:$CL$125,57,FALSE)</f>
        <v>High</v>
      </c>
      <c r="BK98" s="76" t="str">
        <f>VLOOKUP(F98,'N2K Features'!$D$5:$CL$125,58,FALSE)</f>
        <v>Yes</v>
      </c>
      <c r="BL98" s="76" t="str">
        <f>VLOOKUP(F98,'N2K Features'!$D$5:$CL$125,59,FALSE)</f>
        <v>Large</v>
      </c>
      <c r="BM98" s="130" t="str">
        <f>VLOOKUP(F98,'N2K Features'!$D$5:$CL$125,60,FALSE)</f>
        <v>High</v>
      </c>
      <c r="BN98" s="76" t="str">
        <f>VLOOKUP(F98,'N2K Features'!$D$5:$CL$125,61,FALSE)</f>
        <v>Yes</v>
      </c>
      <c r="BO98" s="76" t="str">
        <f>VLOOKUP(F98,'N2K Features'!$D$5:$CL$125,62,FALSE)</f>
        <v>Medium</v>
      </c>
      <c r="BP98" s="76" t="str">
        <f>VLOOKUP(F98,'N2K Features'!$D$5:$CL$125,63,FALSE)</f>
        <v>Moderate</v>
      </c>
      <c r="BQ98" s="76" t="str">
        <f>VLOOKUP(F98,'N2K Features'!$D$5:$CL$125,64,FALSE)</f>
        <v>Yes</v>
      </c>
      <c r="BR98" s="76" t="str">
        <f>VLOOKUP(F98,'N2K Features'!$D$5:$CL$125,65,FALSE)</f>
        <v>Medium</v>
      </c>
      <c r="BS98" s="76" t="str">
        <f>VLOOKUP(F98,'N2K Features'!$D$5:$CL$125,66,FALSE)</f>
        <v>Moderate</v>
      </c>
      <c r="BT98" s="76" t="str">
        <f>VLOOKUP(F98,'N2K Features'!$D$5:$CL$125,67,FALSE)</f>
        <v>Yes</v>
      </c>
      <c r="BU98" s="76" t="str">
        <f>VLOOKUP(F98,'N2K Features'!$D$5:$CL$125,68,FALSE)</f>
        <v>Medium</v>
      </c>
      <c r="BV98" s="76" t="str">
        <f>VLOOKUP(F98,'N2K Features'!$D$5:$CL$125,69,FALSE)</f>
        <v>High</v>
      </c>
      <c r="BW98" s="76" t="str">
        <f>VLOOKUP(F98,'N2K Features'!$D$5:$CL$125,70,FALSE)</f>
        <v>Yes</v>
      </c>
      <c r="BX98" s="76" t="str">
        <f>VLOOKUP(F98,'N2K Features'!$D$5:$CL$125,71,FALSE)</f>
        <v>Medium</v>
      </c>
      <c r="BY98" s="130" t="str">
        <f>VLOOKUP(F98,'N2K Features'!$D$5:$CL$125,72,FALSE)</f>
        <v>High</v>
      </c>
      <c r="BZ98" s="76" t="str">
        <f>VLOOKUP(F98,'N2K Features'!$D$5:$CL$125,73,FALSE)</f>
        <v>No</v>
      </c>
      <c r="CA98" s="76">
        <f>VLOOKUP(F98,'N2K Features'!$D$5:$CL$125,74,FALSE)</f>
        <v>0</v>
      </c>
      <c r="CB98" s="76">
        <f>VLOOKUP(F98,'N2K Features'!$D$5:$CL$125,75,FALSE)</f>
        <v>0</v>
      </c>
      <c r="CC98" s="76" t="str">
        <f>VLOOKUP(F98,'N2K Features'!$D$5:$CL$125,76,FALSE)</f>
        <v>No</v>
      </c>
      <c r="CD98" s="76">
        <f>VLOOKUP(F98,'N2K Features'!$D$5:$CL$125,77,FALSE)</f>
        <v>0</v>
      </c>
      <c r="CE98" s="76">
        <f>VLOOKUP(F98,'N2K Features'!$D$5:$CL$125,78,FALSE)</f>
        <v>0</v>
      </c>
      <c r="CF98" s="76" t="str">
        <f>VLOOKUP(F98,'N2K Features'!$D$5:$CL$125,79,FALSE)</f>
        <v>Yes</v>
      </c>
      <c r="CG98" s="76" t="str">
        <f>VLOOKUP(F98,'N2K Features'!$D$5:$CL$125,80,FALSE)</f>
        <v>Medium</v>
      </c>
      <c r="CH98" s="76" t="str">
        <f>VLOOKUP(F98,'N2K Features'!$D$5:$CL$125,81,FALSE)</f>
        <v>High</v>
      </c>
      <c r="CI98" s="76" t="str">
        <f>VLOOKUP(F98,'N2K Features'!$D$5:$CL$125,82,FALSE)</f>
        <v>No</v>
      </c>
      <c r="CJ98" s="76">
        <f>VLOOKUP(F98,'N2K Features'!$D$5:$CL$125,83,FALSE)</f>
        <v>0</v>
      </c>
      <c r="CK98" s="76">
        <f>VLOOKUP(F98,'N2K Features'!$D$5:$CL$125,84,FALSE)</f>
        <v>0</v>
      </c>
      <c r="CL98" s="76" t="str">
        <f>VLOOKUP(F98,'N2K Features'!$D$5:$CL$125,85,FALSE)</f>
        <v>Yes</v>
      </c>
      <c r="CM98" s="76" t="str">
        <f>VLOOKUP(F98,'N2K Features'!$D$5:$CL$125,86,FALSE)</f>
        <v>Medium</v>
      </c>
      <c r="CN98" s="79" t="str">
        <f>VLOOKUP(F98,'N2K Features'!$D$5:$CL$125,87,FALSE)</f>
        <v>Distinctive often exceptional landscapes; attracts visitors in certain areas but others may be inaccessible; walking, bird watching</v>
      </c>
    </row>
    <row r="99" spans="1:92" ht="14.4" hidden="1" x14ac:dyDescent="0.3">
      <c r="A99" s="129" t="s">
        <v>231</v>
      </c>
      <c r="B99" s="59" t="s">
        <v>232</v>
      </c>
      <c r="C99" s="59" t="s">
        <v>585</v>
      </c>
      <c r="D99" s="59" t="s">
        <v>174</v>
      </c>
      <c r="E99" s="59" t="s">
        <v>592</v>
      </c>
      <c r="F99" s="59" t="s">
        <v>175</v>
      </c>
      <c r="G99" s="59" t="s">
        <v>175</v>
      </c>
      <c r="H99" s="179" t="s">
        <v>176</v>
      </c>
      <c r="I99" s="77" t="str">
        <f>VLOOKUP(F99,'N2K Features'!$D$5:$CL$125,4,FALSE)</f>
        <v>Yes</v>
      </c>
      <c r="J99" s="77" t="str">
        <f>VLOOKUP(F99,'N2K Features'!$D$5:$CL$125,5,FALSE)</f>
        <v>Medium</v>
      </c>
      <c r="K99" s="77" t="str">
        <f>VLOOKUP(F99,'N2K Features'!$D$5:$CL$125,6,FALSE)</f>
        <v>Moderate</v>
      </c>
      <c r="L99" s="77" t="str">
        <f>VLOOKUP(F99,'N2K Features'!$D$5:$CL$125,7,FALSE)</f>
        <v>Yes</v>
      </c>
      <c r="M99" s="77" t="str">
        <f>VLOOKUP(F99,'N2K Features'!$D$5:$CL$125,8,FALSE)</f>
        <v>Large</v>
      </c>
      <c r="N99" s="77" t="str">
        <f>VLOOKUP(F99,'N2K Features'!$D$5:$CL$125,9,FALSE)</f>
        <v>Moderate</v>
      </c>
      <c r="O99" s="77" t="str">
        <f>VLOOKUP(F99,'N2K Features'!$D$5:$CL$125,10,FALSE)</f>
        <v>Yes</v>
      </c>
      <c r="P99" s="77" t="str">
        <f>VLOOKUP(F99,'N2K Features'!$D$5:$CL$125,11,FALSE)</f>
        <v>Medium</v>
      </c>
      <c r="Q99" s="77" t="str">
        <f>VLOOKUP(F99,'N2K Features'!$D$5:$CL$125,12,FALSE)</f>
        <v>Low</v>
      </c>
      <c r="R99" s="77" t="str">
        <f>VLOOKUP(F99,'N2K Features'!$D$5:$CL$125,13,FALSE)</f>
        <v>Yes</v>
      </c>
      <c r="S99" s="77" t="str">
        <f>VLOOKUP(F99,'N2K Features'!$D$5:$CL$125,14,FALSE)</f>
        <v>Medium</v>
      </c>
      <c r="T99" s="77" t="str">
        <f>VLOOKUP(F99,'N2K Features'!$D$5:$CL$125,15,FALSE)</f>
        <v>Moderate</v>
      </c>
      <c r="U99" s="77" t="str">
        <f>VLOOKUP(F99,'N2K Features'!$D$5:$CL$125,16,FALSE)</f>
        <v>Yes</v>
      </c>
      <c r="V99" s="77" t="str">
        <f>VLOOKUP(F99,'N2K Features'!$D$5:$CL$125, 17,FALSE)</f>
        <v>Small</v>
      </c>
      <c r="W99" s="77" t="str">
        <f>VLOOKUP(F99,'N2K Features'!$D$5:$CL$125,18,FALSE)</f>
        <v>Low</v>
      </c>
      <c r="X99" s="77" t="str">
        <f>VLOOKUP(F99,'N2K Features'!$D$5:$CL$125,19,FALSE)</f>
        <v>No</v>
      </c>
      <c r="Y99" s="77">
        <f>VLOOKUP(F99,'N2K Features'!$D$5:$CL$125,20,FALSE)</f>
        <v>0</v>
      </c>
      <c r="Z99" s="77">
        <f>VLOOKUP(F99,'N2K Features'!$D$5:$CL$125,21,FALSE)</f>
        <v>0</v>
      </c>
      <c r="AA99" s="77" t="str">
        <f>VLOOKUP(F99,'N2K Features'!$D$5:$CL$125,22,FALSE)</f>
        <v>No</v>
      </c>
      <c r="AB99" s="77">
        <f>VLOOKUP(F99,'N2K Features'!$D$5:$CL$125,23,FALSE)</f>
        <v>0</v>
      </c>
      <c r="AC99" s="77">
        <f>VLOOKUP(F99,'N2K Features'!$D$5:$CL$125,24,FALSE)</f>
        <v>0</v>
      </c>
      <c r="AD99" s="77" t="str">
        <f>VLOOKUP(F99,'N2K Features'!$D$5:$CL$125,25,FALSE)</f>
        <v>Yes</v>
      </c>
      <c r="AE99" s="77" t="str">
        <f>VLOOKUP(F99,'N2K Features'!$D$5:$CL$125,26,FALSE)</f>
        <v>Medium</v>
      </c>
      <c r="AF99" s="78" t="str">
        <f>VLOOKUP(F99,'N2K Features'!$D$5:$CL$125,27,FALSE)</f>
        <v>High</v>
      </c>
      <c r="AG99" s="76" t="str">
        <f>VLOOKUP(F99,'N2K Features'!$D$5:$CL$125,28,FALSE)</f>
        <v>Yes</v>
      </c>
      <c r="AH99" s="76" t="str">
        <f>VLOOKUP(F99,'N2K Features'!$D$5:$CL$125,29,FALSE)</f>
        <v>Small</v>
      </c>
      <c r="AI99" s="76" t="str">
        <f>VLOOKUP(F99,'N2K Features'!$D$5:$CL$125,30,FALSE)</f>
        <v>High</v>
      </c>
      <c r="AJ99" s="76" t="str">
        <f>VLOOKUP(F99,'N2K Features'!$D$5:$CL$125,31,FALSE)</f>
        <v>No</v>
      </c>
      <c r="AK99" s="76">
        <f>VLOOKUP(F99,'N2K Features'!$D$5:$CL$125,32,FALSE)</f>
        <v>0</v>
      </c>
      <c r="AL99" s="76">
        <f>VLOOKUP(F99,'N2K Features'!$D$5:$CL$125,33,FALSE)</f>
        <v>0</v>
      </c>
      <c r="AM99" s="76" t="str">
        <f>VLOOKUP(F99,'N2K Features'!$D$5:$CL$125,34,FALSE)</f>
        <v>No</v>
      </c>
      <c r="AN99" s="76">
        <f>VLOOKUP(F99,'N2K Features'!$D$5:$CL$125,35,FALSE)</f>
        <v>0</v>
      </c>
      <c r="AO99" s="76">
        <f>VLOOKUP(F99,'N2K Features'!$D$5:$CL$125,36,FALSE)</f>
        <v>0</v>
      </c>
      <c r="AP99" s="76" t="str">
        <f>VLOOKUP(F99,'N2K Features'!$D$5:$CL$125,37,FALSE)</f>
        <v>Yes</v>
      </c>
      <c r="AQ99" s="76" t="str">
        <f>VLOOKUP(F99,'N2K Features'!$D$5:$CL$125,38,FALSE)</f>
        <v>Medium</v>
      </c>
      <c r="AR99" s="76" t="str">
        <f>VLOOKUP(F99,'N2K Features'!$D$5:$CL$125,39,FALSE)</f>
        <v>Low</v>
      </c>
      <c r="AS99" s="76" t="str">
        <f>VLOOKUP(F99,'N2K Features'!$D$5:$CL$125,40,FALSE)</f>
        <v>No</v>
      </c>
      <c r="AT99" s="76">
        <f>VLOOKUP(F99,'N2K Features'!$D$5:$CL$125,41,FALSE)</f>
        <v>0</v>
      </c>
      <c r="AU99" s="76">
        <f>VLOOKUP(F99,'N2K Features'!$D$5:$CL$125,42,FALSE)</f>
        <v>0</v>
      </c>
      <c r="AV99" s="76" t="str">
        <f>VLOOKUP(F99,'N2K Features'!$D$5:$CL$125,43,FALSE)</f>
        <v>No</v>
      </c>
      <c r="AW99" s="76">
        <f>VLOOKUP(F99,'N2K Features'!$D$5:$CL$125,44,FALSE)</f>
        <v>0</v>
      </c>
      <c r="AX99" s="76">
        <f>VLOOKUP(F99,'N2K Features'!$D$5:$CL$125,45,FALSE)</f>
        <v>0</v>
      </c>
      <c r="AY99" s="76" t="str">
        <f>VLOOKUP(F99,'N2K Features'!$D$5:$CL$125,46,FALSE)</f>
        <v>No</v>
      </c>
      <c r="AZ99" s="76">
        <f>VLOOKUP(F99,'N2K Features'!$D$5:$CL$125,47,FALSE)</f>
        <v>0</v>
      </c>
      <c r="BA99" s="76">
        <f>VLOOKUP(F99,'N2K Features'!$D$5:$CL$125,48,FALSE)</f>
        <v>0</v>
      </c>
      <c r="BB99" s="76" t="str">
        <f>VLOOKUP(F99,'N2K Features'!$D$5:$CL$125,49,FALSE)</f>
        <v>No</v>
      </c>
      <c r="BC99" s="76">
        <f>VLOOKUP(F99,'N2K Features'!$D$5:$CL$125,50,FALSE)</f>
        <v>0</v>
      </c>
      <c r="BD99" s="130">
        <f>VLOOKUP(F99,'N2K Features'!$D$5:$CL$125,51,FALSE)</f>
        <v>0</v>
      </c>
      <c r="BE99" s="76" t="str">
        <f>VLOOKUP(F99,'N2K Features'!$D$5:$CL$125,52,FALSE)</f>
        <v>Yes</v>
      </c>
      <c r="BF99" s="76" t="str">
        <f>VLOOKUP(F99,'N2K Features'!$D$5:$CL$125,53,FALSE)</f>
        <v>Small</v>
      </c>
      <c r="BG99" s="130" t="str">
        <f>VLOOKUP(F99,'N2K Features'!$D$5:$CL$125,54,FALSE)</f>
        <v>Low</v>
      </c>
      <c r="BH99" s="76" t="str">
        <f>VLOOKUP(F99,'N2K Features'!$D$5:$CL$125,55,FALSE)</f>
        <v>Yes</v>
      </c>
      <c r="BI99" s="76" t="str">
        <f>VLOOKUP(F99,'N2K Features'!$D$5:$CL$125,56,FALSE)</f>
        <v>Small</v>
      </c>
      <c r="BJ99" s="76" t="str">
        <f>VLOOKUP(F99,'N2K Features'!$D$5:$CL$125,57,FALSE)</f>
        <v>Low</v>
      </c>
      <c r="BK99" s="76" t="str">
        <f>VLOOKUP(F99,'N2K Features'!$D$5:$CL$125,58,FALSE)</f>
        <v>Yes</v>
      </c>
      <c r="BL99" s="76" t="str">
        <f>VLOOKUP(F99,'N2K Features'!$D$5:$CL$125,59,FALSE)</f>
        <v>Medium</v>
      </c>
      <c r="BM99" s="130" t="str">
        <f>VLOOKUP(F99,'N2K Features'!$D$5:$CL$125,60,FALSE)</f>
        <v>High</v>
      </c>
      <c r="BN99" s="76" t="str">
        <f>VLOOKUP(F99,'N2K Features'!$D$5:$CL$125,61,FALSE)</f>
        <v>Yes</v>
      </c>
      <c r="BO99" s="76" t="str">
        <f>VLOOKUP(F99,'N2K Features'!$D$5:$CL$125,62,FALSE)</f>
        <v>Medium</v>
      </c>
      <c r="BP99" s="76" t="str">
        <f>VLOOKUP(F99,'N2K Features'!$D$5:$CL$125,63,FALSE)</f>
        <v>Moderate</v>
      </c>
      <c r="BQ99" s="76" t="str">
        <f>VLOOKUP(F99,'N2K Features'!$D$5:$CL$125,64,FALSE)</f>
        <v>No</v>
      </c>
      <c r="BR99" s="76">
        <f>VLOOKUP(F99,'N2K Features'!$D$5:$CL$125,65,FALSE)</f>
        <v>0</v>
      </c>
      <c r="BS99" s="76">
        <f>VLOOKUP(F99,'N2K Features'!$D$5:$CL$125,66,FALSE)</f>
        <v>0</v>
      </c>
      <c r="BT99" s="76" t="str">
        <f>VLOOKUP(F99,'N2K Features'!$D$5:$CL$125,67,FALSE)</f>
        <v>Yes</v>
      </c>
      <c r="BU99" s="76" t="str">
        <f>VLOOKUP(F99,'N2K Features'!$D$5:$CL$125,68,FALSE)</f>
        <v>Small</v>
      </c>
      <c r="BV99" s="76" t="str">
        <f>VLOOKUP(F99,'N2K Features'!$D$5:$CL$125,69,FALSE)</f>
        <v>Low</v>
      </c>
      <c r="BW99" s="76" t="str">
        <f>VLOOKUP(F99,'N2K Features'!$D$5:$CL$125,70,FALSE)</f>
        <v>Yes</v>
      </c>
      <c r="BX99" s="76" t="str">
        <f>VLOOKUP(F99,'N2K Features'!$D$5:$CL$125,71,FALSE)</f>
        <v>Medium</v>
      </c>
      <c r="BY99" s="130" t="str">
        <f>VLOOKUP(F99,'N2K Features'!$D$5:$CL$125,72,FALSE)</f>
        <v>High</v>
      </c>
      <c r="BZ99" s="76" t="str">
        <f>VLOOKUP(F99,'N2K Features'!$D$5:$CL$125,73,FALSE)</f>
        <v>No</v>
      </c>
      <c r="CA99" s="76">
        <f>VLOOKUP(F99,'N2K Features'!$D$5:$CL$125,74,FALSE)</f>
        <v>0</v>
      </c>
      <c r="CB99" s="76">
        <f>VLOOKUP(F99,'N2K Features'!$D$5:$CL$125,75,FALSE)</f>
        <v>0</v>
      </c>
      <c r="CC99" s="76" t="str">
        <f>VLOOKUP(F99,'N2K Features'!$D$5:$CL$125,76,FALSE)</f>
        <v>No</v>
      </c>
      <c r="CD99" s="76">
        <f>VLOOKUP(F99,'N2K Features'!$D$5:$CL$125,77,FALSE)</f>
        <v>0</v>
      </c>
      <c r="CE99" s="76">
        <f>VLOOKUP(F99,'N2K Features'!$D$5:$CL$125,78,FALSE)</f>
        <v>0</v>
      </c>
      <c r="CF99" s="76" t="str">
        <f>VLOOKUP(F99,'N2K Features'!$D$5:$CL$125,79,FALSE)</f>
        <v>Yes</v>
      </c>
      <c r="CG99" s="76" t="str">
        <f>VLOOKUP(F99,'N2K Features'!$D$5:$CL$125,80,FALSE)</f>
        <v>Medium</v>
      </c>
      <c r="CH99" s="76" t="str">
        <f>VLOOKUP(F99,'N2K Features'!$D$5:$CL$125,81,FALSE)</f>
        <v>High</v>
      </c>
      <c r="CI99" s="76" t="str">
        <f>VLOOKUP(F99,'N2K Features'!$D$5:$CL$125,82,FALSE)</f>
        <v>No</v>
      </c>
      <c r="CJ99" s="76">
        <f>VLOOKUP(F99,'N2K Features'!$D$5:$CL$125,83,FALSE)</f>
        <v>0</v>
      </c>
      <c r="CK99" s="76">
        <f>VLOOKUP(F99,'N2K Features'!$D$5:$CL$125,84,FALSE)</f>
        <v>0</v>
      </c>
      <c r="CL99" s="76" t="str">
        <f>VLOOKUP(F99,'N2K Features'!$D$5:$CL$125,85,FALSE)</f>
        <v>Yes</v>
      </c>
      <c r="CM99" s="76" t="str">
        <f>VLOOKUP(F99,'N2K Features'!$D$5:$CL$125,86,FALSE)</f>
        <v>Medium</v>
      </c>
      <c r="CN99" s="79" t="str">
        <f>VLOOKUP(F99,'N2K Features'!$D$5:$CL$125,87,FALSE)</f>
        <v xml:space="preserve">Contributes to iconic upland landscapes of Wales, popular with walkers, mountaineers </v>
      </c>
    </row>
    <row r="100" spans="1:92" ht="14.4" hidden="1" x14ac:dyDescent="0.3">
      <c r="A100" s="129" t="s">
        <v>231</v>
      </c>
      <c r="B100" s="59" t="s">
        <v>232</v>
      </c>
      <c r="C100" s="59" t="s">
        <v>585</v>
      </c>
      <c r="D100" s="59" t="s">
        <v>158</v>
      </c>
      <c r="E100" s="59" t="s">
        <v>592</v>
      </c>
      <c r="F100" s="59" t="s">
        <v>159</v>
      </c>
      <c r="G100" s="59" t="s">
        <v>160</v>
      </c>
      <c r="H100" s="179" t="s">
        <v>161</v>
      </c>
      <c r="I100" s="77" t="str">
        <f>VLOOKUP(F100,'N2K Features'!$D$5:$CL$125,4,FALSE)</f>
        <v>Yes</v>
      </c>
      <c r="J100" s="77" t="str">
        <f>VLOOKUP(F100,'N2K Features'!$D$5:$CL$125,5,FALSE)</f>
        <v>Medium</v>
      </c>
      <c r="K100" s="77" t="str">
        <f>VLOOKUP(F100,'N2K Features'!$D$5:$CL$125,6,FALSE)</f>
        <v>Moderate</v>
      </c>
      <c r="L100" s="77" t="str">
        <f>VLOOKUP(F100,'N2K Features'!$D$5:$CL$125,7,FALSE)</f>
        <v>Yes</v>
      </c>
      <c r="M100" s="77" t="str">
        <f>VLOOKUP(F100,'N2K Features'!$D$5:$CL$125,8,FALSE)</f>
        <v>Large</v>
      </c>
      <c r="N100" s="77" t="str">
        <f>VLOOKUP(F100,'N2K Features'!$D$5:$CL$125,9,FALSE)</f>
        <v>Moderate</v>
      </c>
      <c r="O100" s="77" t="str">
        <f>VLOOKUP(F100,'N2K Features'!$D$5:$CL$125,10,FALSE)</f>
        <v>Yes</v>
      </c>
      <c r="P100" s="77" t="str">
        <f>VLOOKUP(F100,'N2K Features'!$D$5:$CL$125,11,FALSE)</f>
        <v>Medium</v>
      </c>
      <c r="Q100" s="77" t="str">
        <f>VLOOKUP(F100,'N2K Features'!$D$5:$CL$125,12,FALSE)</f>
        <v>Low</v>
      </c>
      <c r="R100" s="77" t="str">
        <f>VLOOKUP(F100,'N2K Features'!$D$5:$CL$125,13,FALSE)</f>
        <v>Yes</v>
      </c>
      <c r="S100" s="77" t="str">
        <f>VLOOKUP(F100,'N2K Features'!$D$5:$CL$125,14,FALSE)</f>
        <v>Medium</v>
      </c>
      <c r="T100" s="77" t="str">
        <f>VLOOKUP(F100,'N2K Features'!$D$5:$CL$125,15,FALSE)</f>
        <v>Moderate</v>
      </c>
      <c r="U100" s="77" t="str">
        <f>VLOOKUP(F100,'N2K Features'!$D$5:$CL$125,16,FALSE)</f>
        <v>Yes</v>
      </c>
      <c r="V100" s="77" t="str">
        <f>VLOOKUP(F100,'N2K Features'!$D$5:$CL$125, 17,FALSE)</f>
        <v>Small</v>
      </c>
      <c r="W100" s="77" t="str">
        <f>VLOOKUP(F100,'N2K Features'!$D$5:$CL$125,18,FALSE)</f>
        <v>Low</v>
      </c>
      <c r="X100" s="77" t="str">
        <f>VLOOKUP(F100,'N2K Features'!$D$5:$CL$125,19,FALSE)</f>
        <v>No</v>
      </c>
      <c r="Y100" s="77">
        <f>VLOOKUP(F100,'N2K Features'!$D$5:$CL$125,20,FALSE)</f>
        <v>0</v>
      </c>
      <c r="Z100" s="77">
        <f>VLOOKUP(F100,'N2K Features'!$D$5:$CL$125,21,FALSE)</f>
        <v>0</v>
      </c>
      <c r="AA100" s="77" t="str">
        <f>VLOOKUP(F100,'N2K Features'!$D$5:$CL$125,22,FALSE)</f>
        <v>No</v>
      </c>
      <c r="AB100" s="77">
        <f>VLOOKUP(F100,'N2K Features'!$D$5:$CL$125,23,FALSE)</f>
        <v>0</v>
      </c>
      <c r="AC100" s="77">
        <f>VLOOKUP(F100,'N2K Features'!$D$5:$CL$125,24,FALSE)</f>
        <v>0</v>
      </c>
      <c r="AD100" s="77" t="str">
        <f>VLOOKUP(F100,'N2K Features'!$D$5:$CL$125,25,FALSE)</f>
        <v>Yes</v>
      </c>
      <c r="AE100" s="77" t="str">
        <f>VLOOKUP(F100,'N2K Features'!$D$5:$CL$125,26,FALSE)</f>
        <v>Medium</v>
      </c>
      <c r="AF100" s="78" t="str">
        <f>VLOOKUP(F100,'N2K Features'!$D$5:$CL$125,27,FALSE)</f>
        <v>High</v>
      </c>
      <c r="AG100" s="76" t="str">
        <f>VLOOKUP(F100,'N2K Features'!$D$5:$CL$125,28,FALSE)</f>
        <v>Yes</v>
      </c>
      <c r="AH100" s="76" t="str">
        <f>VLOOKUP(F100,'N2K Features'!$D$5:$CL$125,29,FALSE)</f>
        <v>Small</v>
      </c>
      <c r="AI100" s="76" t="str">
        <f>VLOOKUP(F100,'N2K Features'!$D$5:$CL$125,30,FALSE)</f>
        <v>High</v>
      </c>
      <c r="AJ100" s="76" t="str">
        <f>VLOOKUP(F100,'N2K Features'!$D$5:$CL$125,31,FALSE)</f>
        <v>No</v>
      </c>
      <c r="AK100" s="76">
        <f>VLOOKUP(F100,'N2K Features'!$D$5:$CL$125,32,FALSE)</f>
        <v>0</v>
      </c>
      <c r="AL100" s="76">
        <f>VLOOKUP(F100,'N2K Features'!$D$5:$CL$125,33,FALSE)</f>
        <v>0</v>
      </c>
      <c r="AM100" s="76" t="str">
        <f>VLOOKUP(F100,'N2K Features'!$D$5:$CL$125,34,FALSE)</f>
        <v>No</v>
      </c>
      <c r="AN100" s="76">
        <f>VLOOKUP(F100,'N2K Features'!$D$5:$CL$125,35,FALSE)</f>
        <v>0</v>
      </c>
      <c r="AO100" s="76">
        <f>VLOOKUP(F100,'N2K Features'!$D$5:$CL$125,36,FALSE)</f>
        <v>0</v>
      </c>
      <c r="AP100" s="76" t="str">
        <f>VLOOKUP(F100,'N2K Features'!$D$5:$CL$125,37,FALSE)</f>
        <v>Yes</v>
      </c>
      <c r="AQ100" s="76" t="str">
        <f>VLOOKUP(F100,'N2K Features'!$D$5:$CL$125,38,FALSE)</f>
        <v>Medium</v>
      </c>
      <c r="AR100" s="76" t="str">
        <f>VLOOKUP(F100,'N2K Features'!$D$5:$CL$125,39,FALSE)</f>
        <v>Low</v>
      </c>
      <c r="AS100" s="76" t="str">
        <f>VLOOKUP(F100,'N2K Features'!$D$5:$CL$125,40,FALSE)</f>
        <v>No</v>
      </c>
      <c r="AT100" s="76">
        <f>VLOOKUP(F100,'N2K Features'!$D$5:$CL$125,41,FALSE)</f>
        <v>0</v>
      </c>
      <c r="AU100" s="76">
        <f>VLOOKUP(F100,'N2K Features'!$D$5:$CL$125,42,FALSE)</f>
        <v>0</v>
      </c>
      <c r="AV100" s="76" t="str">
        <f>VLOOKUP(F100,'N2K Features'!$D$5:$CL$125,43,FALSE)</f>
        <v>No</v>
      </c>
      <c r="AW100" s="76">
        <f>VLOOKUP(F100,'N2K Features'!$D$5:$CL$125,44,FALSE)</f>
        <v>0</v>
      </c>
      <c r="AX100" s="76">
        <f>VLOOKUP(F100,'N2K Features'!$D$5:$CL$125,45,FALSE)</f>
        <v>0</v>
      </c>
      <c r="AY100" s="76" t="str">
        <f>VLOOKUP(F100,'N2K Features'!$D$5:$CL$125,46,FALSE)</f>
        <v>No</v>
      </c>
      <c r="AZ100" s="76">
        <f>VLOOKUP(F100,'N2K Features'!$D$5:$CL$125,47,FALSE)</f>
        <v>0</v>
      </c>
      <c r="BA100" s="76">
        <f>VLOOKUP(F100,'N2K Features'!$D$5:$CL$125,48,FALSE)</f>
        <v>0</v>
      </c>
      <c r="BB100" s="76" t="str">
        <f>VLOOKUP(F100,'N2K Features'!$D$5:$CL$125,49,FALSE)</f>
        <v>No</v>
      </c>
      <c r="BC100" s="76">
        <f>VLOOKUP(F100,'N2K Features'!$D$5:$CL$125,50,FALSE)</f>
        <v>0</v>
      </c>
      <c r="BD100" s="130">
        <f>VLOOKUP(F100,'N2K Features'!$D$5:$CL$125,51,FALSE)</f>
        <v>0</v>
      </c>
      <c r="BE100" s="76" t="str">
        <f>VLOOKUP(F100,'N2K Features'!$D$5:$CL$125,52,FALSE)</f>
        <v>Yes</v>
      </c>
      <c r="BF100" s="76" t="str">
        <f>VLOOKUP(F100,'N2K Features'!$D$5:$CL$125,53,FALSE)</f>
        <v>Small</v>
      </c>
      <c r="BG100" s="130" t="str">
        <f>VLOOKUP(F100,'N2K Features'!$D$5:$CL$125,54,FALSE)</f>
        <v>Low</v>
      </c>
      <c r="BH100" s="76" t="str">
        <f>VLOOKUP(F100,'N2K Features'!$D$5:$CL$125,55,FALSE)</f>
        <v>Yes</v>
      </c>
      <c r="BI100" s="76" t="str">
        <f>VLOOKUP(F100,'N2K Features'!$D$5:$CL$125,56,FALSE)</f>
        <v>Small</v>
      </c>
      <c r="BJ100" s="76" t="str">
        <f>VLOOKUP(F100,'N2K Features'!$D$5:$CL$125,57,FALSE)</f>
        <v>Low</v>
      </c>
      <c r="BK100" s="76" t="str">
        <f>VLOOKUP(F100,'N2K Features'!$D$5:$CL$125,58,FALSE)</f>
        <v>Yes</v>
      </c>
      <c r="BL100" s="76" t="str">
        <f>VLOOKUP(F100,'N2K Features'!$D$5:$CL$125,59,FALSE)</f>
        <v>Medium</v>
      </c>
      <c r="BM100" s="130" t="str">
        <f>VLOOKUP(F100,'N2K Features'!$D$5:$CL$125,60,FALSE)</f>
        <v>High</v>
      </c>
      <c r="BN100" s="76" t="str">
        <f>VLOOKUP(F100,'N2K Features'!$D$5:$CL$125,61,FALSE)</f>
        <v>Yes</v>
      </c>
      <c r="BO100" s="76" t="str">
        <f>VLOOKUP(F100,'N2K Features'!$D$5:$CL$125,62,FALSE)</f>
        <v>Medium</v>
      </c>
      <c r="BP100" s="76" t="str">
        <f>VLOOKUP(F100,'N2K Features'!$D$5:$CL$125,63,FALSE)</f>
        <v>Moderate</v>
      </c>
      <c r="BQ100" s="76" t="str">
        <f>VLOOKUP(F100,'N2K Features'!$D$5:$CL$125,64,FALSE)</f>
        <v>No</v>
      </c>
      <c r="BR100" s="76">
        <f>VLOOKUP(F100,'N2K Features'!$D$5:$CL$125,65,FALSE)</f>
        <v>0</v>
      </c>
      <c r="BS100" s="76">
        <f>VLOOKUP(F100,'N2K Features'!$D$5:$CL$125,66,FALSE)</f>
        <v>0</v>
      </c>
      <c r="BT100" s="76" t="str">
        <f>VLOOKUP(F100,'N2K Features'!$D$5:$CL$125,67,FALSE)</f>
        <v>Yes</v>
      </c>
      <c r="BU100" s="76" t="str">
        <f>VLOOKUP(F100,'N2K Features'!$D$5:$CL$125,68,FALSE)</f>
        <v>Small</v>
      </c>
      <c r="BV100" s="76" t="str">
        <f>VLOOKUP(F100,'N2K Features'!$D$5:$CL$125,69,FALSE)</f>
        <v>Low</v>
      </c>
      <c r="BW100" s="76" t="str">
        <f>VLOOKUP(F100,'N2K Features'!$D$5:$CL$125,70,FALSE)</f>
        <v>Yes</v>
      </c>
      <c r="BX100" s="76" t="str">
        <f>VLOOKUP(F100,'N2K Features'!$D$5:$CL$125,71,FALSE)</f>
        <v>Medium</v>
      </c>
      <c r="BY100" s="130" t="str">
        <f>VLOOKUP(F100,'N2K Features'!$D$5:$CL$125,72,FALSE)</f>
        <v>High</v>
      </c>
      <c r="BZ100" s="76" t="str">
        <f>VLOOKUP(F100,'N2K Features'!$D$5:$CL$125,73,FALSE)</f>
        <v>No</v>
      </c>
      <c r="CA100" s="76">
        <f>VLOOKUP(F100,'N2K Features'!$D$5:$CL$125,74,FALSE)</f>
        <v>0</v>
      </c>
      <c r="CB100" s="76">
        <f>VLOOKUP(F100,'N2K Features'!$D$5:$CL$125,75,FALSE)</f>
        <v>0</v>
      </c>
      <c r="CC100" s="76" t="str">
        <f>VLOOKUP(F100,'N2K Features'!$D$5:$CL$125,76,FALSE)</f>
        <v>No</v>
      </c>
      <c r="CD100" s="76">
        <f>VLOOKUP(F100,'N2K Features'!$D$5:$CL$125,77,FALSE)</f>
        <v>0</v>
      </c>
      <c r="CE100" s="76">
        <f>VLOOKUP(F100,'N2K Features'!$D$5:$CL$125,78,FALSE)</f>
        <v>0</v>
      </c>
      <c r="CF100" s="76" t="str">
        <f>VLOOKUP(F100,'N2K Features'!$D$5:$CL$125,79,FALSE)</f>
        <v>Yes</v>
      </c>
      <c r="CG100" s="76" t="str">
        <f>VLOOKUP(F100,'N2K Features'!$D$5:$CL$125,80,FALSE)</f>
        <v>Medium</v>
      </c>
      <c r="CH100" s="76" t="str">
        <f>VLOOKUP(F100,'N2K Features'!$D$5:$CL$125,81,FALSE)</f>
        <v>High</v>
      </c>
      <c r="CI100" s="76" t="str">
        <f>VLOOKUP(F100,'N2K Features'!$D$5:$CL$125,82,FALSE)</f>
        <v>No</v>
      </c>
      <c r="CJ100" s="76">
        <f>VLOOKUP(F100,'N2K Features'!$D$5:$CL$125,83,FALSE)</f>
        <v>0</v>
      </c>
      <c r="CK100" s="76">
        <f>VLOOKUP(F100,'N2K Features'!$D$5:$CL$125,84,FALSE)</f>
        <v>0</v>
      </c>
      <c r="CL100" s="76" t="str">
        <f>VLOOKUP(F100,'N2K Features'!$D$5:$CL$125,85,FALSE)</f>
        <v>Yes</v>
      </c>
      <c r="CM100" s="76" t="str">
        <f>VLOOKUP(F100,'N2K Features'!$D$5:$CL$125,86,FALSE)</f>
        <v>Medium</v>
      </c>
      <c r="CN100" s="79" t="str">
        <f>VLOOKUP(F100,'N2K Features'!$D$5:$CL$125,87,FALSE)</f>
        <v xml:space="preserve">Contributes to iconic upland landscapes of Wales, popular with walkers, mountaineers </v>
      </c>
    </row>
    <row r="101" spans="1:92" ht="14.4" hidden="1" x14ac:dyDescent="0.3">
      <c r="A101" s="129" t="s">
        <v>231</v>
      </c>
      <c r="B101" s="59" t="s">
        <v>232</v>
      </c>
      <c r="C101" s="59" t="s">
        <v>585</v>
      </c>
      <c r="D101" s="59" t="s">
        <v>162</v>
      </c>
      <c r="E101" s="59" t="s">
        <v>592</v>
      </c>
      <c r="F101" s="59" t="s">
        <v>163</v>
      </c>
      <c r="G101" s="59" t="s">
        <v>164</v>
      </c>
      <c r="H101" s="179" t="s">
        <v>165</v>
      </c>
      <c r="I101" s="77" t="str">
        <f>VLOOKUP(F101,'N2K Features'!$D$5:$CL$125,4,FALSE)</f>
        <v>Yes</v>
      </c>
      <c r="J101" s="77" t="str">
        <f>VLOOKUP(F101,'N2K Features'!$D$5:$CL$125,5,FALSE)</f>
        <v>Medium</v>
      </c>
      <c r="K101" s="77" t="str">
        <f>VLOOKUP(F101,'N2K Features'!$D$5:$CL$125,6,FALSE)</f>
        <v>Moderate</v>
      </c>
      <c r="L101" s="77" t="str">
        <f>VLOOKUP(F101,'N2K Features'!$D$5:$CL$125,7,FALSE)</f>
        <v>Yes</v>
      </c>
      <c r="M101" s="77" t="str">
        <f>VLOOKUP(F101,'N2K Features'!$D$5:$CL$125,8,FALSE)</f>
        <v>Large</v>
      </c>
      <c r="N101" s="77" t="str">
        <f>VLOOKUP(F101,'N2K Features'!$D$5:$CL$125,9,FALSE)</f>
        <v>Moderate</v>
      </c>
      <c r="O101" s="77" t="str">
        <f>VLOOKUP(F101,'N2K Features'!$D$5:$CL$125,10,FALSE)</f>
        <v>Yes</v>
      </c>
      <c r="P101" s="77" t="str">
        <f>VLOOKUP(F101,'N2K Features'!$D$5:$CL$125,11,FALSE)</f>
        <v>Medium</v>
      </c>
      <c r="Q101" s="77" t="str">
        <f>VLOOKUP(F101,'N2K Features'!$D$5:$CL$125,12,FALSE)</f>
        <v>Low</v>
      </c>
      <c r="R101" s="77" t="str">
        <f>VLOOKUP(F101,'N2K Features'!$D$5:$CL$125,13,FALSE)</f>
        <v>Yes</v>
      </c>
      <c r="S101" s="77" t="str">
        <f>VLOOKUP(F101,'N2K Features'!$D$5:$CL$125,14,FALSE)</f>
        <v>Medium</v>
      </c>
      <c r="T101" s="77" t="str">
        <f>VLOOKUP(F101,'N2K Features'!$D$5:$CL$125,15,FALSE)</f>
        <v>Moderate</v>
      </c>
      <c r="U101" s="77" t="str">
        <f>VLOOKUP(F101,'N2K Features'!$D$5:$CL$125,16,FALSE)</f>
        <v>Yes</v>
      </c>
      <c r="V101" s="77" t="str">
        <f>VLOOKUP(F101,'N2K Features'!$D$5:$CL$125, 17,FALSE)</f>
        <v>Medium</v>
      </c>
      <c r="W101" s="77" t="str">
        <f>VLOOKUP(F101,'N2K Features'!$D$5:$CL$125,18,FALSE)</f>
        <v>Low</v>
      </c>
      <c r="X101" s="77" t="str">
        <f>VLOOKUP(F101,'N2K Features'!$D$5:$CL$125,19,FALSE)</f>
        <v>No</v>
      </c>
      <c r="Y101" s="77">
        <f>VLOOKUP(F101,'N2K Features'!$D$5:$CL$125,20,FALSE)</f>
        <v>0</v>
      </c>
      <c r="Z101" s="77">
        <f>VLOOKUP(F101,'N2K Features'!$D$5:$CL$125,21,FALSE)</f>
        <v>0</v>
      </c>
      <c r="AA101" s="77" t="str">
        <f>VLOOKUP(F101,'N2K Features'!$D$5:$CL$125,22,FALSE)</f>
        <v>No</v>
      </c>
      <c r="AB101" s="77">
        <f>VLOOKUP(F101,'N2K Features'!$D$5:$CL$125,23,FALSE)</f>
        <v>0</v>
      </c>
      <c r="AC101" s="77">
        <f>VLOOKUP(F101,'N2K Features'!$D$5:$CL$125,24,FALSE)</f>
        <v>0</v>
      </c>
      <c r="AD101" s="77" t="str">
        <f>VLOOKUP(F101,'N2K Features'!$D$5:$CL$125,25,FALSE)</f>
        <v>Yes</v>
      </c>
      <c r="AE101" s="77" t="str">
        <f>VLOOKUP(F101,'N2K Features'!$D$5:$CL$125,26,FALSE)</f>
        <v>Medium</v>
      </c>
      <c r="AF101" s="78" t="str">
        <f>VLOOKUP(F101,'N2K Features'!$D$5:$CL$125,27,FALSE)</f>
        <v>High</v>
      </c>
      <c r="AG101" s="76" t="str">
        <f>VLOOKUP(F101,'N2K Features'!$D$5:$CL$125,28,FALSE)</f>
        <v>Yes</v>
      </c>
      <c r="AH101" s="76" t="str">
        <f>VLOOKUP(F101,'N2K Features'!$D$5:$CL$125,29,FALSE)</f>
        <v>Small</v>
      </c>
      <c r="AI101" s="76" t="str">
        <f>VLOOKUP(F101,'N2K Features'!$D$5:$CL$125,30,FALSE)</f>
        <v>High</v>
      </c>
      <c r="AJ101" s="76" t="str">
        <f>VLOOKUP(F101,'N2K Features'!$D$5:$CL$125,31,FALSE)</f>
        <v>No</v>
      </c>
      <c r="AK101" s="76">
        <f>VLOOKUP(F101,'N2K Features'!$D$5:$CL$125,32,FALSE)</f>
        <v>0</v>
      </c>
      <c r="AL101" s="76">
        <f>VLOOKUP(F101,'N2K Features'!$D$5:$CL$125,33,FALSE)</f>
        <v>0</v>
      </c>
      <c r="AM101" s="76" t="str">
        <f>VLOOKUP(F101,'N2K Features'!$D$5:$CL$125,34,FALSE)</f>
        <v>No</v>
      </c>
      <c r="AN101" s="76">
        <f>VLOOKUP(F101,'N2K Features'!$D$5:$CL$125,35,FALSE)</f>
        <v>0</v>
      </c>
      <c r="AO101" s="76">
        <f>VLOOKUP(F101,'N2K Features'!$D$5:$CL$125,36,FALSE)</f>
        <v>0</v>
      </c>
      <c r="AP101" s="76" t="str">
        <f>VLOOKUP(F101,'N2K Features'!$D$5:$CL$125,37,FALSE)</f>
        <v>Yes</v>
      </c>
      <c r="AQ101" s="76" t="str">
        <f>VLOOKUP(F101,'N2K Features'!$D$5:$CL$125,38,FALSE)</f>
        <v>Medium</v>
      </c>
      <c r="AR101" s="76" t="str">
        <f>VLOOKUP(F101,'N2K Features'!$D$5:$CL$125,39,FALSE)</f>
        <v>Low</v>
      </c>
      <c r="AS101" s="76" t="str">
        <f>VLOOKUP(F101,'N2K Features'!$D$5:$CL$125,40,FALSE)</f>
        <v>No</v>
      </c>
      <c r="AT101" s="76">
        <f>VLOOKUP(F101,'N2K Features'!$D$5:$CL$125,41,FALSE)</f>
        <v>0</v>
      </c>
      <c r="AU101" s="76">
        <f>VLOOKUP(F101,'N2K Features'!$D$5:$CL$125,42,FALSE)</f>
        <v>0</v>
      </c>
      <c r="AV101" s="76" t="str">
        <f>VLOOKUP(F101,'N2K Features'!$D$5:$CL$125,43,FALSE)</f>
        <v>No</v>
      </c>
      <c r="AW101" s="76">
        <f>VLOOKUP(F101,'N2K Features'!$D$5:$CL$125,44,FALSE)</f>
        <v>0</v>
      </c>
      <c r="AX101" s="76">
        <f>VLOOKUP(F101,'N2K Features'!$D$5:$CL$125,45,FALSE)</f>
        <v>0</v>
      </c>
      <c r="AY101" s="76" t="str">
        <f>VLOOKUP(F101,'N2K Features'!$D$5:$CL$125,46,FALSE)</f>
        <v>No</v>
      </c>
      <c r="AZ101" s="76">
        <f>VLOOKUP(F101,'N2K Features'!$D$5:$CL$125,47,FALSE)</f>
        <v>0</v>
      </c>
      <c r="BA101" s="76">
        <f>VLOOKUP(F101,'N2K Features'!$D$5:$CL$125,48,FALSE)</f>
        <v>0</v>
      </c>
      <c r="BB101" s="76" t="str">
        <f>VLOOKUP(F101,'N2K Features'!$D$5:$CL$125,49,FALSE)</f>
        <v>No</v>
      </c>
      <c r="BC101" s="76">
        <f>VLOOKUP(F101,'N2K Features'!$D$5:$CL$125,50,FALSE)</f>
        <v>0</v>
      </c>
      <c r="BD101" s="130">
        <f>VLOOKUP(F101,'N2K Features'!$D$5:$CL$125,51,FALSE)</f>
        <v>0</v>
      </c>
      <c r="BE101" s="76" t="str">
        <f>VLOOKUP(F101,'N2K Features'!$D$5:$CL$125,52,FALSE)</f>
        <v>Yes</v>
      </c>
      <c r="BF101" s="76" t="str">
        <f>VLOOKUP(F101,'N2K Features'!$D$5:$CL$125,53,FALSE)</f>
        <v>Small</v>
      </c>
      <c r="BG101" s="130" t="str">
        <f>VLOOKUP(F101,'N2K Features'!$D$5:$CL$125,54,FALSE)</f>
        <v>Low</v>
      </c>
      <c r="BH101" s="76" t="str">
        <f>VLOOKUP(F101,'N2K Features'!$D$5:$CL$125,55,FALSE)</f>
        <v>Yes</v>
      </c>
      <c r="BI101" s="76" t="str">
        <f>VLOOKUP(F101,'N2K Features'!$D$5:$CL$125,56,FALSE)</f>
        <v>Small</v>
      </c>
      <c r="BJ101" s="76" t="str">
        <f>VLOOKUP(F101,'N2K Features'!$D$5:$CL$125,57,FALSE)</f>
        <v>Low</v>
      </c>
      <c r="BK101" s="76" t="str">
        <f>VLOOKUP(F101,'N2K Features'!$D$5:$CL$125,58,FALSE)</f>
        <v>Yes</v>
      </c>
      <c r="BL101" s="76" t="str">
        <f>VLOOKUP(F101,'N2K Features'!$D$5:$CL$125,59,FALSE)</f>
        <v>Medium</v>
      </c>
      <c r="BM101" s="130" t="str">
        <f>VLOOKUP(F101,'N2K Features'!$D$5:$CL$125,60,FALSE)</f>
        <v>High</v>
      </c>
      <c r="BN101" s="76" t="str">
        <f>VLOOKUP(F101,'N2K Features'!$D$5:$CL$125,61,FALSE)</f>
        <v>Yes</v>
      </c>
      <c r="BO101" s="76" t="str">
        <f>VLOOKUP(F101,'N2K Features'!$D$5:$CL$125,62,FALSE)</f>
        <v>Medium</v>
      </c>
      <c r="BP101" s="76" t="str">
        <f>VLOOKUP(F101,'N2K Features'!$D$5:$CL$125,63,FALSE)</f>
        <v>Moderate</v>
      </c>
      <c r="BQ101" s="76" t="str">
        <f>VLOOKUP(F101,'N2K Features'!$D$5:$CL$125,64,FALSE)</f>
        <v>No</v>
      </c>
      <c r="BR101" s="76">
        <f>VLOOKUP(F101,'N2K Features'!$D$5:$CL$125,65,FALSE)</f>
        <v>0</v>
      </c>
      <c r="BS101" s="76">
        <f>VLOOKUP(F101,'N2K Features'!$D$5:$CL$125,66,FALSE)</f>
        <v>0</v>
      </c>
      <c r="BT101" s="76" t="str">
        <f>VLOOKUP(F101,'N2K Features'!$D$5:$CL$125,67,FALSE)</f>
        <v>Yes</v>
      </c>
      <c r="BU101" s="76" t="str">
        <f>VLOOKUP(F101,'N2K Features'!$D$5:$CL$125,68,FALSE)</f>
        <v>Small</v>
      </c>
      <c r="BV101" s="76" t="str">
        <f>VLOOKUP(F101,'N2K Features'!$D$5:$CL$125,69,FALSE)</f>
        <v>Low</v>
      </c>
      <c r="BW101" s="76" t="str">
        <f>VLOOKUP(F101,'N2K Features'!$D$5:$CL$125,70,FALSE)</f>
        <v>Yes</v>
      </c>
      <c r="BX101" s="76" t="str">
        <f>VLOOKUP(F101,'N2K Features'!$D$5:$CL$125,71,FALSE)</f>
        <v>Medium</v>
      </c>
      <c r="BY101" s="130" t="str">
        <f>VLOOKUP(F101,'N2K Features'!$D$5:$CL$125,72,FALSE)</f>
        <v>High</v>
      </c>
      <c r="BZ101" s="76" t="str">
        <f>VLOOKUP(F101,'N2K Features'!$D$5:$CL$125,73,FALSE)</f>
        <v>No</v>
      </c>
      <c r="CA101" s="76">
        <f>VLOOKUP(F101,'N2K Features'!$D$5:$CL$125,74,FALSE)</f>
        <v>0</v>
      </c>
      <c r="CB101" s="76">
        <f>VLOOKUP(F101,'N2K Features'!$D$5:$CL$125,75,FALSE)</f>
        <v>0</v>
      </c>
      <c r="CC101" s="76" t="str">
        <f>VLOOKUP(F101,'N2K Features'!$D$5:$CL$125,76,FALSE)</f>
        <v>No</v>
      </c>
      <c r="CD101" s="76">
        <f>VLOOKUP(F101,'N2K Features'!$D$5:$CL$125,77,FALSE)</f>
        <v>0</v>
      </c>
      <c r="CE101" s="76">
        <f>VLOOKUP(F101,'N2K Features'!$D$5:$CL$125,78,FALSE)</f>
        <v>0</v>
      </c>
      <c r="CF101" s="76" t="str">
        <f>VLOOKUP(F101,'N2K Features'!$D$5:$CL$125,79,FALSE)</f>
        <v>Yes</v>
      </c>
      <c r="CG101" s="76" t="str">
        <f>VLOOKUP(F101,'N2K Features'!$D$5:$CL$125,80,FALSE)</f>
        <v>Medium</v>
      </c>
      <c r="CH101" s="76" t="str">
        <f>VLOOKUP(F101,'N2K Features'!$D$5:$CL$125,81,FALSE)</f>
        <v>High</v>
      </c>
      <c r="CI101" s="76" t="str">
        <f>VLOOKUP(F101,'N2K Features'!$D$5:$CL$125,82,FALSE)</f>
        <v>No</v>
      </c>
      <c r="CJ101" s="76">
        <f>VLOOKUP(F101,'N2K Features'!$D$5:$CL$125,83,FALSE)</f>
        <v>0</v>
      </c>
      <c r="CK101" s="76">
        <f>VLOOKUP(F101,'N2K Features'!$D$5:$CL$125,84,FALSE)</f>
        <v>0</v>
      </c>
      <c r="CL101" s="76" t="str">
        <f>VLOOKUP(F101,'N2K Features'!$D$5:$CL$125,85,FALSE)</f>
        <v>Yes</v>
      </c>
      <c r="CM101" s="76" t="str">
        <f>VLOOKUP(F101,'N2K Features'!$D$5:$CL$125,86,FALSE)</f>
        <v>Medium</v>
      </c>
      <c r="CN101" s="79" t="str">
        <f>VLOOKUP(F101,'N2K Features'!$D$5:$CL$125,87,FALSE)</f>
        <v xml:space="preserve">Contributes to iconic upland landscapes of Wales, popular with walkers, mountaineers </v>
      </c>
    </row>
    <row r="102" spans="1:92" ht="14.4" hidden="1" x14ac:dyDescent="0.3">
      <c r="A102" s="129" t="s">
        <v>231</v>
      </c>
      <c r="B102" s="59" t="s">
        <v>232</v>
      </c>
      <c r="C102" s="59" t="s">
        <v>585</v>
      </c>
      <c r="D102" s="59" t="s">
        <v>177</v>
      </c>
      <c r="E102" s="59" t="s">
        <v>593</v>
      </c>
      <c r="F102" s="59" t="s">
        <v>178</v>
      </c>
      <c r="G102" s="59" t="s">
        <v>179</v>
      </c>
      <c r="H102" s="179" t="s">
        <v>180</v>
      </c>
      <c r="I102" s="77" t="str">
        <f>VLOOKUP(F102,'N2K Features'!$D$5:$CL$125,4,FALSE)</f>
        <v>Yes</v>
      </c>
      <c r="J102" s="77" t="str">
        <f>VLOOKUP(F102,'N2K Features'!$D$5:$CL$125,5,FALSE)</f>
        <v>Medium</v>
      </c>
      <c r="K102" s="77" t="str">
        <f>VLOOKUP(F102,'N2K Features'!$D$5:$CL$125,6,FALSE)</f>
        <v>Moderate</v>
      </c>
      <c r="L102" s="77" t="str">
        <f>VLOOKUP(F102,'N2K Features'!$D$5:$CL$125,7,FALSE)</f>
        <v>Yes</v>
      </c>
      <c r="M102" s="77" t="str">
        <f>VLOOKUP(F102,'N2K Features'!$D$5:$CL$125,8,FALSE)</f>
        <v>Large</v>
      </c>
      <c r="N102" s="77" t="str">
        <f>VLOOKUP(F102,'N2K Features'!$D$5:$CL$125,9,FALSE)</f>
        <v>Moderate</v>
      </c>
      <c r="O102" s="77" t="str">
        <f>VLOOKUP(F102,'N2K Features'!$D$5:$CL$125,10,FALSE)</f>
        <v>Yes</v>
      </c>
      <c r="P102" s="77" t="str">
        <f>VLOOKUP(F102,'N2K Features'!$D$5:$CL$125,11,FALSE)</f>
        <v>Medium</v>
      </c>
      <c r="Q102" s="77" t="str">
        <f>VLOOKUP(F102,'N2K Features'!$D$5:$CL$125,12,FALSE)</f>
        <v>Low</v>
      </c>
      <c r="R102" s="77" t="str">
        <f>VLOOKUP(F102,'N2K Features'!$D$5:$CL$125,13,FALSE)</f>
        <v>Yes</v>
      </c>
      <c r="S102" s="77" t="str">
        <f>VLOOKUP(F102,'N2K Features'!$D$5:$CL$125,14,FALSE)</f>
        <v>Large</v>
      </c>
      <c r="T102" s="77" t="str">
        <f>VLOOKUP(F102,'N2K Features'!$D$5:$CL$125,15,FALSE)</f>
        <v>Moderate</v>
      </c>
      <c r="U102" s="77" t="str">
        <f>VLOOKUP(F102,'N2K Features'!$D$5:$CL$125,16,FALSE)</f>
        <v>Yes</v>
      </c>
      <c r="V102" s="77" t="str">
        <f>VLOOKUP(F102,'N2K Features'!$D$5:$CL$125, 17,FALSE)</f>
        <v>Small</v>
      </c>
      <c r="W102" s="77" t="str">
        <f>VLOOKUP(F102,'N2K Features'!$D$5:$CL$125,18,FALSE)</f>
        <v>Low</v>
      </c>
      <c r="X102" s="77" t="str">
        <f>VLOOKUP(F102,'N2K Features'!$D$5:$CL$125,19,FALSE)</f>
        <v>No</v>
      </c>
      <c r="Y102" s="77">
        <f>VLOOKUP(F102,'N2K Features'!$D$5:$CL$125,20,FALSE)</f>
        <v>0</v>
      </c>
      <c r="Z102" s="77">
        <f>VLOOKUP(F102,'N2K Features'!$D$5:$CL$125,21,FALSE)</f>
        <v>0</v>
      </c>
      <c r="AA102" s="77" t="str">
        <f>VLOOKUP(F102,'N2K Features'!$D$5:$CL$125,22,FALSE)</f>
        <v>No</v>
      </c>
      <c r="AB102" s="77">
        <f>VLOOKUP(F102,'N2K Features'!$D$5:$CL$125,23,FALSE)</f>
        <v>0</v>
      </c>
      <c r="AC102" s="77">
        <f>VLOOKUP(F102,'N2K Features'!$D$5:$CL$125,24,FALSE)</f>
        <v>0</v>
      </c>
      <c r="AD102" s="77" t="str">
        <f>VLOOKUP(F102,'N2K Features'!$D$5:$CL$125,25,FALSE)</f>
        <v>Yes</v>
      </c>
      <c r="AE102" s="77" t="str">
        <f>VLOOKUP(F102,'N2K Features'!$D$5:$CL$125,26,FALSE)</f>
        <v>Medium</v>
      </c>
      <c r="AF102" s="78" t="str">
        <f>VLOOKUP(F102,'N2K Features'!$D$5:$CL$125,27,FALSE)</f>
        <v>High</v>
      </c>
      <c r="AG102" s="76" t="str">
        <f>VLOOKUP(F102,'N2K Features'!$D$5:$CL$125,28,FALSE)</f>
        <v>Yes</v>
      </c>
      <c r="AH102" s="76" t="str">
        <f>VLOOKUP(F102,'N2K Features'!$D$5:$CL$125,29,FALSE)</f>
        <v>Small</v>
      </c>
      <c r="AI102" s="76" t="str">
        <f>VLOOKUP(F102,'N2K Features'!$D$5:$CL$125,30,FALSE)</f>
        <v>High</v>
      </c>
      <c r="AJ102" s="76" t="str">
        <f>VLOOKUP(F102,'N2K Features'!$D$5:$CL$125,31,FALSE)</f>
        <v>No</v>
      </c>
      <c r="AK102" s="76">
        <f>VLOOKUP(F102,'N2K Features'!$D$5:$CL$125,32,FALSE)</f>
        <v>0</v>
      </c>
      <c r="AL102" s="76">
        <f>VLOOKUP(F102,'N2K Features'!$D$5:$CL$125,33,FALSE)</f>
        <v>0</v>
      </c>
      <c r="AM102" s="76" t="str">
        <f>VLOOKUP(F102,'N2K Features'!$D$5:$CL$125,34,FALSE)</f>
        <v>No</v>
      </c>
      <c r="AN102" s="76">
        <f>VLOOKUP(F102,'N2K Features'!$D$5:$CL$125,35,FALSE)</f>
        <v>0</v>
      </c>
      <c r="AO102" s="76">
        <f>VLOOKUP(F102,'N2K Features'!$D$5:$CL$125,36,FALSE)</f>
        <v>0</v>
      </c>
      <c r="AP102" s="76" t="str">
        <f>VLOOKUP(F102,'N2K Features'!$D$5:$CL$125,37,FALSE)</f>
        <v>Yes</v>
      </c>
      <c r="AQ102" s="76" t="str">
        <f>VLOOKUP(F102,'N2K Features'!$D$5:$CL$125,38,FALSE)</f>
        <v>Medium</v>
      </c>
      <c r="AR102" s="76" t="str">
        <f>VLOOKUP(F102,'N2K Features'!$D$5:$CL$125,39,FALSE)</f>
        <v>Low</v>
      </c>
      <c r="AS102" s="76" t="str">
        <f>VLOOKUP(F102,'N2K Features'!$D$5:$CL$125,40,FALSE)</f>
        <v>No</v>
      </c>
      <c r="AT102" s="76">
        <f>VLOOKUP(F102,'N2K Features'!$D$5:$CL$125,41,FALSE)</f>
        <v>0</v>
      </c>
      <c r="AU102" s="76">
        <f>VLOOKUP(F102,'N2K Features'!$D$5:$CL$125,42,FALSE)</f>
        <v>0</v>
      </c>
      <c r="AV102" s="76" t="str">
        <f>VLOOKUP(F102,'N2K Features'!$D$5:$CL$125,43,FALSE)</f>
        <v>Yes</v>
      </c>
      <c r="AW102" s="76" t="str">
        <f>VLOOKUP(F102,'N2K Features'!$D$5:$CL$125,44,FALSE)</f>
        <v>Medium</v>
      </c>
      <c r="AX102" s="76" t="str">
        <f>VLOOKUP(F102,'N2K Features'!$D$5:$CL$125,45,FALSE)</f>
        <v>High</v>
      </c>
      <c r="AY102" s="76" t="str">
        <f>VLOOKUP(F102,'N2K Features'!$D$5:$CL$125,46,FALSE)</f>
        <v>No</v>
      </c>
      <c r="AZ102" s="76">
        <f>VLOOKUP(F102,'N2K Features'!$D$5:$CL$125,47,FALSE)</f>
        <v>0</v>
      </c>
      <c r="BA102" s="76">
        <f>VLOOKUP(F102,'N2K Features'!$D$5:$CL$125,48,FALSE)</f>
        <v>0</v>
      </c>
      <c r="BB102" s="76" t="str">
        <f>VLOOKUP(F102,'N2K Features'!$D$5:$CL$125,49,FALSE)</f>
        <v>No</v>
      </c>
      <c r="BC102" s="76">
        <f>VLOOKUP(F102,'N2K Features'!$D$5:$CL$125,50,FALSE)</f>
        <v>0</v>
      </c>
      <c r="BD102" s="130">
        <f>VLOOKUP(F102,'N2K Features'!$D$5:$CL$125,51,FALSE)</f>
        <v>0</v>
      </c>
      <c r="BE102" s="76" t="str">
        <f>VLOOKUP(F102,'N2K Features'!$D$5:$CL$125,52,FALSE)</f>
        <v>No</v>
      </c>
      <c r="BF102" s="76">
        <f>VLOOKUP(F102,'N2K Features'!$D$5:$CL$125,53,FALSE)</f>
        <v>0</v>
      </c>
      <c r="BG102" s="130">
        <f>VLOOKUP(F102,'N2K Features'!$D$5:$CL$125,54,FALSE)</f>
        <v>0</v>
      </c>
      <c r="BH102" s="76" t="str">
        <f>VLOOKUP(F102,'N2K Features'!$D$5:$CL$125,55,FALSE)</f>
        <v>Yes</v>
      </c>
      <c r="BI102" s="76" t="str">
        <f>VLOOKUP(F102,'N2K Features'!$D$5:$CL$125,56,FALSE)</f>
        <v>Small</v>
      </c>
      <c r="BJ102" s="76" t="str">
        <f>VLOOKUP(F102,'N2K Features'!$D$5:$CL$125,57,FALSE)</f>
        <v>Low</v>
      </c>
      <c r="BK102" s="76" t="str">
        <f>VLOOKUP(F102,'N2K Features'!$D$5:$CL$125,58,FALSE)</f>
        <v>Yes</v>
      </c>
      <c r="BL102" s="76" t="str">
        <f>VLOOKUP(F102,'N2K Features'!$D$5:$CL$125,59,FALSE)</f>
        <v>Medium</v>
      </c>
      <c r="BM102" s="130" t="str">
        <f>VLOOKUP(F102,'N2K Features'!$D$5:$CL$125,60,FALSE)</f>
        <v>Moderate</v>
      </c>
      <c r="BN102" s="76" t="str">
        <f>VLOOKUP(F102,'N2K Features'!$D$5:$CL$125,61,FALSE)</f>
        <v>Yes</v>
      </c>
      <c r="BO102" s="76" t="str">
        <f>VLOOKUP(F102,'N2K Features'!$D$5:$CL$125,62,FALSE)</f>
        <v>Medium</v>
      </c>
      <c r="BP102" s="76" t="str">
        <f>VLOOKUP(F102,'N2K Features'!$D$5:$CL$125,63,FALSE)</f>
        <v>Moderate</v>
      </c>
      <c r="BQ102" s="76" t="str">
        <f>VLOOKUP(F102,'N2K Features'!$D$5:$CL$125,64,FALSE)</f>
        <v>No</v>
      </c>
      <c r="BR102" s="76">
        <f>VLOOKUP(F102,'N2K Features'!$D$5:$CL$125,65,FALSE)</f>
        <v>0</v>
      </c>
      <c r="BS102" s="76">
        <f>VLOOKUP(F102,'N2K Features'!$D$5:$CL$125,66,FALSE)</f>
        <v>0</v>
      </c>
      <c r="BT102" s="76" t="str">
        <f>VLOOKUP(F102,'N2K Features'!$D$5:$CL$125,67,FALSE)</f>
        <v>Yes</v>
      </c>
      <c r="BU102" s="76" t="str">
        <f>VLOOKUP(F102,'N2K Features'!$D$5:$CL$125,68,FALSE)</f>
        <v>Small</v>
      </c>
      <c r="BV102" s="76" t="str">
        <f>VLOOKUP(F102,'N2K Features'!$D$5:$CL$125,69,FALSE)</f>
        <v>High</v>
      </c>
      <c r="BW102" s="76" t="str">
        <f>VLOOKUP(F102,'N2K Features'!$D$5:$CL$125,70,FALSE)</f>
        <v>Yes</v>
      </c>
      <c r="BX102" s="76" t="str">
        <f>VLOOKUP(F102,'N2K Features'!$D$5:$CL$125,71,FALSE)</f>
        <v>Medium</v>
      </c>
      <c r="BY102" s="130" t="str">
        <f>VLOOKUP(F102,'N2K Features'!$D$5:$CL$125,72,FALSE)</f>
        <v>High</v>
      </c>
      <c r="BZ102" s="76" t="str">
        <f>VLOOKUP(F102,'N2K Features'!$D$5:$CL$125,73,FALSE)</f>
        <v>No</v>
      </c>
      <c r="CA102" s="76">
        <f>VLOOKUP(F102,'N2K Features'!$D$5:$CL$125,74,FALSE)</f>
        <v>0</v>
      </c>
      <c r="CB102" s="76">
        <f>VLOOKUP(F102,'N2K Features'!$D$5:$CL$125,75,FALSE)</f>
        <v>0</v>
      </c>
      <c r="CC102" s="76" t="str">
        <f>VLOOKUP(F102,'N2K Features'!$D$5:$CL$125,76,FALSE)</f>
        <v>No</v>
      </c>
      <c r="CD102" s="76">
        <f>VLOOKUP(F102,'N2K Features'!$D$5:$CL$125,77,FALSE)</f>
        <v>0</v>
      </c>
      <c r="CE102" s="76">
        <f>VLOOKUP(F102,'N2K Features'!$D$5:$CL$125,78,FALSE)</f>
        <v>0</v>
      </c>
      <c r="CF102" s="76" t="str">
        <f>VLOOKUP(F102,'N2K Features'!$D$5:$CL$125,79,FALSE)</f>
        <v>Yes</v>
      </c>
      <c r="CG102" s="76" t="str">
        <f>VLOOKUP(F102,'N2K Features'!$D$5:$CL$125,80,FALSE)</f>
        <v>Medium</v>
      </c>
      <c r="CH102" s="76" t="str">
        <f>VLOOKUP(F102,'N2K Features'!$D$5:$CL$125,81,FALSE)</f>
        <v>High</v>
      </c>
      <c r="CI102" s="76" t="str">
        <f>VLOOKUP(F102,'N2K Features'!$D$5:$CL$125,82,FALSE)</f>
        <v>No</v>
      </c>
      <c r="CJ102" s="76">
        <f>VLOOKUP(F102,'N2K Features'!$D$5:$CL$125,83,FALSE)</f>
        <v>0</v>
      </c>
      <c r="CK102" s="76">
        <f>VLOOKUP(F102,'N2K Features'!$D$5:$CL$125,84,FALSE)</f>
        <v>0</v>
      </c>
      <c r="CL102" s="76" t="str">
        <f>VLOOKUP(F102,'N2K Features'!$D$5:$CL$125,85,FALSE)</f>
        <v>Yes</v>
      </c>
      <c r="CM102" s="76" t="str">
        <f>VLOOKUP(F102,'N2K Features'!$D$5:$CL$125,86,FALSE)</f>
        <v>Medium</v>
      </c>
      <c r="CN102" s="79" t="str">
        <f>VLOOKUP(F102,'N2K Features'!$D$5:$CL$125,87,FALSE)</f>
        <v xml:space="preserve">Contributes to iconic upland landscapes of Wales, popular with walkers, mountaineers </v>
      </c>
    </row>
    <row r="103" spans="1:92" ht="14.4" hidden="1" x14ac:dyDescent="0.3">
      <c r="A103" s="129" t="s">
        <v>231</v>
      </c>
      <c r="B103" s="59" t="s">
        <v>232</v>
      </c>
      <c r="C103" s="59" t="s">
        <v>585</v>
      </c>
      <c r="D103" s="59" t="s">
        <v>185</v>
      </c>
      <c r="E103" s="59" t="s">
        <v>593</v>
      </c>
      <c r="F103" s="59" t="s">
        <v>186</v>
      </c>
      <c r="G103" s="59" t="s">
        <v>187</v>
      </c>
      <c r="H103" s="179" t="s">
        <v>188</v>
      </c>
      <c r="I103" s="77" t="str">
        <f>VLOOKUP(F103,'N2K Features'!$D$5:$CL$125,4,FALSE)</f>
        <v>Yes</v>
      </c>
      <c r="J103" s="77" t="str">
        <f>VLOOKUP(F103,'N2K Features'!$D$5:$CL$125,5,FALSE)</f>
        <v>Medium</v>
      </c>
      <c r="K103" s="77" t="str">
        <f>VLOOKUP(F103,'N2K Features'!$D$5:$CL$125,6,FALSE)</f>
        <v>Moderate</v>
      </c>
      <c r="L103" s="77" t="str">
        <f>VLOOKUP(F103,'N2K Features'!$D$5:$CL$125,7,FALSE)</f>
        <v>Yes</v>
      </c>
      <c r="M103" s="77" t="str">
        <f>VLOOKUP(F103,'N2K Features'!$D$5:$CL$125,8,FALSE)</f>
        <v>Large</v>
      </c>
      <c r="N103" s="77" t="str">
        <f>VLOOKUP(F103,'N2K Features'!$D$5:$CL$125,9,FALSE)</f>
        <v>Moderate</v>
      </c>
      <c r="O103" s="77" t="str">
        <f>VLOOKUP(F103,'N2K Features'!$D$5:$CL$125,10,FALSE)</f>
        <v>Yes</v>
      </c>
      <c r="P103" s="77" t="str">
        <f>VLOOKUP(F103,'N2K Features'!$D$5:$CL$125,11,FALSE)</f>
        <v>Medium</v>
      </c>
      <c r="Q103" s="77" t="str">
        <f>VLOOKUP(F103,'N2K Features'!$D$5:$CL$125,12,FALSE)</f>
        <v>Low</v>
      </c>
      <c r="R103" s="77" t="str">
        <f>VLOOKUP(F103,'N2K Features'!$D$5:$CL$125,13,FALSE)</f>
        <v>Yes</v>
      </c>
      <c r="S103" s="77" t="str">
        <f>VLOOKUP(F103,'N2K Features'!$D$5:$CL$125,14,FALSE)</f>
        <v>Large</v>
      </c>
      <c r="T103" s="77" t="str">
        <f>VLOOKUP(F103,'N2K Features'!$D$5:$CL$125,15,FALSE)</f>
        <v>Moderate</v>
      </c>
      <c r="U103" s="77" t="str">
        <f>VLOOKUP(F103,'N2K Features'!$D$5:$CL$125,16,FALSE)</f>
        <v>Yes</v>
      </c>
      <c r="V103" s="77" t="str">
        <f>VLOOKUP(F103,'N2K Features'!$D$5:$CL$125, 17,FALSE)</f>
        <v>Medium</v>
      </c>
      <c r="W103" s="77" t="str">
        <f>VLOOKUP(F103,'N2K Features'!$D$5:$CL$125,18,FALSE)</f>
        <v>Low</v>
      </c>
      <c r="X103" s="77" t="str">
        <f>VLOOKUP(F103,'N2K Features'!$D$5:$CL$125,19,FALSE)</f>
        <v>No</v>
      </c>
      <c r="Y103" s="77">
        <f>VLOOKUP(F103,'N2K Features'!$D$5:$CL$125,20,FALSE)</f>
        <v>0</v>
      </c>
      <c r="Z103" s="77">
        <f>VLOOKUP(F103,'N2K Features'!$D$5:$CL$125,21,FALSE)</f>
        <v>0</v>
      </c>
      <c r="AA103" s="77" t="str">
        <f>VLOOKUP(F103,'N2K Features'!$D$5:$CL$125,22,FALSE)</f>
        <v>No</v>
      </c>
      <c r="AB103" s="77">
        <f>VLOOKUP(F103,'N2K Features'!$D$5:$CL$125,23,FALSE)</f>
        <v>0</v>
      </c>
      <c r="AC103" s="77">
        <f>VLOOKUP(F103,'N2K Features'!$D$5:$CL$125,24,FALSE)</f>
        <v>0</v>
      </c>
      <c r="AD103" s="77" t="str">
        <f>VLOOKUP(F103,'N2K Features'!$D$5:$CL$125,25,FALSE)</f>
        <v>Yes</v>
      </c>
      <c r="AE103" s="77" t="str">
        <f>VLOOKUP(F103,'N2K Features'!$D$5:$CL$125,26,FALSE)</f>
        <v>Medium</v>
      </c>
      <c r="AF103" s="78" t="str">
        <f>VLOOKUP(F103,'N2K Features'!$D$5:$CL$125,27,FALSE)</f>
        <v>High</v>
      </c>
      <c r="AG103" s="76" t="str">
        <f>VLOOKUP(F103,'N2K Features'!$D$5:$CL$125,28,FALSE)</f>
        <v>Yes</v>
      </c>
      <c r="AH103" s="76" t="str">
        <f>VLOOKUP(F103,'N2K Features'!$D$5:$CL$125,29,FALSE)</f>
        <v>Small</v>
      </c>
      <c r="AI103" s="76" t="str">
        <f>VLOOKUP(F103,'N2K Features'!$D$5:$CL$125,30,FALSE)</f>
        <v>High</v>
      </c>
      <c r="AJ103" s="76" t="str">
        <f>VLOOKUP(F103,'N2K Features'!$D$5:$CL$125,31,FALSE)</f>
        <v>No</v>
      </c>
      <c r="AK103" s="76">
        <f>VLOOKUP(F103,'N2K Features'!$D$5:$CL$125,32,FALSE)</f>
        <v>0</v>
      </c>
      <c r="AL103" s="76">
        <f>VLOOKUP(F103,'N2K Features'!$D$5:$CL$125,33,FALSE)</f>
        <v>0</v>
      </c>
      <c r="AM103" s="76" t="str">
        <f>VLOOKUP(F103,'N2K Features'!$D$5:$CL$125,34,FALSE)</f>
        <v>Yes</v>
      </c>
      <c r="AN103" s="76" t="str">
        <f>VLOOKUP(F103,'N2K Features'!$D$5:$CL$125,35,FALSE)</f>
        <v>Small</v>
      </c>
      <c r="AO103" s="76" t="str">
        <f>VLOOKUP(F103,'N2K Features'!$D$5:$CL$125,36,FALSE)</f>
        <v>Low</v>
      </c>
      <c r="AP103" s="76" t="str">
        <f>VLOOKUP(F103,'N2K Features'!$D$5:$CL$125,37,FALSE)</f>
        <v>Yes</v>
      </c>
      <c r="AQ103" s="76" t="str">
        <f>VLOOKUP(F103,'N2K Features'!$D$5:$CL$125,38,FALSE)</f>
        <v>Medium</v>
      </c>
      <c r="AR103" s="76" t="str">
        <f>VLOOKUP(F103,'N2K Features'!$D$5:$CL$125,39,FALSE)</f>
        <v>Low</v>
      </c>
      <c r="AS103" s="76" t="str">
        <f>VLOOKUP(F103,'N2K Features'!$D$5:$CL$125,40,FALSE)</f>
        <v>No</v>
      </c>
      <c r="AT103" s="76">
        <f>VLOOKUP(F103,'N2K Features'!$D$5:$CL$125,41,FALSE)</f>
        <v>0</v>
      </c>
      <c r="AU103" s="76">
        <f>VLOOKUP(F103,'N2K Features'!$D$5:$CL$125,42,FALSE)</f>
        <v>0</v>
      </c>
      <c r="AV103" s="76" t="str">
        <f>VLOOKUP(F103,'N2K Features'!$D$5:$CL$125,43,FALSE)</f>
        <v>No</v>
      </c>
      <c r="AW103" s="76">
        <f>VLOOKUP(F103,'N2K Features'!$D$5:$CL$125,44,FALSE)</f>
        <v>0</v>
      </c>
      <c r="AX103" s="76">
        <f>VLOOKUP(F103,'N2K Features'!$D$5:$CL$125,45,FALSE)</f>
        <v>0</v>
      </c>
      <c r="AY103" s="76" t="str">
        <f>VLOOKUP(F103,'N2K Features'!$D$5:$CL$125,46,FALSE)</f>
        <v>No</v>
      </c>
      <c r="AZ103" s="76">
        <f>VLOOKUP(F103,'N2K Features'!$D$5:$CL$125,47,FALSE)</f>
        <v>0</v>
      </c>
      <c r="BA103" s="76">
        <f>VLOOKUP(F103,'N2K Features'!$D$5:$CL$125,48,FALSE)</f>
        <v>0</v>
      </c>
      <c r="BB103" s="76" t="str">
        <f>VLOOKUP(F103,'N2K Features'!$D$5:$CL$125,49,FALSE)</f>
        <v>No</v>
      </c>
      <c r="BC103" s="76">
        <f>VLOOKUP(F103,'N2K Features'!$D$5:$CL$125,50,FALSE)</f>
        <v>0</v>
      </c>
      <c r="BD103" s="130">
        <f>VLOOKUP(F103,'N2K Features'!$D$5:$CL$125,51,FALSE)</f>
        <v>0</v>
      </c>
      <c r="BE103" s="76" t="str">
        <f>VLOOKUP(F103,'N2K Features'!$D$5:$CL$125,52,FALSE)</f>
        <v>No</v>
      </c>
      <c r="BF103" s="76">
        <f>VLOOKUP(F103,'N2K Features'!$D$5:$CL$125,53,FALSE)</f>
        <v>0</v>
      </c>
      <c r="BG103" s="130">
        <f>VLOOKUP(F103,'N2K Features'!$D$5:$CL$125,54,FALSE)</f>
        <v>0</v>
      </c>
      <c r="BH103" s="76" t="str">
        <f>VLOOKUP(F103,'N2K Features'!$D$5:$CL$125,55,FALSE)</f>
        <v>Yes</v>
      </c>
      <c r="BI103" s="76" t="str">
        <f>VLOOKUP(F103,'N2K Features'!$D$5:$CL$125,56,FALSE)</f>
        <v>Small</v>
      </c>
      <c r="BJ103" s="76" t="str">
        <f>VLOOKUP(F103,'N2K Features'!$D$5:$CL$125,57,FALSE)</f>
        <v>Low</v>
      </c>
      <c r="BK103" s="76" t="str">
        <f>VLOOKUP(F103,'N2K Features'!$D$5:$CL$125,58,FALSE)</f>
        <v>Yes</v>
      </c>
      <c r="BL103" s="76" t="str">
        <f>VLOOKUP(F103,'N2K Features'!$D$5:$CL$125,59,FALSE)</f>
        <v>Medium</v>
      </c>
      <c r="BM103" s="130" t="str">
        <f>VLOOKUP(F103,'N2K Features'!$D$5:$CL$125,60,FALSE)</f>
        <v>Moderate</v>
      </c>
      <c r="BN103" s="76" t="str">
        <f>VLOOKUP(F103,'N2K Features'!$D$5:$CL$125,61,FALSE)</f>
        <v>Yes</v>
      </c>
      <c r="BO103" s="76" t="str">
        <f>VLOOKUP(F103,'N2K Features'!$D$5:$CL$125,62,FALSE)</f>
        <v>Medium</v>
      </c>
      <c r="BP103" s="76" t="str">
        <f>VLOOKUP(F103,'N2K Features'!$D$5:$CL$125,63,FALSE)</f>
        <v>Moderate</v>
      </c>
      <c r="BQ103" s="76" t="str">
        <f>VLOOKUP(F103,'N2K Features'!$D$5:$CL$125,64,FALSE)</f>
        <v>No</v>
      </c>
      <c r="BR103" s="76">
        <f>VLOOKUP(F103,'N2K Features'!$D$5:$CL$125,65,FALSE)</f>
        <v>0</v>
      </c>
      <c r="BS103" s="76">
        <f>VLOOKUP(F103,'N2K Features'!$D$5:$CL$125,66,FALSE)</f>
        <v>0</v>
      </c>
      <c r="BT103" s="76" t="str">
        <f>VLOOKUP(F103,'N2K Features'!$D$5:$CL$125,67,FALSE)</f>
        <v>Yes</v>
      </c>
      <c r="BU103" s="76" t="str">
        <f>VLOOKUP(F103,'N2K Features'!$D$5:$CL$125,68,FALSE)</f>
        <v>Small</v>
      </c>
      <c r="BV103" s="76" t="str">
        <f>VLOOKUP(F103,'N2K Features'!$D$5:$CL$125,69,FALSE)</f>
        <v>High</v>
      </c>
      <c r="BW103" s="76" t="str">
        <f>VLOOKUP(F103,'N2K Features'!$D$5:$CL$125,70,FALSE)</f>
        <v>Yes</v>
      </c>
      <c r="BX103" s="76" t="str">
        <f>VLOOKUP(F103,'N2K Features'!$D$5:$CL$125,71,FALSE)</f>
        <v>Medium</v>
      </c>
      <c r="BY103" s="130" t="str">
        <f>VLOOKUP(F103,'N2K Features'!$D$5:$CL$125,72,FALSE)</f>
        <v>High</v>
      </c>
      <c r="BZ103" s="76" t="str">
        <f>VLOOKUP(F103,'N2K Features'!$D$5:$CL$125,73,FALSE)</f>
        <v>No</v>
      </c>
      <c r="CA103" s="76">
        <f>VLOOKUP(F103,'N2K Features'!$D$5:$CL$125,74,FALSE)</f>
        <v>0</v>
      </c>
      <c r="CB103" s="76">
        <f>VLOOKUP(F103,'N2K Features'!$D$5:$CL$125,75,FALSE)</f>
        <v>0</v>
      </c>
      <c r="CC103" s="76" t="str">
        <f>VLOOKUP(F103,'N2K Features'!$D$5:$CL$125,76,FALSE)</f>
        <v>No</v>
      </c>
      <c r="CD103" s="76">
        <f>VLOOKUP(F103,'N2K Features'!$D$5:$CL$125,77,FALSE)</f>
        <v>0</v>
      </c>
      <c r="CE103" s="76">
        <f>VLOOKUP(F103,'N2K Features'!$D$5:$CL$125,78,FALSE)</f>
        <v>0</v>
      </c>
      <c r="CF103" s="76" t="str">
        <f>VLOOKUP(F103,'N2K Features'!$D$5:$CL$125,79,FALSE)</f>
        <v>Yes</v>
      </c>
      <c r="CG103" s="76" t="str">
        <f>VLOOKUP(F103,'N2K Features'!$D$5:$CL$125,80,FALSE)</f>
        <v>Medium</v>
      </c>
      <c r="CH103" s="76" t="str">
        <f>VLOOKUP(F103,'N2K Features'!$D$5:$CL$125,81,FALSE)</f>
        <v>High</v>
      </c>
      <c r="CI103" s="76" t="str">
        <f>VLOOKUP(F103,'N2K Features'!$D$5:$CL$125,82,FALSE)</f>
        <v>No</v>
      </c>
      <c r="CJ103" s="76">
        <f>VLOOKUP(F103,'N2K Features'!$D$5:$CL$125,83,FALSE)</f>
        <v>0</v>
      </c>
      <c r="CK103" s="76">
        <f>VLOOKUP(F103,'N2K Features'!$D$5:$CL$125,84,FALSE)</f>
        <v>0</v>
      </c>
      <c r="CL103" s="76" t="str">
        <f>VLOOKUP(F103,'N2K Features'!$D$5:$CL$125,85,FALSE)</f>
        <v>Yes</v>
      </c>
      <c r="CM103" s="76" t="str">
        <f>VLOOKUP(F103,'N2K Features'!$D$5:$CL$125,86,FALSE)</f>
        <v>Medium</v>
      </c>
      <c r="CN103" s="79" t="str">
        <f>VLOOKUP(F103,'N2K Features'!$D$5:$CL$125,87,FALSE)</f>
        <v>Contributes to iconic upland and coastal landscapes of Wales, popular with walkers. Display of flowers.</v>
      </c>
    </row>
    <row r="104" spans="1:92" ht="14.4" hidden="1" x14ac:dyDescent="0.3">
      <c r="A104" s="129" t="s">
        <v>231</v>
      </c>
      <c r="B104" s="59" t="s">
        <v>232</v>
      </c>
      <c r="C104" s="59" t="s">
        <v>585</v>
      </c>
      <c r="D104" s="59" t="s">
        <v>181</v>
      </c>
      <c r="E104" s="59" t="s">
        <v>593</v>
      </c>
      <c r="F104" s="59" t="s">
        <v>182</v>
      </c>
      <c r="G104" s="59" t="s">
        <v>183</v>
      </c>
      <c r="H104" s="179" t="s">
        <v>184</v>
      </c>
      <c r="I104" s="77" t="str">
        <f>VLOOKUP(F104,'N2K Features'!$D$5:$CL$125,4,FALSE)</f>
        <v>Yes</v>
      </c>
      <c r="J104" s="77" t="str">
        <f>VLOOKUP(F104,'N2K Features'!$D$5:$CL$125,5,FALSE)</f>
        <v>Medium</v>
      </c>
      <c r="K104" s="77" t="str">
        <f>VLOOKUP(F104,'N2K Features'!$D$5:$CL$125,6,FALSE)</f>
        <v>Moderate</v>
      </c>
      <c r="L104" s="77" t="str">
        <f>VLOOKUP(F104,'N2K Features'!$D$5:$CL$125,7,FALSE)</f>
        <v>Yes</v>
      </c>
      <c r="M104" s="77" t="str">
        <f>VLOOKUP(F104,'N2K Features'!$D$5:$CL$125,8,FALSE)</f>
        <v>Large</v>
      </c>
      <c r="N104" s="77" t="str">
        <f>VLOOKUP(F104,'N2K Features'!$D$5:$CL$125,9,FALSE)</f>
        <v>Moderate</v>
      </c>
      <c r="O104" s="77" t="str">
        <f>VLOOKUP(F104,'N2K Features'!$D$5:$CL$125,10,FALSE)</f>
        <v>Yes</v>
      </c>
      <c r="P104" s="77" t="str">
        <f>VLOOKUP(F104,'N2K Features'!$D$5:$CL$125,11,FALSE)</f>
        <v>Medium</v>
      </c>
      <c r="Q104" s="77" t="str">
        <f>VLOOKUP(F104,'N2K Features'!$D$5:$CL$125,12,FALSE)</f>
        <v>Low</v>
      </c>
      <c r="R104" s="77" t="str">
        <f>VLOOKUP(F104,'N2K Features'!$D$5:$CL$125,13,FALSE)</f>
        <v>Yes</v>
      </c>
      <c r="S104" s="77" t="str">
        <f>VLOOKUP(F104,'N2K Features'!$D$5:$CL$125,14,FALSE)</f>
        <v>Large</v>
      </c>
      <c r="T104" s="77" t="str">
        <f>VLOOKUP(F104,'N2K Features'!$D$5:$CL$125,15,FALSE)</f>
        <v>Moderate</v>
      </c>
      <c r="U104" s="77" t="str">
        <f>VLOOKUP(F104,'N2K Features'!$D$5:$CL$125,16,FALSE)</f>
        <v>Yes</v>
      </c>
      <c r="V104" s="77" t="str">
        <f>VLOOKUP(F104,'N2K Features'!$D$5:$CL$125, 17,FALSE)</f>
        <v>Medium</v>
      </c>
      <c r="W104" s="77" t="str">
        <f>VLOOKUP(F104,'N2K Features'!$D$5:$CL$125,18,FALSE)</f>
        <v>Low</v>
      </c>
      <c r="X104" s="77" t="str">
        <f>VLOOKUP(F104,'N2K Features'!$D$5:$CL$125,19,FALSE)</f>
        <v>No</v>
      </c>
      <c r="Y104" s="77">
        <f>VLOOKUP(F104,'N2K Features'!$D$5:$CL$125,20,FALSE)</f>
        <v>0</v>
      </c>
      <c r="Z104" s="77">
        <f>VLOOKUP(F104,'N2K Features'!$D$5:$CL$125,21,FALSE)</f>
        <v>0</v>
      </c>
      <c r="AA104" s="77" t="str">
        <f>VLOOKUP(F104,'N2K Features'!$D$5:$CL$125,22,FALSE)</f>
        <v>No</v>
      </c>
      <c r="AB104" s="77">
        <f>VLOOKUP(F104,'N2K Features'!$D$5:$CL$125,23,FALSE)</f>
        <v>0</v>
      </c>
      <c r="AC104" s="77">
        <f>VLOOKUP(F104,'N2K Features'!$D$5:$CL$125,24,FALSE)</f>
        <v>0</v>
      </c>
      <c r="AD104" s="77" t="str">
        <f>VLOOKUP(F104,'N2K Features'!$D$5:$CL$125,25,FALSE)</f>
        <v>Yes</v>
      </c>
      <c r="AE104" s="77" t="str">
        <f>VLOOKUP(F104,'N2K Features'!$D$5:$CL$125,26,FALSE)</f>
        <v>Medium</v>
      </c>
      <c r="AF104" s="78" t="str">
        <f>VLOOKUP(F104,'N2K Features'!$D$5:$CL$125,27,FALSE)</f>
        <v>High</v>
      </c>
      <c r="AG104" s="76" t="str">
        <f>VLOOKUP(F104,'N2K Features'!$D$5:$CL$125,28,FALSE)</f>
        <v>Yes</v>
      </c>
      <c r="AH104" s="76" t="str">
        <f>VLOOKUP(F104,'N2K Features'!$D$5:$CL$125,29,FALSE)</f>
        <v>Small</v>
      </c>
      <c r="AI104" s="76" t="str">
        <f>VLOOKUP(F104,'N2K Features'!$D$5:$CL$125,30,FALSE)</f>
        <v>High</v>
      </c>
      <c r="AJ104" s="76" t="str">
        <f>VLOOKUP(F104,'N2K Features'!$D$5:$CL$125,31,FALSE)</f>
        <v>No</v>
      </c>
      <c r="AK104" s="76">
        <f>VLOOKUP(F104,'N2K Features'!$D$5:$CL$125,32,FALSE)</f>
        <v>0</v>
      </c>
      <c r="AL104" s="76">
        <f>VLOOKUP(F104,'N2K Features'!$D$5:$CL$125,33,FALSE)</f>
        <v>0</v>
      </c>
      <c r="AM104" s="76" t="str">
        <f>VLOOKUP(F104,'N2K Features'!$D$5:$CL$125,34,FALSE)</f>
        <v>Yes</v>
      </c>
      <c r="AN104" s="76" t="str">
        <f>VLOOKUP(F104,'N2K Features'!$D$5:$CL$125,35,FALSE)</f>
        <v>Small</v>
      </c>
      <c r="AO104" s="76" t="str">
        <f>VLOOKUP(F104,'N2K Features'!$D$5:$CL$125,36,FALSE)</f>
        <v>Low</v>
      </c>
      <c r="AP104" s="76" t="str">
        <f>VLOOKUP(F104,'N2K Features'!$D$5:$CL$125,37,FALSE)</f>
        <v>Yes</v>
      </c>
      <c r="AQ104" s="76" t="str">
        <f>VLOOKUP(F104,'N2K Features'!$D$5:$CL$125,38,FALSE)</f>
        <v>Medium</v>
      </c>
      <c r="AR104" s="76" t="str">
        <f>VLOOKUP(F104,'N2K Features'!$D$5:$CL$125,39,FALSE)</f>
        <v>Low</v>
      </c>
      <c r="AS104" s="76" t="str">
        <f>VLOOKUP(F104,'N2K Features'!$D$5:$CL$125,40,FALSE)</f>
        <v>No</v>
      </c>
      <c r="AT104" s="76">
        <f>VLOOKUP(F104,'N2K Features'!$D$5:$CL$125,41,FALSE)</f>
        <v>0</v>
      </c>
      <c r="AU104" s="76">
        <f>VLOOKUP(F104,'N2K Features'!$D$5:$CL$125,42,FALSE)</f>
        <v>0</v>
      </c>
      <c r="AV104" s="76" t="str">
        <f>VLOOKUP(F104,'N2K Features'!$D$5:$CL$125,43,FALSE)</f>
        <v>No</v>
      </c>
      <c r="AW104" s="76">
        <f>VLOOKUP(F104,'N2K Features'!$D$5:$CL$125,44,FALSE)</f>
        <v>0</v>
      </c>
      <c r="AX104" s="76">
        <f>VLOOKUP(F104,'N2K Features'!$D$5:$CL$125,45,FALSE)</f>
        <v>0</v>
      </c>
      <c r="AY104" s="76" t="str">
        <f>VLOOKUP(F104,'N2K Features'!$D$5:$CL$125,46,FALSE)</f>
        <v>No</v>
      </c>
      <c r="AZ104" s="76">
        <f>VLOOKUP(F104,'N2K Features'!$D$5:$CL$125,47,FALSE)</f>
        <v>0</v>
      </c>
      <c r="BA104" s="76">
        <f>VLOOKUP(F104,'N2K Features'!$D$5:$CL$125,48,FALSE)</f>
        <v>0</v>
      </c>
      <c r="BB104" s="76" t="str">
        <f>VLOOKUP(F104,'N2K Features'!$D$5:$CL$125,49,FALSE)</f>
        <v>No</v>
      </c>
      <c r="BC104" s="76">
        <f>VLOOKUP(F104,'N2K Features'!$D$5:$CL$125,50,FALSE)</f>
        <v>0</v>
      </c>
      <c r="BD104" s="130">
        <f>VLOOKUP(F104,'N2K Features'!$D$5:$CL$125,51,FALSE)</f>
        <v>0</v>
      </c>
      <c r="BE104" s="76" t="str">
        <f>VLOOKUP(F104,'N2K Features'!$D$5:$CL$125,52,FALSE)</f>
        <v>No</v>
      </c>
      <c r="BF104" s="76">
        <f>VLOOKUP(F104,'N2K Features'!$D$5:$CL$125,53,FALSE)</f>
        <v>0</v>
      </c>
      <c r="BG104" s="130">
        <f>VLOOKUP(F104,'N2K Features'!$D$5:$CL$125,54,FALSE)</f>
        <v>0</v>
      </c>
      <c r="BH104" s="76" t="str">
        <f>VLOOKUP(F104,'N2K Features'!$D$5:$CL$125,55,FALSE)</f>
        <v>Yes</v>
      </c>
      <c r="BI104" s="76" t="str">
        <f>VLOOKUP(F104,'N2K Features'!$D$5:$CL$125,56,FALSE)</f>
        <v>Small</v>
      </c>
      <c r="BJ104" s="76" t="str">
        <f>VLOOKUP(F104,'N2K Features'!$D$5:$CL$125,57,FALSE)</f>
        <v>Low</v>
      </c>
      <c r="BK104" s="76" t="str">
        <f>VLOOKUP(F104,'N2K Features'!$D$5:$CL$125,58,FALSE)</f>
        <v>Yes</v>
      </c>
      <c r="BL104" s="76" t="str">
        <f>VLOOKUP(F104,'N2K Features'!$D$5:$CL$125,59,FALSE)</f>
        <v>Medium</v>
      </c>
      <c r="BM104" s="130" t="str">
        <f>VLOOKUP(F104,'N2K Features'!$D$5:$CL$125,60,FALSE)</f>
        <v>Moderate</v>
      </c>
      <c r="BN104" s="76" t="str">
        <f>VLOOKUP(F104,'N2K Features'!$D$5:$CL$125,61,FALSE)</f>
        <v>Yes</v>
      </c>
      <c r="BO104" s="76" t="str">
        <f>VLOOKUP(F104,'N2K Features'!$D$5:$CL$125,62,FALSE)</f>
        <v>Medium</v>
      </c>
      <c r="BP104" s="76" t="str">
        <f>VLOOKUP(F104,'N2K Features'!$D$5:$CL$125,63,FALSE)</f>
        <v>Moderate</v>
      </c>
      <c r="BQ104" s="76" t="str">
        <f>VLOOKUP(F104,'N2K Features'!$D$5:$CL$125,64,FALSE)</f>
        <v>No</v>
      </c>
      <c r="BR104" s="76">
        <f>VLOOKUP(F104,'N2K Features'!$D$5:$CL$125,65,FALSE)</f>
        <v>0</v>
      </c>
      <c r="BS104" s="76">
        <f>VLOOKUP(F104,'N2K Features'!$D$5:$CL$125,66,FALSE)</f>
        <v>0</v>
      </c>
      <c r="BT104" s="76" t="str">
        <f>VLOOKUP(F104,'N2K Features'!$D$5:$CL$125,67,FALSE)</f>
        <v>Yes</v>
      </c>
      <c r="BU104" s="76" t="str">
        <f>VLOOKUP(F104,'N2K Features'!$D$5:$CL$125,68,FALSE)</f>
        <v>Small</v>
      </c>
      <c r="BV104" s="76" t="str">
        <f>VLOOKUP(F104,'N2K Features'!$D$5:$CL$125,69,FALSE)</f>
        <v>High</v>
      </c>
      <c r="BW104" s="76" t="str">
        <f>VLOOKUP(F104,'N2K Features'!$D$5:$CL$125,70,FALSE)</f>
        <v>Yes</v>
      </c>
      <c r="BX104" s="76" t="str">
        <f>VLOOKUP(F104,'N2K Features'!$D$5:$CL$125,71,FALSE)</f>
        <v>Medium</v>
      </c>
      <c r="BY104" s="130" t="str">
        <f>VLOOKUP(F104,'N2K Features'!$D$5:$CL$125,72,FALSE)</f>
        <v>High</v>
      </c>
      <c r="BZ104" s="76" t="str">
        <f>VLOOKUP(F104,'N2K Features'!$D$5:$CL$125,73,FALSE)</f>
        <v>No</v>
      </c>
      <c r="CA104" s="76">
        <f>VLOOKUP(F104,'N2K Features'!$D$5:$CL$125,74,FALSE)</f>
        <v>0</v>
      </c>
      <c r="CB104" s="76">
        <f>VLOOKUP(F104,'N2K Features'!$D$5:$CL$125,75,FALSE)</f>
        <v>0</v>
      </c>
      <c r="CC104" s="76" t="str">
        <f>VLOOKUP(F104,'N2K Features'!$D$5:$CL$125,76,FALSE)</f>
        <v>No</v>
      </c>
      <c r="CD104" s="76">
        <f>VLOOKUP(F104,'N2K Features'!$D$5:$CL$125,77,FALSE)</f>
        <v>0</v>
      </c>
      <c r="CE104" s="76">
        <f>VLOOKUP(F104,'N2K Features'!$D$5:$CL$125,78,FALSE)</f>
        <v>0</v>
      </c>
      <c r="CF104" s="76" t="str">
        <f>VLOOKUP(F104,'N2K Features'!$D$5:$CL$125,79,FALSE)</f>
        <v>Yes</v>
      </c>
      <c r="CG104" s="76" t="str">
        <f>VLOOKUP(F104,'N2K Features'!$D$5:$CL$125,80,FALSE)</f>
        <v>Medium</v>
      </c>
      <c r="CH104" s="76" t="str">
        <f>VLOOKUP(F104,'N2K Features'!$D$5:$CL$125,81,FALSE)</f>
        <v>High</v>
      </c>
      <c r="CI104" s="76" t="str">
        <f>VLOOKUP(F104,'N2K Features'!$D$5:$CL$125,82,FALSE)</f>
        <v>No</v>
      </c>
      <c r="CJ104" s="76">
        <f>VLOOKUP(F104,'N2K Features'!$D$5:$CL$125,83,FALSE)</f>
        <v>0</v>
      </c>
      <c r="CK104" s="76">
        <f>VLOOKUP(F104,'N2K Features'!$D$5:$CL$125,84,FALSE)</f>
        <v>0</v>
      </c>
      <c r="CL104" s="76" t="str">
        <f>VLOOKUP(F104,'N2K Features'!$D$5:$CL$125,85,FALSE)</f>
        <v>Yes</v>
      </c>
      <c r="CM104" s="76" t="str">
        <f>VLOOKUP(F104,'N2K Features'!$D$5:$CL$125,86,FALSE)</f>
        <v>Medium</v>
      </c>
      <c r="CN104" s="79" t="str">
        <f>VLOOKUP(F104,'N2K Features'!$D$5:$CL$125,87,FALSE)</f>
        <v>Contributes to iconic upland landscapes of Wales, popular with walkers. Display of flowers.</v>
      </c>
    </row>
    <row r="105" spans="1:92" ht="14.4" hidden="1" x14ac:dyDescent="0.3">
      <c r="A105" s="129" t="s">
        <v>231</v>
      </c>
      <c r="B105" s="59" t="s">
        <v>232</v>
      </c>
      <c r="C105" s="59" t="s">
        <v>585</v>
      </c>
      <c r="D105" s="59" t="s">
        <v>608</v>
      </c>
      <c r="E105" s="59" t="s">
        <v>594</v>
      </c>
      <c r="F105" s="59" t="s">
        <v>609</v>
      </c>
      <c r="G105" s="59" t="s">
        <v>610</v>
      </c>
      <c r="H105" s="179" t="s">
        <v>611</v>
      </c>
      <c r="I105" s="77" t="str">
        <f>VLOOKUP(F105,'N2K Features'!$D$5:$CL$125,4,FALSE)</f>
        <v>Yes</v>
      </c>
      <c r="J105" s="77" t="str">
        <f>VLOOKUP(F105,'N2K Features'!$D$5:$CL$125,5,FALSE)</f>
        <v>Medium</v>
      </c>
      <c r="K105" s="77" t="str">
        <f>VLOOKUP(F105,'N2K Features'!$D$5:$CL$125,6,FALSE)</f>
        <v>Moderate</v>
      </c>
      <c r="L105" s="77" t="str">
        <f>VLOOKUP(F105,'N2K Features'!$D$5:$CL$125,7,FALSE)</f>
        <v>Yes</v>
      </c>
      <c r="M105" s="77" t="str">
        <f>VLOOKUP(F105,'N2K Features'!$D$5:$CL$125,8,FALSE)</f>
        <v>Small</v>
      </c>
      <c r="N105" s="77" t="str">
        <f>VLOOKUP(F105,'N2K Features'!$D$5:$CL$125,9,FALSE)</f>
        <v>Low</v>
      </c>
      <c r="O105" s="77" t="str">
        <f>VLOOKUP(F105,'N2K Features'!$D$5:$CL$125,10,FALSE)</f>
        <v>Yes</v>
      </c>
      <c r="P105" s="77" t="str">
        <f>VLOOKUP(F105,'N2K Features'!$D$5:$CL$125,11,FALSE)</f>
        <v>Medium</v>
      </c>
      <c r="Q105" s="77" t="str">
        <f>VLOOKUP(F105,'N2K Features'!$D$5:$CL$125,12,FALSE)</f>
        <v>Low</v>
      </c>
      <c r="R105" s="77" t="str">
        <f>VLOOKUP(F105,'N2K Features'!$D$5:$CL$125,13,FALSE)</f>
        <v>Yes</v>
      </c>
      <c r="S105" s="77" t="str">
        <f>VLOOKUP(F105,'N2K Features'!$D$5:$CL$125,14,FALSE)</f>
        <v>Medium</v>
      </c>
      <c r="T105" s="77" t="str">
        <f>VLOOKUP(F105,'N2K Features'!$D$5:$CL$125,15,FALSE)</f>
        <v>High</v>
      </c>
      <c r="U105" s="77" t="str">
        <f>VLOOKUP(F105,'N2K Features'!$D$5:$CL$125,16,FALSE)</f>
        <v>No</v>
      </c>
      <c r="V105" s="77">
        <f>VLOOKUP(F105,'N2K Features'!$D$5:$CL$125, 17,FALSE)</f>
        <v>0</v>
      </c>
      <c r="W105" s="77">
        <f>VLOOKUP(F105,'N2K Features'!$D$5:$CL$125,18,FALSE)</f>
        <v>0</v>
      </c>
      <c r="X105" s="77" t="str">
        <f>VLOOKUP(F105,'N2K Features'!$D$5:$CL$125,19,FALSE)</f>
        <v>No</v>
      </c>
      <c r="Y105" s="77">
        <f>VLOOKUP(F105,'N2K Features'!$D$5:$CL$125,20,FALSE)</f>
        <v>0</v>
      </c>
      <c r="Z105" s="77">
        <f>VLOOKUP(F105,'N2K Features'!$D$5:$CL$125,21,FALSE)</f>
        <v>0</v>
      </c>
      <c r="AA105" s="77" t="str">
        <f>VLOOKUP(F105,'N2K Features'!$D$5:$CL$125,22,FALSE)</f>
        <v>Yes</v>
      </c>
      <c r="AB105" s="77" t="str">
        <f>VLOOKUP(F105,'N2K Features'!$D$5:$CL$125,23,FALSE)</f>
        <v>Medium</v>
      </c>
      <c r="AC105" s="77" t="str">
        <f>VLOOKUP(F105,'N2K Features'!$D$5:$CL$125,24,FALSE)</f>
        <v>High</v>
      </c>
      <c r="AD105" s="77" t="str">
        <f>VLOOKUP(F105,'N2K Features'!$D$5:$CL$125,25,FALSE)</f>
        <v>No</v>
      </c>
      <c r="AE105" s="77">
        <f>VLOOKUP(F105,'N2K Features'!$D$5:$CL$125,26,FALSE)</f>
        <v>0</v>
      </c>
      <c r="AF105" s="78">
        <f>VLOOKUP(F105,'N2K Features'!$D$5:$CL$125,27,FALSE)</f>
        <v>0</v>
      </c>
      <c r="AG105" s="76" t="str">
        <f>VLOOKUP(F105,'N2K Features'!$D$5:$CL$125,28,FALSE)</f>
        <v>No</v>
      </c>
      <c r="AH105" s="76">
        <f>VLOOKUP(F105,'N2K Features'!$D$5:$CL$125,29,FALSE)</f>
        <v>0</v>
      </c>
      <c r="AI105" s="76">
        <f>VLOOKUP(F105,'N2K Features'!$D$5:$CL$125,30,FALSE)</f>
        <v>0</v>
      </c>
      <c r="AJ105" s="76" t="str">
        <f>VLOOKUP(F105,'N2K Features'!$D$5:$CL$125,31,FALSE)</f>
        <v>No</v>
      </c>
      <c r="AK105" s="76">
        <f>VLOOKUP(F105,'N2K Features'!$D$5:$CL$125,32,FALSE)</f>
        <v>0</v>
      </c>
      <c r="AL105" s="76">
        <f>VLOOKUP(F105,'N2K Features'!$D$5:$CL$125,33,FALSE)</f>
        <v>0</v>
      </c>
      <c r="AM105" s="76" t="str">
        <f>VLOOKUP(F105,'N2K Features'!$D$5:$CL$125,34,FALSE)</f>
        <v>No</v>
      </c>
      <c r="AN105" s="76">
        <f>VLOOKUP(F105,'N2K Features'!$D$5:$CL$125,35,FALSE)</f>
        <v>0</v>
      </c>
      <c r="AO105" s="76">
        <f>VLOOKUP(F105,'N2K Features'!$D$5:$CL$125,36,FALSE)</f>
        <v>0</v>
      </c>
      <c r="AP105" s="76" t="str">
        <f>VLOOKUP(F105,'N2K Features'!$D$5:$CL$125,37,FALSE)</f>
        <v>No</v>
      </c>
      <c r="AQ105" s="76">
        <f>VLOOKUP(F105,'N2K Features'!$D$5:$CL$125,38,FALSE)</f>
        <v>0</v>
      </c>
      <c r="AR105" s="76">
        <f>VLOOKUP(F105,'N2K Features'!$D$5:$CL$125,39,FALSE)</f>
        <v>0</v>
      </c>
      <c r="AS105" s="76" t="str">
        <f>VLOOKUP(F105,'N2K Features'!$D$5:$CL$125,40,FALSE)</f>
        <v>No</v>
      </c>
      <c r="AT105" s="76">
        <f>VLOOKUP(F105,'N2K Features'!$D$5:$CL$125,41,FALSE)</f>
        <v>0</v>
      </c>
      <c r="AU105" s="76">
        <f>VLOOKUP(F105,'N2K Features'!$D$5:$CL$125,42,FALSE)</f>
        <v>0</v>
      </c>
      <c r="AV105" s="76" t="str">
        <f>VLOOKUP(F105,'N2K Features'!$D$5:$CL$125,43,FALSE)</f>
        <v>Yes</v>
      </c>
      <c r="AW105" s="76" t="str">
        <f>VLOOKUP(F105,'N2K Features'!$D$5:$CL$125,44,FALSE)</f>
        <v>Medium</v>
      </c>
      <c r="AX105" s="76" t="str">
        <f>VLOOKUP(F105,'N2K Features'!$D$5:$CL$125,45,FALSE)</f>
        <v>Low</v>
      </c>
      <c r="AY105" s="76" t="str">
        <f>VLOOKUP(F105,'N2K Features'!$D$5:$CL$125,46,FALSE)</f>
        <v>No</v>
      </c>
      <c r="AZ105" s="76">
        <f>VLOOKUP(F105,'N2K Features'!$D$5:$CL$125,47,FALSE)</f>
        <v>0</v>
      </c>
      <c r="BA105" s="76">
        <f>VLOOKUP(F105,'N2K Features'!$D$5:$CL$125,48,FALSE)</f>
        <v>0</v>
      </c>
      <c r="BB105" s="76" t="str">
        <f>VLOOKUP(F105,'N2K Features'!$D$5:$CL$125,49,FALSE)</f>
        <v>No</v>
      </c>
      <c r="BC105" s="76">
        <f>VLOOKUP(F105,'N2K Features'!$D$5:$CL$125,50,FALSE)</f>
        <v>0</v>
      </c>
      <c r="BD105" s="130">
        <f>VLOOKUP(F105,'N2K Features'!$D$5:$CL$125,51,FALSE)</f>
        <v>0</v>
      </c>
      <c r="BE105" s="76" t="str">
        <f>VLOOKUP(F105,'N2K Features'!$D$5:$CL$125,52,FALSE)</f>
        <v>No</v>
      </c>
      <c r="BF105" s="76">
        <f>VLOOKUP(F105,'N2K Features'!$D$5:$CL$125,53,FALSE)</f>
        <v>0</v>
      </c>
      <c r="BG105" s="130">
        <f>VLOOKUP(F105,'N2K Features'!$D$5:$CL$125,54,FALSE)</f>
        <v>0</v>
      </c>
      <c r="BH105" s="76" t="str">
        <f>VLOOKUP(F105,'N2K Features'!$D$5:$CL$125,55,FALSE)</f>
        <v>Yes</v>
      </c>
      <c r="BI105" s="76" t="str">
        <f>VLOOKUP(F105,'N2K Features'!$D$5:$CL$125,56,FALSE)</f>
        <v>Large</v>
      </c>
      <c r="BJ105" s="76" t="str">
        <f>VLOOKUP(F105,'N2K Features'!$D$5:$CL$125,57,FALSE)</f>
        <v>Moderate</v>
      </c>
      <c r="BK105" s="76" t="str">
        <f>VLOOKUP(F105,'N2K Features'!$D$5:$CL$125,58,FALSE)</f>
        <v>Yes</v>
      </c>
      <c r="BL105" s="76" t="str">
        <f>VLOOKUP(F105,'N2K Features'!$D$5:$CL$125,59,FALSE)</f>
        <v>Medium</v>
      </c>
      <c r="BM105" s="130" t="str">
        <f>VLOOKUP(F105,'N2K Features'!$D$5:$CL$125,60,FALSE)</f>
        <v>High</v>
      </c>
      <c r="BN105" s="76" t="str">
        <f>VLOOKUP(F105,'N2K Features'!$D$5:$CL$125,61,FALSE)</f>
        <v>Yes</v>
      </c>
      <c r="BO105" s="76" t="str">
        <f>VLOOKUP(F105,'N2K Features'!$D$5:$CL$125,62,FALSE)</f>
        <v>Medium</v>
      </c>
      <c r="BP105" s="76" t="str">
        <f>VLOOKUP(F105,'N2K Features'!$D$5:$CL$125,63,FALSE)</f>
        <v>Moderate</v>
      </c>
      <c r="BQ105" s="76" t="str">
        <f>VLOOKUP(F105,'N2K Features'!$D$5:$CL$125,64,FALSE)</f>
        <v>Yes</v>
      </c>
      <c r="BR105" s="76" t="str">
        <f>VLOOKUP(F105,'N2K Features'!$D$5:$CL$125,65,FALSE)</f>
        <v>Medium</v>
      </c>
      <c r="BS105" s="76" t="str">
        <f>VLOOKUP(F105,'N2K Features'!$D$5:$CL$125,66,FALSE)</f>
        <v>Moderate</v>
      </c>
      <c r="BT105" s="76" t="str">
        <f>VLOOKUP(F105,'N2K Features'!$D$5:$CL$125,67,FALSE)</f>
        <v>No</v>
      </c>
      <c r="BU105" s="76">
        <f>VLOOKUP(F105,'N2K Features'!$D$5:$CL$125,68,FALSE)</f>
        <v>0</v>
      </c>
      <c r="BV105" s="76">
        <f>VLOOKUP(F105,'N2K Features'!$D$5:$CL$125,69,FALSE)</f>
        <v>0</v>
      </c>
      <c r="BW105" s="76" t="str">
        <f>VLOOKUP(F105,'N2K Features'!$D$5:$CL$125,70,FALSE)</f>
        <v>Yes</v>
      </c>
      <c r="BX105" s="76" t="str">
        <f>VLOOKUP(F105,'N2K Features'!$D$5:$CL$125,71,FALSE)</f>
        <v>Medium</v>
      </c>
      <c r="BY105" s="130" t="str">
        <f>VLOOKUP(F105,'N2K Features'!$D$5:$CL$125,72,FALSE)</f>
        <v>High</v>
      </c>
      <c r="BZ105" s="76" t="str">
        <f>VLOOKUP(F105,'N2K Features'!$D$5:$CL$125,73,FALSE)</f>
        <v>No</v>
      </c>
      <c r="CA105" s="76">
        <f>VLOOKUP(F105,'N2K Features'!$D$5:$CL$125,74,FALSE)</f>
        <v>0</v>
      </c>
      <c r="CB105" s="76">
        <f>VLOOKUP(F105,'N2K Features'!$D$5:$CL$125,75,FALSE)</f>
        <v>0</v>
      </c>
      <c r="CC105" s="76" t="str">
        <f>VLOOKUP(F105,'N2K Features'!$D$5:$CL$125,76,FALSE)</f>
        <v>No</v>
      </c>
      <c r="CD105" s="76">
        <f>VLOOKUP(F105,'N2K Features'!$D$5:$CL$125,77,FALSE)</f>
        <v>0</v>
      </c>
      <c r="CE105" s="76">
        <f>VLOOKUP(F105,'N2K Features'!$D$5:$CL$125,78,FALSE)</f>
        <v>0</v>
      </c>
      <c r="CF105" s="76" t="str">
        <f>VLOOKUP(F105,'N2K Features'!$D$5:$CL$125,79,FALSE)</f>
        <v>No</v>
      </c>
      <c r="CG105" s="76">
        <f>VLOOKUP(F105,'N2K Features'!$D$5:$CL$125,80,FALSE)</f>
        <v>0</v>
      </c>
      <c r="CH105" s="76">
        <f>VLOOKUP(F105,'N2K Features'!$D$5:$CL$125,81,FALSE)</f>
        <v>0</v>
      </c>
      <c r="CI105" s="76" t="str">
        <f>VLOOKUP(F105,'N2K Features'!$D$5:$CL$125,82,FALSE)</f>
        <v>No</v>
      </c>
      <c r="CJ105" s="76">
        <f>VLOOKUP(F105,'N2K Features'!$D$5:$CL$125,83,FALSE)</f>
        <v>0</v>
      </c>
      <c r="CK105" s="76">
        <f>VLOOKUP(F105,'N2K Features'!$D$5:$CL$125,84,FALSE)</f>
        <v>0</v>
      </c>
      <c r="CL105" s="76" t="str">
        <f>VLOOKUP(F105,'N2K Features'!$D$5:$CL$125,85,FALSE)</f>
        <v>Yes</v>
      </c>
      <c r="CM105" s="76" t="str">
        <f>VLOOKUP(F105,'N2K Features'!$D$5:$CL$125,86,FALSE)</f>
        <v>Low</v>
      </c>
      <c r="CN105" s="79" t="str">
        <f>VLOOKUP(F105,'N2K Features'!$D$5:$CL$125,87,FALSE)</f>
        <v>Natural freshwater landscape</v>
      </c>
    </row>
    <row r="106" spans="1:92" ht="14.4" hidden="1" x14ac:dyDescent="0.3">
      <c r="A106" s="129" t="s">
        <v>231</v>
      </c>
      <c r="B106" s="59" t="s">
        <v>232</v>
      </c>
      <c r="C106" s="59" t="s">
        <v>585</v>
      </c>
      <c r="D106" s="59" t="s">
        <v>644</v>
      </c>
      <c r="E106" s="59" t="s">
        <v>597</v>
      </c>
      <c r="F106" s="59" t="s">
        <v>645</v>
      </c>
      <c r="G106" s="59" t="s">
        <v>646</v>
      </c>
      <c r="H106" s="179" t="s">
        <v>647</v>
      </c>
      <c r="I106" s="77" t="str">
        <f>VLOOKUP(F106,'N2K Features'!$D$5:$CL$125,4,FALSE)</f>
        <v>Yes</v>
      </c>
      <c r="J106" s="77" t="str">
        <f>VLOOKUP(F106,'N2K Features'!$D$5:$CL$125,5,FALSE)</f>
        <v>Small</v>
      </c>
      <c r="K106" s="77" t="str">
        <f>VLOOKUP(F106,'N2K Features'!$D$5:$CL$125,6,FALSE)</f>
        <v>Moderate</v>
      </c>
      <c r="L106" s="77" t="str">
        <f>VLOOKUP(F106,'N2K Features'!$D$5:$CL$125,7,FALSE)</f>
        <v>No</v>
      </c>
      <c r="M106" s="77">
        <f>VLOOKUP(F106,'N2K Features'!$D$5:$CL$125,8,FALSE)</f>
        <v>0</v>
      </c>
      <c r="N106" s="77">
        <f>VLOOKUP(F106,'N2K Features'!$D$5:$CL$125,9,FALSE)</f>
        <v>0</v>
      </c>
      <c r="O106" s="77" t="str">
        <f>VLOOKUP(F106,'N2K Features'!$D$5:$CL$125,10,FALSE)</f>
        <v>Yes</v>
      </c>
      <c r="P106" s="77" t="str">
        <f>VLOOKUP(F106,'N2K Features'!$D$5:$CL$125,11,FALSE)</f>
        <v>Small</v>
      </c>
      <c r="Q106" s="77" t="str">
        <f>VLOOKUP(F106,'N2K Features'!$D$5:$CL$125,12,FALSE)</f>
        <v>Low</v>
      </c>
      <c r="R106" s="77" t="str">
        <f>VLOOKUP(F106,'N2K Features'!$D$5:$CL$125,13,FALSE)</f>
        <v>Yes</v>
      </c>
      <c r="S106" s="77" t="str">
        <f>VLOOKUP(F106,'N2K Features'!$D$5:$CL$125,14,FALSE)</f>
        <v>Small</v>
      </c>
      <c r="T106" s="77" t="str">
        <f>VLOOKUP(F106,'N2K Features'!$D$5:$CL$125,15,FALSE)</f>
        <v>Low</v>
      </c>
      <c r="U106" s="77" t="str">
        <f>VLOOKUP(F106,'N2K Features'!$D$5:$CL$125,16,FALSE)</f>
        <v>No</v>
      </c>
      <c r="V106" s="77">
        <f>VLOOKUP(F106,'N2K Features'!$D$5:$CL$125, 17,FALSE)</f>
        <v>0</v>
      </c>
      <c r="W106" s="77">
        <f>VLOOKUP(F106,'N2K Features'!$D$5:$CL$125,18,FALSE)</f>
        <v>0</v>
      </c>
      <c r="X106" s="77" t="str">
        <f>VLOOKUP(F106,'N2K Features'!$D$5:$CL$125,19,FALSE)</f>
        <v>No</v>
      </c>
      <c r="Y106" s="77">
        <f>VLOOKUP(F106,'N2K Features'!$D$5:$CL$125,20,FALSE)</f>
        <v>0</v>
      </c>
      <c r="Z106" s="77">
        <f>VLOOKUP(F106,'N2K Features'!$D$5:$CL$125,21,FALSE)</f>
        <v>0</v>
      </c>
      <c r="AA106" s="77" t="str">
        <f>VLOOKUP(F106,'N2K Features'!$D$5:$CL$125,22,FALSE)</f>
        <v>No</v>
      </c>
      <c r="AB106" s="77">
        <f>VLOOKUP(F106,'N2K Features'!$D$5:$CL$125,23,FALSE)</f>
        <v>0</v>
      </c>
      <c r="AC106" s="77">
        <f>VLOOKUP(F106,'N2K Features'!$D$5:$CL$125,24,FALSE)</f>
        <v>0</v>
      </c>
      <c r="AD106" s="77" t="str">
        <f>VLOOKUP(F106,'N2K Features'!$D$5:$CL$125,25,FALSE)</f>
        <v>No</v>
      </c>
      <c r="AE106" s="77">
        <f>VLOOKUP(F106,'N2K Features'!$D$5:$CL$125,26,FALSE)</f>
        <v>0</v>
      </c>
      <c r="AF106" s="78">
        <f>VLOOKUP(F106,'N2K Features'!$D$5:$CL$125,27,FALSE)</f>
        <v>0</v>
      </c>
      <c r="AG106" s="76" t="str">
        <f>VLOOKUP(F106,'N2K Features'!$D$5:$CL$125,28,FALSE)</f>
        <v>No</v>
      </c>
      <c r="AH106" s="76">
        <f>VLOOKUP(F106,'N2K Features'!$D$5:$CL$125,29,FALSE)</f>
        <v>0</v>
      </c>
      <c r="AI106" s="76">
        <f>VLOOKUP(F106,'N2K Features'!$D$5:$CL$125,30,FALSE)</f>
        <v>0</v>
      </c>
      <c r="AJ106" s="76" t="str">
        <f>VLOOKUP(F106,'N2K Features'!$D$5:$CL$125,31,FALSE)</f>
        <v>No</v>
      </c>
      <c r="AK106" s="76">
        <f>VLOOKUP(F106,'N2K Features'!$D$5:$CL$125,32,FALSE)</f>
        <v>0</v>
      </c>
      <c r="AL106" s="76">
        <f>VLOOKUP(F106,'N2K Features'!$D$5:$CL$125,33,FALSE)</f>
        <v>0</v>
      </c>
      <c r="AM106" s="76" t="str">
        <f>VLOOKUP(F106,'N2K Features'!$D$5:$CL$125,34,FALSE)</f>
        <v>No</v>
      </c>
      <c r="AN106" s="76">
        <f>VLOOKUP(F106,'N2K Features'!$D$5:$CL$125,35,FALSE)</f>
        <v>0</v>
      </c>
      <c r="AO106" s="76">
        <f>VLOOKUP(F106,'N2K Features'!$D$5:$CL$125,36,FALSE)</f>
        <v>0</v>
      </c>
      <c r="AP106" s="76" t="str">
        <f>VLOOKUP(F106,'N2K Features'!$D$5:$CL$125,37,FALSE)</f>
        <v>No</v>
      </c>
      <c r="AQ106" s="76">
        <f>VLOOKUP(F106,'N2K Features'!$D$5:$CL$125,38,FALSE)</f>
        <v>0</v>
      </c>
      <c r="AR106" s="76">
        <f>VLOOKUP(F106,'N2K Features'!$D$5:$CL$125,39,FALSE)</f>
        <v>0</v>
      </c>
      <c r="AS106" s="76" t="str">
        <f>VLOOKUP(F106,'N2K Features'!$D$5:$CL$125,40,FALSE)</f>
        <v>No</v>
      </c>
      <c r="AT106" s="76">
        <f>VLOOKUP(F106,'N2K Features'!$D$5:$CL$125,41,FALSE)</f>
        <v>0</v>
      </c>
      <c r="AU106" s="76">
        <f>VLOOKUP(F106,'N2K Features'!$D$5:$CL$125,42,FALSE)</f>
        <v>0</v>
      </c>
      <c r="AV106" s="76" t="str">
        <f>VLOOKUP(F106,'N2K Features'!$D$5:$CL$125,43,FALSE)</f>
        <v>No</v>
      </c>
      <c r="AW106" s="76">
        <f>VLOOKUP(F106,'N2K Features'!$D$5:$CL$125,44,FALSE)</f>
        <v>0</v>
      </c>
      <c r="AX106" s="76">
        <f>VLOOKUP(F106,'N2K Features'!$D$5:$CL$125,45,FALSE)</f>
        <v>0</v>
      </c>
      <c r="AY106" s="76" t="str">
        <f>VLOOKUP(F106,'N2K Features'!$D$5:$CL$125,46,FALSE)</f>
        <v>No</v>
      </c>
      <c r="AZ106" s="76">
        <f>VLOOKUP(F106,'N2K Features'!$D$5:$CL$125,47,FALSE)</f>
        <v>0</v>
      </c>
      <c r="BA106" s="76">
        <f>VLOOKUP(F106,'N2K Features'!$D$5:$CL$125,48,FALSE)</f>
        <v>0</v>
      </c>
      <c r="BB106" s="76" t="str">
        <f>VLOOKUP(F106,'N2K Features'!$D$5:$CL$125,49,FALSE)</f>
        <v>No</v>
      </c>
      <c r="BC106" s="76">
        <f>VLOOKUP(F106,'N2K Features'!$D$5:$CL$125,50,FALSE)</f>
        <v>0</v>
      </c>
      <c r="BD106" s="130">
        <f>VLOOKUP(F106,'N2K Features'!$D$5:$CL$125,51,FALSE)</f>
        <v>0</v>
      </c>
      <c r="BE106" s="76" t="str">
        <f>VLOOKUP(F106,'N2K Features'!$D$5:$CL$125,52,FALSE)</f>
        <v>No</v>
      </c>
      <c r="BF106" s="76">
        <f>VLOOKUP(F106,'N2K Features'!$D$5:$CL$125,53,FALSE)</f>
        <v>0</v>
      </c>
      <c r="BG106" s="130">
        <f>VLOOKUP(F106,'N2K Features'!$D$5:$CL$125,54,FALSE)</f>
        <v>0</v>
      </c>
      <c r="BH106" s="76" t="str">
        <f>VLOOKUP(F106,'N2K Features'!$D$5:$CL$125,55,FALSE)</f>
        <v>No</v>
      </c>
      <c r="BI106" s="76">
        <f>VLOOKUP(F106,'N2K Features'!$D$5:$CL$125,56,FALSE)</f>
        <v>0</v>
      </c>
      <c r="BJ106" s="76">
        <f>VLOOKUP(F106,'N2K Features'!$D$5:$CL$125,57,FALSE)</f>
        <v>0</v>
      </c>
      <c r="BK106" s="76" t="str">
        <f>VLOOKUP(F106,'N2K Features'!$D$5:$CL$125,58,FALSE)</f>
        <v>No</v>
      </c>
      <c r="BL106" s="76">
        <f>VLOOKUP(F106,'N2K Features'!$D$5:$CL$125,59,FALSE)</f>
        <v>0</v>
      </c>
      <c r="BM106" s="130">
        <f>VLOOKUP(F106,'N2K Features'!$D$5:$CL$125,60,FALSE)</f>
        <v>0</v>
      </c>
      <c r="BN106" s="76" t="str">
        <f>VLOOKUP(F106,'N2K Features'!$D$5:$CL$125,61,FALSE)</f>
        <v>No</v>
      </c>
      <c r="BO106" s="76">
        <f>VLOOKUP(F106,'N2K Features'!$D$5:$CL$125,62,FALSE)</f>
        <v>0</v>
      </c>
      <c r="BP106" s="76">
        <f>VLOOKUP(F106,'N2K Features'!$D$5:$CL$125,63,FALSE)</f>
        <v>0</v>
      </c>
      <c r="BQ106" s="76" t="str">
        <f>VLOOKUP(F106,'N2K Features'!$D$5:$CL$125,64,FALSE)</f>
        <v>No</v>
      </c>
      <c r="BR106" s="76">
        <f>VLOOKUP(F106,'N2K Features'!$D$5:$CL$125,65,FALSE)</f>
        <v>0</v>
      </c>
      <c r="BS106" s="76">
        <f>VLOOKUP(F106,'N2K Features'!$D$5:$CL$125,66,FALSE)</f>
        <v>0</v>
      </c>
      <c r="BT106" s="76" t="str">
        <f>VLOOKUP(F106,'N2K Features'!$D$5:$CL$125,67,FALSE)</f>
        <v>No</v>
      </c>
      <c r="BU106" s="76">
        <f>VLOOKUP(F106,'N2K Features'!$D$5:$CL$125,68,FALSE)</f>
        <v>0</v>
      </c>
      <c r="BV106" s="76">
        <f>VLOOKUP(F106,'N2K Features'!$D$5:$CL$125,69,FALSE)</f>
        <v>0</v>
      </c>
      <c r="BW106" s="76" t="str">
        <f>VLOOKUP(F106,'N2K Features'!$D$5:$CL$125,70,FALSE)</f>
        <v>No</v>
      </c>
      <c r="BX106" s="76">
        <f>VLOOKUP(F106,'N2K Features'!$D$5:$CL$125,71,FALSE)</f>
        <v>0</v>
      </c>
      <c r="BY106" s="130">
        <f>VLOOKUP(F106,'N2K Features'!$D$5:$CL$125,72,FALSE)</f>
        <v>0</v>
      </c>
      <c r="BZ106" s="76" t="str">
        <f>VLOOKUP(F106,'N2K Features'!$D$5:$CL$125,73,FALSE)</f>
        <v>No</v>
      </c>
      <c r="CA106" s="76">
        <f>VLOOKUP(F106,'N2K Features'!$D$5:$CL$125,74,FALSE)</f>
        <v>0</v>
      </c>
      <c r="CB106" s="76">
        <f>VLOOKUP(F106,'N2K Features'!$D$5:$CL$125,75,FALSE)</f>
        <v>0</v>
      </c>
      <c r="CC106" s="76" t="str">
        <f>VLOOKUP(F106,'N2K Features'!$D$5:$CL$125,76,FALSE)</f>
        <v>No</v>
      </c>
      <c r="CD106" s="76">
        <f>VLOOKUP(F106,'N2K Features'!$D$5:$CL$125,77,FALSE)</f>
        <v>0</v>
      </c>
      <c r="CE106" s="76">
        <f>VLOOKUP(F106,'N2K Features'!$D$5:$CL$125,78,FALSE)</f>
        <v>0</v>
      </c>
      <c r="CF106" s="76" t="str">
        <f>VLOOKUP(F106,'N2K Features'!$D$5:$CL$125,79,FALSE)</f>
        <v>No</v>
      </c>
      <c r="CG106" s="76">
        <f>VLOOKUP(F106,'N2K Features'!$D$5:$CL$125,80,FALSE)</f>
        <v>0</v>
      </c>
      <c r="CH106" s="76">
        <f>VLOOKUP(F106,'N2K Features'!$D$5:$CL$125,81,FALSE)</f>
        <v>0</v>
      </c>
      <c r="CI106" s="76" t="str">
        <f>VLOOKUP(F106,'N2K Features'!$D$5:$CL$125,82,FALSE)</f>
        <v>No</v>
      </c>
      <c r="CJ106" s="76">
        <f>VLOOKUP(F106,'N2K Features'!$D$5:$CL$125,83,FALSE)</f>
        <v>0</v>
      </c>
      <c r="CK106" s="76">
        <f>VLOOKUP(F106,'N2K Features'!$D$5:$CL$125,84,FALSE)</f>
        <v>0</v>
      </c>
      <c r="CL106" s="76" t="str">
        <f>VLOOKUP(F106,'N2K Features'!$D$5:$CL$125,85,FALSE)</f>
        <v>Yes</v>
      </c>
      <c r="CM106" s="76" t="str">
        <f>VLOOKUP(F106,'N2K Features'!$D$5:$CL$125,86,FALSE)</f>
        <v>Medium</v>
      </c>
      <c r="CN106" s="79" t="str">
        <f>VLOOKUP(F106,'N2K Features'!$D$5:$CL$125,87,FALSE)</f>
        <v xml:space="preserve">Contributes to iconic upland landscapes of Wales, popular with walkers, mountaineers </v>
      </c>
    </row>
    <row r="107" spans="1:92" ht="14.4" hidden="1" x14ac:dyDescent="0.3">
      <c r="A107" s="129" t="s">
        <v>231</v>
      </c>
      <c r="B107" s="59" t="s">
        <v>232</v>
      </c>
      <c r="C107" s="59" t="s">
        <v>585</v>
      </c>
      <c r="D107" s="59" t="s">
        <v>648</v>
      </c>
      <c r="E107" s="59" t="s">
        <v>597</v>
      </c>
      <c r="F107" s="59" t="s">
        <v>649</v>
      </c>
      <c r="G107" s="59" t="s">
        <v>650</v>
      </c>
      <c r="H107" s="179" t="s">
        <v>651</v>
      </c>
      <c r="I107" s="77" t="str">
        <f>VLOOKUP(F107,'N2K Features'!$D$5:$CL$125,4,FALSE)</f>
        <v>Yes</v>
      </c>
      <c r="J107" s="77" t="str">
        <f>VLOOKUP(F107,'N2K Features'!$D$5:$CL$125,5,FALSE)</f>
        <v>Small</v>
      </c>
      <c r="K107" s="77" t="str">
        <f>VLOOKUP(F107,'N2K Features'!$D$5:$CL$125,6,FALSE)</f>
        <v>Moderate</v>
      </c>
      <c r="L107" s="77" t="str">
        <f>VLOOKUP(F107,'N2K Features'!$D$5:$CL$125,7,FALSE)</f>
        <v>No</v>
      </c>
      <c r="M107" s="77">
        <f>VLOOKUP(F107,'N2K Features'!$D$5:$CL$125,8,FALSE)</f>
        <v>0</v>
      </c>
      <c r="N107" s="77">
        <f>VLOOKUP(F107,'N2K Features'!$D$5:$CL$125,9,FALSE)</f>
        <v>0</v>
      </c>
      <c r="O107" s="77" t="str">
        <f>VLOOKUP(F107,'N2K Features'!$D$5:$CL$125,10,FALSE)</f>
        <v>Yes</v>
      </c>
      <c r="P107" s="77" t="str">
        <f>VLOOKUP(F107,'N2K Features'!$D$5:$CL$125,11,FALSE)</f>
        <v>Small</v>
      </c>
      <c r="Q107" s="77" t="str">
        <f>VLOOKUP(F107,'N2K Features'!$D$5:$CL$125,12,FALSE)</f>
        <v>Low</v>
      </c>
      <c r="R107" s="77" t="str">
        <f>VLOOKUP(F107,'N2K Features'!$D$5:$CL$125,13,FALSE)</f>
        <v>Yes</v>
      </c>
      <c r="S107" s="77" t="str">
        <f>VLOOKUP(F107,'N2K Features'!$D$5:$CL$125,14,FALSE)</f>
        <v>Small</v>
      </c>
      <c r="T107" s="77" t="str">
        <f>VLOOKUP(F107,'N2K Features'!$D$5:$CL$125,15,FALSE)</f>
        <v>Low</v>
      </c>
      <c r="U107" s="77" t="str">
        <f>VLOOKUP(F107,'N2K Features'!$D$5:$CL$125,16,FALSE)</f>
        <v>No</v>
      </c>
      <c r="V107" s="77">
        <f>VLOOKUP(F107,'N2K Features'!$D$5:$CL$125, 17,FALSE)</f>
        <v>0</v>
      </c>
      <c r="W107" s="77">
        <f>VLOOKUP(F107,'N2K Features'!$D$5:$CL$125,18,FALSE)</f>
        <v>0</v>
      </c>
      <c r="X107" s="77" t="str">
        <f>VLOOKUP(F107,'N2K Features'!$D$5:$CL$125,19,FALSE)</f>
        <v>No</v>
      </c>
      <c r="Y107" s="77">
        <f>VLOOKUP(F107,'N2K Features'!$D$5:$CL$125,20,FALSE)</f>
        <v>0</v>
      </c>
      <c r="Z107" s="77">
        <f>VLOOKUP(F107,'N2K Features'!$D$5:$CL$125,21,FALSE)</f>
        <v>0</v>
      </c>
      <c r="AA107" s="77" t="str">
        <f>VLOOKUP(F107,'N2K Features'!$D$5:$CL$125,22,FALSE)</f>
        <v>No</v>
      </c>
      <c r="AB107" s="77">
        <f>VLOOKUP(F107,'N2K Features'!$D$5:$CL$125,23,FALSE)</f>
        <v>0</v>
      </c>
      <c r="AC107" s="77">
        <f>VLOOKUP(F107,'N2K Features'!$D$5:$CL$125,24,FALSE)</f>
        <v>0</v>
      </c>
      <c r="AD107" s="77" t="str">
        <f>VLOOKUP(F107,'N2K Features'!$D$5:$CL$125,25,FALSE)</f>
        <v>No</v>
      </c>
      <c r="AE107" s="77">
        <f>VLOOKUP(F107,'N2K Features'!$D$5:$CL$125,26,FALSE)</f>
        <v>0</v>
      </c>
      <c r="AF107" s="78">
        <f>VLOOKUP(F107,'N2K Features'!$D$5:$CL$125,27,FALSE)</f>
        <v>0</v>
      </c>
      <c r="AG107" s="76" t="str">
        <f>VLOOKUP(F107,'N2K Features'!$D$5:$CL$125,28,FALSE)</f>
        <v>No</v>
      </c>
      <c r="AH107" s="76">
        <f>VLOOKUP(F107,'N2K Features'!$D$5:$CL$125,29,FALSE)</f>
        <v>0</v>
      </c>
      <c r="AI107" s="76">
        <f>VLOOKUP(F107,'N2K Features'!$D$5:$CL$125,30,FALSE)</f>
        <v>0</v>
      </c>
      <c r="AJ107" s="76" t="str">
        <f>VLOOKUP(F107,'N2K Features'!$D$5:$CL$125,31,FALSE)</f>
        <v>No</v>
      </c>
      <c r="AK107" s="76">
        <f>VLOOKUP(F107,'N2K Features'!$D$5:$CL$125,32,FALSE)</f>
        <v>0</v>
      </c>
      <c r="AL107" s="76">
        <f>VLOOKUP(F107,'N2K Features'!$D$5:$CL$125,33,FALSE)</f>
        <v>0</v>
      </c>
      <c r="AM107" s="76" t="str">
        <f>VLOOKUP(F107,'N2K Features'!$D$5:$CL$125,34,FALSE)</f>
        <v>No</v>
      </c>
      <c r="AN107" s="76">
        <f>VLOOKUP(F107,'N2K Features'!$D$5:$CL$125,35,FALSE)</f>
        <v>0</v>
      </c>
      <c r="AO107" s="76">
        <f>VLOOKUP(F107,'N2K Features'!$D$5:$CL$125,36,FALSE)</f>
        <v>0</v>
      </c>
      <c r="AP107" s="76" t="str">
        <f>VLOOKUP(F107,'N2K Features'!$D$5:$CL$125,37,FALSE)</f>
        <v>No</v>
      </c>
      <c r="AQ107" s="76">
        <f>VLOOKUP(F107,'N2K Features'!$D$5:$CL$125,38,FALSE)</f>
        <v>0</v>
      </c>
      <c r="AR107" s="76">
        <f>VLOOKUP(F107,'N2K Features'!$D$5:$CL$125,39,FALSE)</f>
        <v>0</v>
      </c>
      <c r="AS107" s="76" t="str">
        <f>VLOOKUP(F107,'N2K Features'!$D$5:$CL$125,40,FALSE)</f>
        <v>No</v>
      </c>
      <c r="AT107" s="76">
        <f>VLOOKUP(F107,'N2K Features'!$D$5:$CL$125,41,FALSE)</f>
        <v>0</v>
      </c>
      <c r="AU107" s="76">
        <f>VLOOKUP(F107,'N2K Features'!$D$5:$CL$125,42,FALSE)</f>
        <v>0</v>
      </c>
      <c r="AV107" s="76" t="str">
        <f>VLOOKUP(F107,'N2K Features'!$D$5:$CL$125,43,FALSE)</f>
        <v>No</v>
      </c>
      <c r="AW107" s="76">
        <f>VLOOKUP(F107,'N2K Features'!$D$5:$CL$125,44,FALSE)</f>
        <v>0</v>
      </c>
      <c r="AX107" s="76">
        <f>VLOOKUP(F107,'N2K Features'!$D$5:$CL$125,45,FALSE)</f>
        <v>0</v>
      </c>
      <c r="AY107" s="76" t="str">
        <f>VLOOKUP(F107,'N2K Features'!$D$5:$CL$125,46,FALSE)</f>
        <v>No</v>
      </c>
      <c r="AZ107" s="76">
        <f>VLOOKUP(F107,'N2K Features'!$D$5:$CL$125,47,FALSE)</f>
        <v>0</v>
      </c>
      <c r="BA107" s="76">
        <f>VLOOKUP(F107,'N2K Features'!$D$5:$CL$125,48,FALSE)</f>
        <v>0</v>
      </c>
      <c r="BB107" s="76" t="str">
        <f>VLOOKUP(F107,'N2K Features'!$D$5:$CL$125,49,FALSE)</f>
        <v>No</v>
      </c>
      <c r="BC107" s="76">
        <f>VLOOKUP(F107,'N2K Features'!$D$5:$CL$125,50,FALSE)</f>
        <v>0</v>
      </c>
      <c r="BD107" s="130">
        <f>VLOOKUP(F107,'N2K Features'!$D$5:$CL$125,51,FALSE)</f>
        <v>0</v>
      </c>
      <c r="BE107" s="76" t="str">
        <f>VLOOKUP(F107,'N2K Features'!$D$5:$CL$125,52,FALSE)</f>
        <v>No</v>
      </c>
      <c r="BF107" s="76">
        <f>VLOOKUP(F107,'N2K Features'!$D$5:$CL$125,53,FALSE)</f>
        <v>0</v>
      </c>
      <c r="BG107" s="130">
        <f>VLOOKUP(F107,'N2K Features'!$D$5:$CL$125,54,FALSE)</f>
        <v>0</v>
      </c>
      <c r="BH107" s="76" t="str">
        <f>VLOOKUP(F107,'N2K Features'!$D$5:$CL$125,55,FALSE)</f>
        <v>No</v>
      </c>
      <c r="BI107" s="76">
        <f>VLOOKUP(F107,'N2K Features'!$D$5:$CL$125,56,FALSE)</f>
        <v>0</v>
      </c>
      <c r="BJ107" s="76">
        <f>VLOOKUP(F107,'N2K Features'!$D$5:$CL$125,57,FALSE)</f>
        <v>0</v>
      </c>
      <c r="BK107" s="76" t="str">
        <f>VLOOKUP(F107,'N2K Features'!$D$5:$CL$125,58,FALSE)</f>
        <v>No</v>
      </c>
      <c r="BL107" s="76">
        <f>VLOOKUP(F107,'N2K Features'!$D$5:$CL$125,59,FALSE)</f>
        <v>0</v>
      </c>
      <c r="BM107" s="130">
        <f>VLOOKUP(F107,'N2K Features'!$D$5:$CL$125,60,FALSE)</f>
        <v>0</v>
      </c>
      <c r="BN107" s="76" t="str">
        <f>VLOOKUP(F107,'N2K Features'!$D$5:$CL$125,61,FALSE)</f>
        <v>No</v>
      </c>
      <c r="BO107" s="76">
        <f>VLOOKUP(F107,'N2K Features'!$D$5:$CL$125,62,FALSE)</f>
        <v>0</v>
      </c>
      <c r="BP107" s="76">
        <f>VLOOKUP(F107,'N2K Features'!$D$5:$CL$125,63,FALSE)</f>
        <v>0</v>
      </c>
      <c r="BQ107" s="76" t="str">
        <f>VLOOKUP(F107,'N2K Features'!$D$5:$CL$125,64,FALSE)</f>
        <v>No</v>
      </c>
      <c r="BR107" s="76">
        <f>VLOOKUP(F107,'N2K Features'!$D$5:$CL$125,65,FALSE)</f>
        <v>0</v>
      </c>
      <c r="BS107" s="76">
        <f>VLOOKUP(F107,'N2K Features'!$D$5:$CL$125,66,FALSE)</f>
        <v>0</v>
      </c>
      <c r="BT107" s="76" t="str">
        <f>VLOOKUP(F107,'N2K Features'!$D$5:$CL$125,67,FALSE)</f>
        <v>No</v>
      </c>
      <c r="BU107" s="76">
        <f>VLOOKUP(F107,'N2K Features'!$D$5:$CL$125,68,FALSE)</f>
        <v>0</v>
      </c>
      <c r="BV107" s="76">
        <f>VLOOKUP(F107,'N2K Features'!$D$5:$CL$125,69,FALSE)</f>
        <v>0</v>
      </c>
      <c r="BW107" s="76" t="str">
        <f>VLOOKUP(F107,'N2K Features'!$D$5:$CL$125,70,FALSE)</f>
        <v>No</v>
      </c>
      <c r="BX107" s="76">
        <f>VLOOKUP(F107,'N2K Features'!$D$5:$CL$125,71,FALSE)</f>
        <v>0</v>
      </c>
      <c r="BY107" s="130">
        <f>VLOOKUP(F107,'N2K Features'!$D$5:$CL$125,72,FALSE)</f>
        <v>0</v>
      </c>
      <c r="BZ107" s="76" t="str">
        <f>VLOOKUP(F107,'N2K Features'!$D$5:$CL$125,73,FALSE)</f>
        <v>No</v>
      </c>
      <c r="CA107" s="76">
        <f>VLOOKUP(F107,'N2K Features'!$D$5:$CL$125,74,FALSE)</f>
        <v>0</v>
      </c>
      <c r="CB107" s="76">
        <f>VLOOKUP(F107,'N2K Features'!$D$5:$CL$125,75,FALSE)</f>
        <v>0</v>
      </c>
      <c r="CC107" s="76" t="str">
        <f>VLOOKUP(F107,'N2K Features'!$D$5:$CL$125,76,FALSE)</f>
        <v>No</v>
      </c>
      <c r="CD107" s="76">
        <f>VLOOKUP(F107,'N2K Features'!$D$5:$CL$125,77,FALSE)</f>
        <v>0</v>
      </c>
      <c r="CE107" s="76">
        <f>VLOOKUP(F107,'N2K Features'!$D$5:$CL$125,78,FALSE)</f>
        <v>0</v>
      </c>
      <c r="CF107" s="76" t="str">
        <f>VLOOKUP(F107,'N2K Features'!$D$5:$CL$125,79,FALSE)</f>
        <v>No</v>
      </c>
      <c r="CG107" s="76">
        <f>VLOOKUP(F107,'N2K Features'!$D$5:$CL$125,80,FALSE)</f>
        <v>0</v>
      </c>
      <c r="CH107" s="76">
        <f>VLOOKUP(F107,'N2K Features'!$D$5:$CL$125,81,FALSE)</f>
        <v>0</v>
      </c>
      <c r="CI107" s="76" t="str">
        <f>VLOOKUP(F107,'N2K Features'!$D$5:$CL$125,82,FALSE)</f>
        <v>No</v>
      </c>
      <c r="CJ107" s="76">
        <f>VLOOKUP(F107,'N2K Features'!$D$5:$CL$125,83,FALSE)</f>
        <v>0</v>
      </c>
      <c r="CK107" s="76">
        <f>VLOOKUP(F107,'N2K Features'!$D$5:$CL$125,84,FALSE)</f>
        <v>0</v>
      </c>
      <c r="CL107" s="76" t="str">
        <f>VLOOKUP(F107,'N2K Features'!$D$5:$CL$125,85,FALSE)</f>
        <v>Yes</v>
      </c>
      <c r="CM107" s="76" t="str">
        <f>VLOOKUP(F107,'N2K Features'!$D$5:$CL$125,86,FALSE)</f>
        <v>Medium</v>
      </c>
      <c r="CN107" s="79" t="str">
        <f>VLOOKUP(F107,'N2K Features'!$D$5:$CL$125,87,FALSE)</f>
        <v xml:space="preserve">Contributes to iconic upland landscapes of Wales, popular with walkers, mountaineers </v>
      </c>
    </row>
    <row r="108" spans="1:92" ht="14.4" hidden="1" x14ac:dyDescent="0.3">
      <c r="A108" s="129" t="s">
        <v>231</v>
      </c>
      <c r="B108" s="59" t="s">
        <v>232</v>
      </c>
      <c r="C108" s="59" t="s">
        <v>585</v>
      </c>
      <c r="D108" s="59" t="s">
        <v>652</v>
      </c>
      <c r="E108" s="59" t="s">
        <v>597</v>
      </c>
      <c r="F108" s="59" t="s">
        <v>653</v>
      </c>
      <c r="G108" s="59" t="s">
        <v>654</v>
      </c>
      <c r="H108" s="179" t="s">
        <v>655</v>
      </c>
      <c r="I108" s="77" t="str">
        <f>VLOOKUP(F108,'N2K Features'!$D$5:$CL$125,4,FALSE)</f>
        <v>Yes</v>
      </c>
      <c r="J108" s="77" t="str">
        <f>VLOOKUP(F108,'N2K Features'!$D$5:$CL$125,5,FALSE)</f>
        <v>Small</v>
      </c>
      <c r="K108" s="77" t="str">
        <f>VLOOKUP(F108,'N2K Features'!$D$5:$CL$125,6,FALSE)</f>
        <v>Moderate</v>
      </c>
      <c r="L108" s="77" t="str">
        <f>VLOOKUP(F108,'N2K Features'!$D$5:$CL$125,7,FALSE)</f>
        <v>No</v>
      </c>
      <c r="M108" s="77">
        <f>VLOOKUP(F108,'N2K Features'!$D$5:$CL$125,8,FALSE)</f>
        <v>0</v>
      </c>
      <c r="N108" s="77">
        <f>VLOOKUP(F108,'N2K Features'!$D$5:$CL$125,9,FALSE)</f>
        <v>0</v>
      </c>
      <c r="O108" s="77" t="str">
        <f>VLOOKUP(F108,'N2K Features'!$D$5:$CL$125,10,FALSE)</f>
        <v>Yes</v>
      </c>
      <c r="P108" s="77" t="str">
        <f>VLOOKUP(F108,'N2K Features'!$D$5:$CL$125,11,FALSE)</f>
        <v>Small</v>
      </c>
      <c r="Q108" s="77" t="str">
        <f>VLOOKUP(F108,'N2K Features'!$D$5:$CL$125,12,FALSE)</f>
        <v>Low</v>
      </c>
      <c r="R108" s="77" t="str">
        <f>VLOOKUP(F108,'N2K Features'!$D$5:$CL$125,13,FALSE)</f>
        <v>Yes</v>
      </c>
      <c r="S108" s="77" t="str">
        <f>VLOOKUP(F108,'N2K Features'!$D$5:$CL$125,14,FALSE)</f>
        <v>Small</v>
      </c>
      <c r="T108" s="77" t="str">
        <f>VLOOKUP(F108,'N2K Features'!$D$5:$CL$125,15,FALSE)</f>
        <v>Low</v>
      </c>
      <c r="U108" s="77" t="str">
        <f>VLOOKUP(F108,'N2K Features'!$D$5:$CL$125,16,FALSE)</f>
        <v>No</v>
      </c>
      <c r="V108" s="77">
        <f>VLOOKUP(F108,'N2K Features'!$D$5:$CL$125, 17,FALSE)</f>
        <v>0</v>
      </c>
      <c r="W108" s="77">
        <f>VLOOKUP(F108,'N2K Features'!$D$5:$CL$125,18,FALSE)</f>
        <v>0</v>
      </c>
      <c r="X108" s="77" t="str">
        <f>VLOOKUP(F108,'N2K Features'!$D$5:$CL$125,19,FALSE)</f>
        <v>No</v>
      </c>
      <c r="Y108" s="77">
        <f>VLOOKUP(F108,'N2K Features'!$D$5:$CL$125,20,FALSE)</f>
        <v>0</v>
      </c>
      <c r="Z108" s="77">
        <f>VLOOKUP(F108,'N2K Features'!$D$5:$CL$125,21,FALSE)</f>
        <v>0</v>
      </c>
      <c r="AA108" s="77" t="str">
        <f>VLOOKUP(F108,'N2K Features'!$D$5:$CL$125,22,FALSE)</f>
        <v>No</v>
      </c>
      <c r="AB108" s="77">
        <f>VLOOKUP(F108,'N2K Features'!$D$5:$CL$125,23,FALSE)</f>
        <v>0</v>
      </c>
      <c r="AC108" s="77">
        <f>VLOOKUP(F108,'N2K Features'!$D$5:$CL$125,24,FALSE)</f>
        <v>0</v>
      </c>
      <c r="AD108" s="77" t="str">
        <f>VLOOKUP(F108,'N2K Features'!$D$5:$CL$125,25,FALSE)</f>
        <v>No</v>
      </c>
      <c r="AE108" s="77">
        <f>VLOOKUP(F108,'N2K Features'!$D$5:$CL$125,26,FALSE)</f>
        <v>0</v>
      </c>
      <c r="AF108" s="78">
        <f>VLOOKUP(F108,'N2K Features'!$D$5:$CL$125,27,FALSE)</f>
        <v>0</v>
      </c>
      <c r="AG108" s="76" t="str">
        <f>VLOOKUP(F108,'N2K Features'!$D$5:$CL$125,28,FALSE)</f>
        <v>No</v>
      </c>
      <c r="AH108" s="76">
        <f>VLOOKUP(F108,'N2K Features'!$D$5:$CL$125,29,FALSE)</f>
        <v>0</v>
      </c>
      <c r="AI108" s="76">
        <f>VLOOKUP(F108,'N2K Features'!$D$5:$CL$125,30,FALSE)</f>
        <v>0</v>
      </c>
      <c r="AJ108" s="76" t="str">
        <f>VLOOKUP(F108,'N2K Features'!$D$5:$CL$125,31,FALSE)</f>
        <v>No</v>
      </c>
      <c r="AK108" s="76">
        <f>VLOOKUP(F108,'N2K Features'!$D$5:$CL$125,32,FALSE)</f>
        <v>0</v>
      </c>
      <c r="AL108" s="76">
        <f>VLOOKUP(F108,'N2K Features'!$D$5:$CL$125,33,FALSE)</f>
        <v>0</v>
      </c>
      <c r="AM108" s="76" t="str">
        <f>VLOOKUP(F108,'N2K Features'!$D$5:$CL$125,34,FALSE)</f>
        <v>No</v>
      </c>
      <c r="AN108" s="76">
        <f>VLOOKUP(F108,'N2K Features'!$D$5:$CL$125,35,FALSE)</f>
        <v>0</v>
      </c>
      <c r="AO108" s="76">
        <f>VLOOKUP(F108,'N2K Features'!$D$5:$CL$125,36,FALSE)</f>
        <v>0</v>
      </c>
      <c r="AP108" s="76" t="str">
        <f>VLOOKUP(F108,'N2K Features'!$D$5:$CL$125,37,FALSE)</f>
        <v>No</v>
      </c>
      <c r="AQ108" s="76">
        <f>VLOOKUP(F108,'N2K Features'!$D$5:$CL$125,38,FALSE)</f>
        <v>0</v>
      </c>
      <c r="AR108" s="76">
        <f>VLOOKUP(F108,'N2K Features'!$D$5:$CL$125,39,FALSE)</f>
        <v>0</v>
      </c>
      <c r="AS108" s="76" t="str">
        <f>VLOOKUP(F108,'N2K Features'!$D$5:$CL$125,40,FALSE)</f>
        <v>No</v>
      </c>
      <c r="AT108" s="76">
        <f>VLOOKUP(F108,'N2K Features'!$D$5:$CL$125,41,FALSE)</f>
        <v>0</v>
      </c>
      <c r="AU108" s="76">
        <f>VLOOKUP(F108,'N2K Features'!$D$5:$CL$125,42,FALSE)</f>
        <v>0</v>
      </c>
      <c r="AV108" s="76" t="str">
        <f>VLOOKUP(F108,'N2K Features'!$D$5:$CL$125,43,FALSE)</f>
        <v>No</v>
      </c>
      <c r="AW108" s="76">
        <f>VLOOKUP(F108,'N2K Features'!$D$5:$CL$125,44,FALSE)</f>
        <v>0</v>
      </c>
      <c r="AX108" s="76">
        <f>VLOOKUP(F108,'N2K Features'!$D$5:$CL$125,45,FALSE)</f>
        <v>0</v>
      </c>
      <c r="AY108" s="76" t="str">
        <f>VLOOKUP(F108,'N2K Features'!$D$5:$CL$125,46,FALSE)</f>
        <v>No</v>
      </c>
      <c r="AZ108" s="76">
        <f>VLOOKUP(F108,'N2K Features'!$D$5:$CL$125,47,FALSE)</f>
        <v>0</v>
      </c>
      <c r="BA108" s="76">
        <f>VLOOKUP(F108,'N2K Features'!$D$5:$CL$125,48,FALSE)</f>
        <v>0</v>
      </c>
      <c r="BB108" s="76" t="str">
        <f>VLOOKUP(F108,'N2K Features'!$D$5:$CL$125,49,FALSE)</f>
        <v>No</v>
      </c>
      <c r="BC108" s="76">
        <f>VLOOKUP(F108,'N2K Features'!$D$5:$CL$125,50,FALSE)</f>
        <v>0</v>
      </c>
      <c r="BD108" s="130">
        <f>VLOOKUP(F108,'N2K Features'!$D$5:$CL$125,51,FALSE)</f>
        <v>0</v>
      </c>
      <c r="BE108" s="76" t="str">
        <f>VLOOKUP(F108,'N2K Features'!$D$5:$CL$125,52,FALSE)</f>
        <v>No</v>
      </c>
      <c r="BF108" s="76">
        <f>VLOOKUP(F108,'N2K Features'!$D$5:$CL$125,53,FALSE)</f>
        <v>0</v>
      </c>
      <c r="BG108" s="130">
        <f>VLOOKUP(F108,'N2K Features'!$D$5:$CL$125,54,FALSE)</f>
        <v>0</v>
      </c>
      <c r="BH108" s="76" t="str">
        <f>VLOOKUP(F108,'N2K Features'!$D$5:$CL$125,55,FALSE)</f>
        <v>No</v>
      </c>
      <c r="BI108" s="76">
        <f>VLOOKUP(F108,'N2K Features'!$D$5:$CL$125,56,FALSE)</f>
        <v>0</v>
      </c>
      <c r="BJ108" s="76">
        <f>VLOOKUP(F108,'N2K Features'!$D$5:$CL$125,57,FALSE)</f>
        <v>0</v>
      </c>
      <c r="BK108" s="76" t="str">
        <f>VLOOKUP(F108,'N2K Features'!$D$5:$CL$125,58,FALSE)</f>
        <v>No</v>
      </c>
      <c r="BL108" s="76">
        <f>VLOOKUP(F108,'N2K Features'!$D$5:$CL$125,59,FALSE)</f>
        <v>0</v>
      </c>
      <c r="BM108" s="130">
        <f>VLOOKUP(F108,'N2K Features'!$D$5:$CL$125,60,FALSE)</f>
        <v>0</v>
      </c>
      <c r="BN108" s="76" t="str">
        <f>VLOOKUP(F108,'N2K Features'!$D$5:$CL$125,61,FALSE)</f>
        <v>No</v>
      </c>
      <c r="BO108" s="76">
        <f>VLOOKUP(F108,'N2K Features'!$D$5:$CL$125,62,FALSE)</f>
        <v>0</v>
      </c>
      <c r="BP108" s="76">
        <f>VLOOKUP(F108,'N2K Features'!$D$5:$CL$125,63,FALSE)</f>
        <v>0</v>
      </c>
      <c r="BQ108" s="76" t="str">
        <f>VLOOKUP(F108,'N2K Features'!$D$5:$CL$125,64,FALSE)</f>
        <v>No</v>
      </c>
      <c r="BR108" s="76">
        <f>VLOOKUP(F108,'N2K Features'!$D$5:$CL$125,65,FALSE)</f>
        <v>0</v>
      </c>
      <c r="BS108" s="76">
        <f>VLOOKUP(F108,'N2K Features'!$D$5:$CL$125,66,FALSE)</f>
        <v>0</v>
      </c>
      <c r="BT108" s="76" t="str">
        <f>VLOOKUP(F108,'N2K Features'!$D$5:$CL$125,67,FALSE)</f>
        <v>No</v>
      </c>
      <c r="BU108" s="76">
        <f>VLOOKUP(F108,'N2K Features'!$D$5:$CL$125,68,FALSE)</f>
        <v>0</v>
      </c>
      <c r="BV108" s="76">
        <f>VLOOKUP(F108,'N2K Features'!$D$5:$CL$125,69,FALSE)</f>
        <v>0</v>
      </c>
      <c r="BW108" s="76" t="str">
        <f>VLOOKUP(F108,'N2K Features'!$D$5:$CL$125,70,FALSE)</f>
        <v>No</v>
      </c>
      <c r="BX108" s="76">
        <f>VLOOKUP(F108,'N2K Features'!$D$5:$CL$125,71,FALSE)</f>
        <v>0</v>
      </c>
      <c r="BY108" s="130">
        <f>VLOOKUP(F108,'N2K Features'!$D$5:$CL$125,72,FALSE)</f>
        <v>0</v>
      </c>
      <c r="BZ108" s="76" t="str">
        <f>VLOOKUP(F108,'N2K Features'!$D$5:$CL$125,73,FALSE)</f>
        <v>No</v>
      </c>
      <c r="CA108" s="76">
        <f>VLOOKUP(F108,'N2K Features'!$D$5:$CL$125,74,FALSE)</f>
        <v>0</v>
      </c>
      <c r="CB108" s="76">
        <f>VLOOKUP(F108,'N2K Features'!$D$5:$CL$125,75,FALSE)</f>
        <v>0</v>
      </c>
      <c r="CC108" s="76" t="str">
        <f>VLOOKUP(F108,'N2K Features'!$D$5:$CL$125,76,FALSE)</f>
        <v>No</v>
      </c>
      <c r="CD108" s="76">
        <f>VLOOKUP(F108,'N2K Features'!$D$5:$CL$125,77,FALSE)</f>
        <v>0</v>
      </c>
      <c r="CE108" s="76">
        <f>VLOOKUP(F108,'N2K Features'!$D$5:$CL$125,78,FALSE)</f>
        <v>0</v>
      </c>
      <c r="CF108" s="76" t="str">
        <f>VLOOKUP(F108,'N2K Features'!$D$5:$CL$125,79,FALSE)</f>
        <v>No</v>
      </c>
      <c r="CG108" s="76">
        <f>VLOOKUP(F108,'N2K Features'!$D$5:$CL$125,80,FALSE)</f>
        <v>0</v>
      </c>
      <c r="CH108" s="76">
        <f>VLOOKUP(F108,'N2K Features'!$D$5:$CL$125,81,FALSE)</f>
        <v>0</v>
      </c>
      <c r="CI108" s="76" t="str">
        <f>VLOOKUP(F108,'N2K Features'!$D$5:$CL$125,82,FALSE)</f>
        <v>No</v>
      </c>
      <c r="CJ108" s="76">
        <f>VLOOKUP(F108,'N2K Features'!$D$5:$CL$125,83,FALSE)</f>
        <v>0</v>
      </c>
      <c r="CK108" s="76">
        <f>VLOOKUP(F108,'N2K Features'!$D$5:$CL$125,84,FALSE)</f>
        <v>0</v>
      </c>
      <c r="CL108" s="76" t="str">
        <f>VLOOKUP(F108,'N2K Features'!$D$5:$CL$125,85,FALSE)</f>
        <v>Yes</v>
      </c>
      <c r="CM108" s="76" t="str">
        <f>VLOOKUP(F108,'N2K Features'!$D$5:$CL$125,86,FALSE)</f>
        <v>Medium</v>
      </c>
      <c r="CN108" s="79" t="str">
        <f>VLOOKUP(F108,'N2K Features'!$D$5:$CL$125,87,FALSE)</f>
        <v xml:space="preserve">Contributes to iconic upland landscapes of Wales, popular with walkers, mountaineers </v>
      </c>
    </row>
    <row r="109" spans="1:92" ht="14.4" hidden="1" x14ac:dyDescent="0.3">
      <c r="A109" s="129" t="s">
        <v>231</v>
      </c>
      <c r="B109" s="59" t="s">
        <v>232</v>
      </c>
      <c r="C109" s="59" t="s">
        <v>585</v>
      </c>
      <c r="D109" s="59" t="s">
        <v>660</v>
      </c>
      <c r="E109" s="59" t="s">
        <v>599</v>
      </c>
      <c r="F109" s="59" t="s">
        <v>661</v>
      </c>
      <c r="G109" s="59" t="s">
        <v>599</v>
      </c>
      <c r="H109" s="179" t="s">
        <v>662</v>
      </c>
      <c r="I109" s="77" t="str">
        <f>VLOOKUP(F109,'N2K Features'!$D$5:$CL$125,4,FALSE)</f>
        <v>Yes</v>
      </c>
      <c r="J109" s="77" t="str">
        <f>VLOOKUP(F109,'N2K Features'!$D$5:$CL$125,5,FALSE)</f>
        <v>Small</v>
      </c>
      <c r="K109" s="77" t="str">
        <f>VLOOKUP(F109,'N2K Features'!$D$5:$CL$125,6,FALSE)</f>
        <v>Moderate</v>
      </c>
      <c r="L109" s="77" t="str">
        <f>VLOOKUP(F109,'N2K Features'!$D$5:$CL$125,7,FALSE)</f>
        <v>Yes</v>
      </c>
      <c r="M109" s="77" t="str">
        <f>VLOOKUP(F109,'N2K Features'!$D$5:$CL$125,8,FALSE)</f>
        <v>Small</v>
      </c>
      <c r="N109" s="77" t="str">
        <f>VLOOKUP(F109,'N2K Features'!$D$5:$CL$125,9,FALSE)</f>
        <v>Low</v>
      </c>
      <c r="O109" s="77" t="str">
        <f>VLOOKUP(F109,'N2K Features'!$D$5:$CL$125,10,FALSE)</f>
        <v>Yes</v>
      </c>
      <c r="P109" s="77" t="str">
        <f>VLOOKUP(F109,'N2K Features'!$D$5:$CL$125,11,FALSE)</f>
        <v>Small</v>
      </c>
      <c r="Q109" s="77" t="str">
        <f>VLOOKUP(F109,'N2K Features'!$D$5:$CL$125,12,FALSE)</f>
        <v>Low</v>
      </c>
      <c r="R109" s="77" t="str">
        <f>VLOOKUP(F109,'N2K Features'!$D$5:$CL$125,13,FALSE)</f>
        <v>Yes</v>
      </c>
      <c r="S109" s="77" t="str">
        <f>VLOOKUP(F109,'N2K Features'!$D$5:$CL$125,14,FALSE)</f>
        <v>Small</v>
      </c>
      <c r="T109" s="77" t="str">
        <f>VLOOKUP(F109,'N2K Features'!$D$5:$CL$125,15,FALSE)</f>
        <v>Low</v>
      </c>
      <c r="U109" s="77" t="str">
        <f>VLOOKUP(F109,'N2K Features'!$D$5:$CL$125,16,FALSE)</f>
        <v>No</v>
      </c>
      <c r="V109" s="77">
        <f>VLOOKUP(F109,'N2K Features'!$D$5:$CL$125, 17,FALSE)</f>
        <v>0</v>
      </c>
      <c r="W109" s="77">
        <f>VLOOKUP(F109,'N2K Features'!$D$5:$CL$125,18,FALSE)</f>
        <v>0</v>
      </c>
      <c r="X109" s="77" t="str">
        <f>VLOOKUP(F109,'N2K Features'!$D$5:$CL$125,19,FALSE)</f>
        <v>No</v>
      </c>
      <c r="Y109" s="77">
        <f>VLOOKUP(F109,'N2K Features'!$D$5:$CL$125,20,FALSE)</f>
        <v>0</v>
      </c>
      <c r="Z109" s="77">
        <f>VLOOKUP(F109,'N2K Features'!$D$5:$CL$125,21,FALSE)</f>
        <v>0</v>
      </c>
      <c r="AA109" s="77" t="str">
        <f>VLOOKUP(F109,'N2K Features'!$D$5:$CL$125,22,FALSE)</f>
        <v>No</v>
      </c>
      <c r="AB109" s="77">
        <f>VLOOKUP(F109,'N2K Features'!$D$5:$CL$125,23,FALSE)</f>
        <v>0</v>
      </c>
      <c r="AC109" s="77">
        <f>VLOOKUP(F109,'N2K Features'!$D$5:$CL$125,24,FALSE)</f>
        <v>0</v>
      </c>
      <c r="AD109" s="77" t="str">
        <f>VLOOKUP(F109,'N2K Features'!$D$5:$CL$125,25,FALSE)</f>
        <v>No</v>
      </c>
      <c r="AE109" s="77">
        <f>VLOOKUP(F109,'N2K Features'!$D$5:$CL$125,26,FALSE)</f>
        <v>0</v>
      </c>
      <c r="AF109" s="78">
        <f>VLOOKUP(F109,'N2K Features'!$D$5:$CL$125,27,FALSE)</f>
        <v>0</v>
      </c>
      <c r="AG109" s="76" t="str">
        <f>VLOOKUP(F109,'N2K Features'!$D$5:$CL$125,28,FALSE)</f>
        <v>No</v>
      </c>
      <c r="AH109" s="76">
        <f>VLOOKUP(F109,'N2K Features'!$D$5:$CL$125,29,FALSE)</f>
        <v>0</v>
      </c>
      <c r="AI109" s="76">
        <f>VLOOKUP(F109,'N2K Features'!$D$5:$CL$125,30,FALSE)</f>
        <v>0</v>
      </c>
      <c r="AJ109" s="76" t="str">
        <f>VLOOKUP(F109,'N2K Features'!$D$5:$CL$125,31,FALSE)</f>
        <v>No</v>
      </c>
      <c r="AK109" s="76">
        <f>VLOOKUP(F109,'N2K Features'!$D$5:$CL$125,32,FALSE)</f>
        <v>0</v>
      </c>
      <c r="AL109" s="76">
        <f>VLOOKUP(F109,'N2K Features'!$D$5:$CL$125,33,FALSE)</f>
        <v>0</v>
      </c>
      <c r="AM109" s="76" t="str">
        <f>VLOOKUP(F109,'N2K Features'!$D$5:$CL$125,34,FALSE)</f>
        <v>No</v>
      </c>
      <c r="AN109" s="76">
        <f>VLOOKUP(F109,'N2K Features'!$D$5:$CL$125,35,FALSE)</f>
        <v>0</v>
      </c>
      <c r="AO109" s="76">
        <f>VLOOKUP(F109,'N2K Features'!$D$5:$CL$125,36,FALSE)</f>
        <v>0</v>
      </c>
      <c r="AP109" s="76" t="str">
        <f>VLOOKUP(F109,'N2K Features'!$D$5:$CL$125,37,FALSE)</f>
        <v>No</v>
      </c>
      <c r="AQ109" s="76">
        <f>VLOOKUP(F109,'N2K Features'!$D$5:$CL$125,38,FALSE)</f>
        <v>0</v>
      </c>
      <c r="AR109" s="76">
        <f>VLOOKUP(F109,'N2K Features'!$D$5:$CL$125,39,FALSE)</f>
        <v>0</v>
      </c>
      <c r="AS109" s="76" t="str">
        <f>VLOOKUP(F109,'N2K Features'!$D$5:$CL$125,40,FALSE)</f>
        <v>No</v>
      </c>
      <c r="AT109" s="76">
        <f>VLOOKUP(F109,'N2K Features'!$D$5:$CL$125,41,FALSE)</f>
        <v>0</v>
      </c>
      <c r="AU109" s="76">
        <f>VLOOKUP(F109,'N2K Features'!$D$5:$CL$125,42,FALSE)</f>
        <v>0</v>
      </c>
      <c r="AV109" s="76" t="str">
        <f>VLOOKUP(F109,'N2K Features'!$D$5:$CL$125,43,FALSE)</f>
        <v>No</v>
      </c>
      <c r="AW109" s="76">
        <f>VLOOKUP(F109,'N2K Features'!$D$5:$CL$125,44,FALSE)</f>
        <v>0</v>
      </c>
      <c r="AX109" s="76">
        <f>VLOOKUP(F109,'N2K Features'!$D$5:$CL$125,45,FALSE)</f>
        <v>0</v>
      </c>
      <c r="AY109" s="76" t="str">
        <f>VLOOKUP(F109,'N2K Features'!$D$5:$CL$125,46,FALSE)</f>
        <v>No</v>
      </c>
      <c r="AZ109" s="76">
        <f>VLOOKUP(F109,'N2K Features'!$D$5:$CL$125,47,FALSE)</f>
        <v>0</v>
      </c>
      <c r="BA109" s="76">
        <f>VLOOKUP(F109,'N2K Features'!$D$5:$CL$125,48,FALSE)</f>
        <v>0</v>
      </c>
      <c r="BB109" s="76" t="str">
        <f>VLOOKUP(F109,'N2K Features'!$D$5:$CL$125,49,FALSE)</f>
        <v>No</v>
      </c>
      <c r="BC109" s="76">
        <f>VLOOKUP(F109,'N2K Features'!$D$5:$CL$125,50,FALSE)</f>
        <v>0</v>
      </c>
      <c r="BD109" s="130">
        <f>VLOOKUP(F109,'N2K Features'!$D$5:$CL$125,51,FALSE)</f>
        <v>0</v>
      </c>
      <c r="BE109" s="76" t="str">
        <f>VLOOKUP(F109,'N2K Features'!$D$5:$CL$125,52,FALSE)</f>
        <v>No</v>
      </c>
      <c r="BF109" s="76">
        <f>VLOOKUP(F109,'N2K Features'!$D$5:$CL$125,53,FALSE)</f>
        <v>0</v>
      </c>
      <c r="BG109" s="130">
        <f>VLOOKUP(F109,'N2K Features'!$D$5:$CL$125,54,FALSE)</f>
        <v>0</v>
      </c>
      <c r="BH109" s="76" t="str">
        <f>VLOOKUP(F109,'N2K Features'!$D$5:$CL$125,55,FALSE)</f>
        <v>No</v>
      </c>
      <c r="BI109" s="76">
        <f>VLOOKUP(F109,'N2K Features'!$D$5:$CL$125,56,FALSE)</f>
        <v>0</v>
      </c>
      <c r="BJ109" s="76">
        <f>VLOOKUP(F109,'N2K Features'!$D$5:$CL$125,57,FALSE)</f>
        <v>0</v>
      </c>
      <c r="BK109" s="76" t="str">
        <f>VLOOKUP(F109,'N2K Features'!$D$5:$CL$125,58,FALSE)</f>
        <v>No</v>
      </c>
      <c r="BL109" s="76">
        <f>VLOOKUP(F109,'N2K Features'!$D$5:$CL$125,59,FALSE)</f>
        <v>0</v>
      </c>
      <c r="BM109" s="130">
        <f>VLOOKUP(F109,'N2K Features'!$D$5:$CL$125,60,FALSE)</f>
        <v>0</v>
      </c>
      <c r="BN109" s="76" t="str">
        <f>VLOOKUP(F109,'N2K Features'!$D$5:$CL$125,61,FALSE)</f>
        <v>No</v>
      </c>
      <c r="BO109" s="76">
        <f>VLOOKUP(F109,'N2K Features'!$D$5:$CL$125,62,FALSE)</f>
        <v>0</v>
      </c>
      <c r="BP109" s="76">
        <f>VLOOKUP(F109,'N2K Features'!$D$5:$CL$125,63,FALSE)</f>
        <v>0</v>
      </c>
      <c r="BQ109" s="76" t="str">
        <f>VLOOKUP(F109,'N2K Features'!$D$5:$CL$125,64,FALSE)</f>
        <v>No</v>
      </c>
      <c r="BR109" s="76">
        <f>VLOOKUP(F109,'N2K Features'!$D$5:$CL$125,65,FALSE)</f>
        <v>0</v>
      </c>
      <c r="BS109" s="76">
        <f>VLOOKUP(F109,'N2K Features'!$D$5:$CL$125,66,FALSE)</f>
        <v>0</v>
      </c>
      <c r="BT109" s="76" t="str">
        <f>VLOOKUP(F109,'N2K Features'!$D$5:$CL$125,67,FALSE)</f>
        <v>No</v>
      </c>
      <c r="BU109" s="76">
        <f>VLOOKUP(F109,'N2K Features'!$D$5:$CL$125,68,FALSE)</f>
        <v>0</v>
      </c>
      <c r="BV109" s="76">
        <f>VLOOKUP(F109,'N2K Features'!$D$5:$CL$125,69,FALSE)</f>
        <v>0</v>
      </c>
      <c r="BW109" s="76" t="str">
        <f>VLOOKUP(F109,'N2K Features'!$D$5:$CL$125,70,FALSE)</f>
        <v>No</v>
      </c>
      <c r="BX109" s="76">
        <f>VLOOKUP(F109,'N2K Features'!$D$5:$CL$125,71,FALSE)</f>
        <v>0</v>
      </c>
      <c r="BY109" s="130">
        <f>VLOOKUP(F109,'N2K Features'!$D$5:$CL$125,72,FALSE)</f>
        <v>0</v>
      </c>
      <c r="BZ109" s="76" t="str">
        <f>VLOOKUP(F109,'N2K Features'!$D$5:$CL$125,73,FALSE)</f>
        <v>No</v>
      </c>
      <c r="CA109" s="76">
        <f>VLOOKUP(F109,'N2K Features'!$D$5:$CL$125,74,FALSE)</f>
        <v>0</v>
      </c>
      <c r="CB109" s="76">
        <f>VLOOKUP(F109,'N2K Features'!$D$5:$CL$125,75,FALSE)</f>
        <v>0</v>
      </c>
      <c r="CC109" s="76" t="str">
        <f>VLOOKUP(F109,'N2K Features'!$D$5:$CL$125,76,FALSE)</f>
        <v>No</v>
      </c>
      <c r="CD109" s="76">
        <f>VLOOKUP(F109,'N2K Features'!$D$5:$CL$125,77,FALSE)</f>
        <v>0</v>
      </c>
      <c r="CE109" s="76">
        <f>VLOOKUP(F109,'N2K Features'!$D$5:$CL$125,78,FALSE)</f>
        <v>0</v>
      </c>
      <c r="CF109" s="76" t="str">
        <f>VLOOKUP(F109,'N2K Features'!$D$5:$CL$125,79,FALSE)</f>
        <v>No</v>
      </c>
      <c r="CG109" s="76">
        <f>VLOOKUP(F109,'N2K Features'!$D$5:$CL$125,80,FALSE)</f>
        <v>0</v>
      </c>
      <c r="CH109" s="76">
        <f>VLOOKUP(F109,'N2K Features'!$D$5:$CL$125,81,FALSE)</f>
        <v>0</v>
      </c>
      <c r="CI109" s="76" t="str">
        <f>VLOOKUP(F109,'N2K Features'!$D$5:$CL$125,82,FALSE)</f>
        <v>No</v>
      </c>
      <c r="CJ109" s="76">
        <f>VLOOKUP(F109,'N2K Features'!$D$5:$CL$125,83,FALSE)</f>
        <v>0</v>
      </c>
      <c r="CK109" s="76">
        <f>VLOOKUP(F109,'N2K Features'!$D$5:$CL$125,84,FALSE)</f>
        <v>0</v>
      </c>
      <c r="CL109" s="76" t="str">
        <f>VLOOKUP(F109,'N2K Features'!$D$5:$CL$125,85,FALSE)</f>
        <v>Not assessed</v>
      </c>
      <c r="CM109" s="76">
        <f>VLOOKUP(F109,'N2K Features'!$D$5:$CL$125,86,FALSE)</f>
        <v>0</v>
      </c>
      <c r="CN109" s="79">
        <f>VLOOKUP(F109,'N2K Features'!$D$5:$CL$125,87,FALSE)</f>
        <v>0</v>
      </c>
    </row>
    <row r="110" spans="1:92" ht="14.4" hidden="1" x14ac:dyDescent="0.3">
      <c r="A110" s="129" t="s">
        <v>231</v>
      </c>
      <c r="B110" s="59" t="s">
        <v>232</v>
      </c>
      <c r="C110" s="59" t="s">
        <v>585</v>
      </c>
      <c r="D110" s="59" t="s">
        <v>11</v>
      </c>
      <c r="E110" s="59" t="s">
        <v>601</v>
      </c>
      <c r="F110" s="59" t="s">
        <v>12</v>
      </c>
      <c r="G110" s="59" t="s">
        <v>13</v>
      </c>
      <c r="H110" s="179" t="s">
        <v>14</v>
      </c>
      <c r="I110" s="77" t="str">
        <f>VLOOKUP(F110,'N2K Features'!$D$5:$CL$125,4,FALSE)</f>
        <v>Yes</v>
      </c>
      <c r="J110" s="77" t="str">
        <f>VLOOKUP(F110,'N2K Features'!$D$5:$CL$125,5,FALSE)</f>
        <v>Medium</v>
      </c>
      <c r="K110" s="77" t="str">
        <f>VLOOKUP(F110,'N2K Features'!$D$5:$CL$125,6,FALSE)</f>
        <v>Moderate</v>
      </c>
      <c r="L110" s="77" t="str">
        <f>VLOOKUP(F110,'N2K Features'!$D$5:$CL$125,7,FALSE)</f>
        <v>Yes</v>
      </c>
      <c r="M110" s="77" t="str">
        <f>VLOOKUP(F110,'N2K Features'!$D$5:$CL$125,8,FALSE)</f>
        <v>Large</v>
      </c>
      <c r="N110" s="77" t="str">
        <f>VLOOKUP(F110,'N2K Features'!$D$5:$CL$125,9,FALSE)</f>
        <v>Moderate</v>
      </c>
      <c r="O110" s="77" t="str">
        <f>VLOOKUP(F110,'N2K Features'!$D$5:$CL$125,10,FALSE)</f>
        <v>Yes</v>
      </c>
      <c r="P110" s="77" t="str">
        <f>VLOOKUP(F110,'N2K Features'!$D$5:$CL$125,11,FALSE)</f>
        <v>Medium</v>
      </c>
      <c r="Q110" s="77" t="str">
        <f>VLOOKUP(F110,'N2K Features'!$D$5:$CL$125,12,FALSE)</f>
        <v>Low</v>
      </c>
      <c r="R110" s="77" t="str">
        <f>VLOOKUP(F110,'N2K Features'!$D$5:$CL$125,13,FALSE)</f>
        <v>Yes</v>
      </c>
      <c r="S110" s="77" t="str">
        <f>VLOOKUP(F110,'N2K Features'!$D$5:$CL$125,14,FALSE)</f>
        <v>Large</v>
      </c>
      <c r="T110" s="77" t="str">
        <f>VLOOKUP(F110,'N2K Features'!$D$5:$CL$125,15,FALSE)</f>
        <v>High</v>
      </c>
      <c r="U110" s="77" t="str">
        <f>VLOOKUP(F110,'N2K Features'!$D$5:$CL$125,16,FALSE)</f>
        <v>Yes</v>
      </c>
      <c r="V110" s="77" t="str">
        <f>VLOOKUP(F110,'N2K Features'!$D$5:$CL$125, 17,FALSE)</f>
        <v>Medium</v>
      </c>
      <c r="W110" s="77" t="str">
        <f>VLOOKUP(F110,'N2K Features'!$D$5:$CL$125,18,FALSE)</f>
        <v>Low</v>
      </c>
      <c r="X110" s="77" t="str">
        <f>VLOOKUP(F110,'N2K Features'!$D$5:$CL$125,19,FALSE)</f>
        <v>No</v>
      </c>
      <c r="Y110" s="77">
        <f>VLOOKUP(F110,'N2K Features'!$D$5:$CL$125,20,FALSE)</f>
        <v>0</v>
      </c>
      <c r="Z110" s="77">
        <f>VLOOKUP(F110,'N2K Features'!$D$5:$CL$125,21,FALSE)</f>
        <v>0</v>
      </c>
      <c r="AA110" s="77" t="str">
        <f>VLOOKUP(F110,'N2K Features'!$D$5:$CL$125,22,FALSE)</f>
        <v>Yes</v>
      </c>
      <c r="AB110" s="77" t="str">
        <f>VLOOKUP(F110,'N2K Features'!$D$5:$CL$125,23,FALSE)</f>
        <v>Small</v>
      </c>
      <c r="AC110" s="77" t="str">
        <f>VLOOKUP(F110,'N2K Features'!$D$5:$CL$125,24,FALSE)</f>
        <v>High</v>
      </c>
      <c r="AD110" s="77" t="str">
        <f>VLOOKUP(F110,'N2K Features'!$D$5:$CL$125,25,FALSE)</f>
        <v>Yes</v>
      </c>
      <c r="AE110" s="77" t="str">
        <f>VLOOKUP(F110,'N2K Features'!$D$5:$CL$125,26,FALSE)</f>
        <v>Small</v>
      </c>
      <c r="AF110" s="78" t="str">
        <f>VLOOKUP(F110,'N2K Features'!$D$5:$CL$125,27,FALSE)</f>
        <v>Low</v>
      </c>
      <c r="AG110" s="76" t="str">
        <f>VLOOKUP(F110,'N2K Features'!$D$5:$CL$125,28,FALSE)</f>
        <v>No</v>
      </c>
      <c r="AH110" s="76">
        <f>VLOOKUP(F110,'N2K Features'!$D$5:$CL$125,29,FALSE)</f>
        <v>0</v>
      </c>
      <c r="AI110" s="76">
        <f>VLOOKUP(F110,'N2K Features'!$D$5:$CL$125,30,FALSE)</f>
        <v>0</v>
      </c>
      <c r="AJ110" s="76" t="str">
        <f>VLOOKUP(F110,'N2K Features'!$D$5:$CL$125,31,FALSE)</f>
        <v>No</v>
      </c>
      <c r="AK110" s="76">
        <f>VLOOKUP(F110,'N2K Features'!$D$5:$CL$125,32,FALSE)</f>
        <v>0</v>
      </c>
      <c r="AL110" s="76">
        <f>VLOOKUP(F110,'N2K Features'!$D$5:$CL$125,33,FALSE)</f>
        <v>0</v>
      </c>
      <c r="AM110" s="76" t="str">
        <f>VLOOKUP(F110,'N2K Features'!$D$5:$CL$125,34,FALSE)</f>
        <v>Yes</v>
      </c>
      <c r="AN110" s="76" t="str">
        <f>VLOOKUP(F110,'N2K Features'!$D$5:$CL$125,35,FALSE)</f>
        <v>Small</v>
      </c>
      <c r="AO110" s="76" t="str">
        <f>VLOOKUP(F110,'N2K Features'!$D$5:$CL$125,36,FALSE)</f>
        <v>Low</v>
      </c>
      <c r="AP110" s="76" t="str">
        <f>VLOOKUP(F110,'N2K Features'!$D$5:$CL$125,37,FALSE)</f>
        <v>No</v>
      </c>
      <c r="AQ110" s="76">
        <f>VLOOKUP(F110,'N2K Features'!$D$5:$CL$125,38,FALSE)</f>
        <v>0</v>
      </c>
      <c r="AR110" s="76">
        <f>VLOOKUP(F110,'N2K Features'!$D$5:$CL$125,39,FALSE)</f>
        <v>0</v>
      </c>
      <c r="AS110" s="76" t="str">
        <f>VLOOKUP(F110,'N2K Features'!$D$5:$CL$125,40,FALSE)</f>
        <v>No</v>
      </c>
      <c r="AT110" s="76">
        <f>VLOOKUP(F110,'N2K Features'!$D$5:$CL$125,41,FALSE)</f>
        <v>0</v>
      </c>
      <c r="AU110" s="76">
        <f>VLOOKUP(F110,'N2K Features'!$D$5:$CL$125,42,FALSE)</f>
        <v>0</v>
      </c>
      <c r="AV110" s="76" t="str">
        <f>VLOOKUP(F110,'N2K Features'!$D$5:$CL$125,43,FALSE)</f>
        <v>No</v>
      </c>
      <c r="AW110" s="76">
        <f>VLOOKUP(F110,'N2K Features'!$D$5:$CL$125,44,FALSE)</f>
        <v>0</v>
      </c>
      <c r="AX110" s="76">
        <f>VLOOKUP(F110,'N2K Features'!$D$5:$CL$125,45,FALSE)</f>
        <v>0</v>
      </c>
      <c r="AY110" s="76" t="str">
        <f>VLOOKUP(F110,'N2K Features'!$D$5:$CL$125,46,FALSE)</f>
        <v>No</v>
      </c>
      <c r="AZ110" s="76">
        <f>VLOOKUP(F110,'N2K Features'!$D$5:$CL$125,47,FALSE)</f>
        <v>0</v>
      </c>
      <c r="BA110" s="76">
        <f>VLOOKUP(F110,'N2K Features'!$D$5:$CL$125,48,FALSE)</f>
        <v>0</v>
      </c>
      <c r="BB110" s="76" t="str">
        <f>VLOOKUP(F110,'N2K Features'!$D$5:$CL$125,49,FALSE)</f>
        <v>No</v>
      </c>
      <c r="BC110" s="76">
        <f>VLOOKUP(F110,'N2K Features'!$D$5:$CL$125,50,FALSE)</f>
        <v>0</v>
      </c>
      <c r="BD110" s="130">
        <f>VLOOKUP(F110,'N2K Features'!$D$5:$CL$125,51,FALSE)</f>
        <v>0</v>
      </c>
      <c r="BE110" s="76" t="str">
        <f>VLOOKUP(F110,'N2K Features'!$D$5:$CL$125,52,FALSE)</f>
        <v>No</v>
      </c>
      <c r="BF110" s="76">
        <f>VLOOKUP(F110,'N2K Features'!$D$5:$CL$125,53,FALSE)</f>
        <v>0</v>
      </c>
      <c r="BG110" s="130">
        <f>VLOOKUP(F110,'N2K Features'!$D$5:$CL$125,54,FALSE)</f>
        <v>0</v>
      </c>
      <c r="BH110" s="76" t="str">
        <f>VLOOKUP(F110,'N2K Features'!$D$5:$CL$125,55,FALSE)</f>
        <v>Yes</v>
      </c>
      <c r="BI110" s="76" t="str">
        <f>VLOOKUP(F110,'N2K Features'!$D$5:$CL$125,56,FALSE)</f>
        <v>Large</v>
      </c>
      <c r="BJ110" s="76" t="str">
        <f>VLOOKUP(F110,'N2K Features'!$D$5:$CL$125,57,FALSE)</f>
        <v>High</v>
      </c>
      <c r="BK110" s="76" t="str">
        <f>VLOOKUP(F110,'N2K Features'!$D$5:$CL$125,58,FALSE)</f>
        <v>Yes</v>
      </c>
      <c r="BL110" s="76" t="str">
        <f>VLOOKUP(F110,'N2K Features'!$D$5:$CL$125,59,FALSE)</f>
        <v>Large</v>
      </c>
      <c r="BM110" s="130" t="str">
        <f>VLOOKUP(F110,'N2K Features'!$D$5:$CL$125,60,FALSE)</f>
        <v>High</v>
      </c>
      <c r="BN110" s="76" t="str">
        <f>VLOOKUP(F110,'N2K Features'!$D$5:$CL$125,61,FALSE)</f>
        <v>Yes</v>
      </c>
      <c r="BO110" s="76" t="str">
        <f>VLOOKUP(F110,'N2K Features'!$D$5:$CL$125,62,FALSE)</f>
        <v>Medium</v>
      </c>
      <c r="BP110" s="76" t="str">
        <f>VLOOKUP(F110,'N2K Features'!$D$5:$CL$125,63,FALSE)</f>
        <v>Moderate</v>
      </c>
      <c r="BQ110" s="76" t="str">
        <f>VLOOKUP(F110,'N2K Features'!$D$5:$CL$125,64,FALSE)</f>
        <v>Yes</v>
      </c>
      <c r="BR110" s="76" t="str">
        <f>VLOOKUP(F110,'N2K Features'!$D$5:$CL$125,65,FALSE)</f>
        <v>Medium</v>
      </c>
      <c r="BS110" s="76" t="str">
        <f>VLOOKUP(F110,'N2K Features'!$D$5:$CL$125,66,FALSE)</f>
        <v>Moderate</v>
      </c>
      <c r="BT110" s="76" t="str">
        <f>VLOOKUP(F110,'N2K Features'!$D$5:$CL$125,67,FALSE)</f>
        <v>Yes</v>
      </c>
      <c r="BU110" s="76" t="str">
        <f>VLOOKUP(F110,'N2K Features'!$D$5:$CL$125,68,FALSE)</f>
        <v>Small</v>
      </c>
      <c r="BV110" s="76" t="str">
        <f>VLOOKUP(F110,'N2K Features'!$D$5:$CL$125,69,FALSE)</f>
        <v>Low</v>
      </c>
      <c r="BW110" s="76" t="str">
        <f>VLOOKUP(F110,'N2K Features'!$D$5:$CL$125,70,FALSE)</f>
        <v>Yes</v>
      </c>
      <c r="BX110" s="76" t="str">
        <f>VLOOKUP(F110,'N2K Features'!$D$5:$CL$125,71,FALSE)</f>
        <v>Medium</v>
      </c>
      <c r="BY110" s="130" t="str">
        <f>VLOOKUP(F110,'N2K Features'!$D$5:$CL$125,72,FALSE)</f>
        <v>High</v>
      </c>
      <c r="BZ110" s="76" t="str">
        <f>VLOOKUP(F110,'N2K Features'!$D$5:$CL$125,73,FALSE)</f>
        <v>No</v>
      </c>
      <c r="CA110" s="76">
        <f>VLOOKUP(F110,'N2K Features'!$D$5:$CL$125,74,FALSE)</f>
        <v>0</v>
      </c>
      <c r="CB110" s="76">
        <f>VLOOKUP(F110,'N2K Features'!$D$5:$CL$125,75,FALSE)</f>
        <v>0</v>
      </c>
      <c r="CC110" s="76" t="str">
        <f>VLOOKUP(F110,'N2K Features'!$D$5:$CL$125,76,FALSE)</f>
        <v>No</v>
      </c>
      <c r="CD110" s="76">
        <f>VLOOKUP(F110,'N2K Features'!$D$5:$CL$125,77,FALSE)</f>
        <v>0</v>
      </c>
      <c r="CE110" s="76">
        <f>VLOOKUP(F110,'N2K Features'!$D$5:$CL$125,78,FALSE)</f>
        <v>0</v>
      </c>
      <c r="CF110" s="76" t="str">
        <f>VLOOKUP(F110,'N2K Features'!$D$5:$CL$125,79,FALSE)</f>
        <v>Yes</v>
      </c>
      <c r="CG110" s="76" t="str">
        <f>VLOOKUP(F110,'N2K Features'!$D$5:$CL$125,80,FALSE)</f>
        <v>Medium</v>
      </c>
      <c r="CH110" s="76" t="str">
        <f>VLOOKUP(F110,'N2K Features'!$D$5:$CL$125,81,FALSE)</f>
        <v>Low</v>
      </c>
      <c r="CI110" s="76" t="str">
        <f>VLOOKUP(F110,'N2K Features'!$D$5:$CL$125,82,FALSE)</f>
        <v>Yes</v>
      </c>
      <c r="CJ110" s="76" t="str">
        <f>VLOOKUP(F110,'N2K Features'!$D$5:$CL$125,83,FALSE)</f>
        <v>Medium</v>
      </c>
      <c r="CK110" s="76" t="str">
        <f>VLOOKUP(F110,'N2K Features'!$D$5:$CL$125,84,FALSE)</f>
        <v>High</v>
      </c>
      <c r="CL110" s="76" t="str">
        <f>VLOOKUP(F110,'N2K Features'!$D$5:$CL$125,85,FALSE)</f>
        <v>Yes</v>
      </c>
      <c r="CM110" s="76" t="str">
        <f>VLOOKUP(F110,'N2K Features'!$D$5:$CL$125,86,FALSE)</f>
        <v>Medium</v>
      </c>
      <c r="CN110" s="79" t="str">
        <f>VLOOKUP(F110,'N2K Features'!$D$5:$CL$125,87,FALSE)</f>
        <v xml:space="preserve">Distinctive natural character, often nature reserves with interpretation. </v>
      </c>
    </row>
    <row r="111" spans="1:92" ht="14.4" hidden="1" x14ac:dyDescent="0.3">
      <c r="A111" s="129" t="s">
        <v>231</v>
      </c>
      <c r="B111" s="59" t="s">
        <v>232</v>
      </c>
      <c r="C111" s="59" t="s">
        <v>585</v>
      </c>
      <c r="D111" s="59" t="s">
        <v>7</v>
      </c>
      <c r="E111" s="59" t="s">
        <v>601</v>
      </c>
      <c r="F111" s="59" t="s">
        <v>8</v>
      </c>
      <c r="G111" s="59" t="s">
        <v>9</v>
      </c>
      <c r="H111" s="179" t="s">
        <v>10</v>
      </c>
      <c r="I111" s="77" t="str">
        <f>VLOOKUP(F111,'N2K Features'!$D$5:$CL$125,4,FALSE)</f>
        <v>Yes</v>
      </c>
      <c r="J111" s="77" t="str">
        <f>VLOOKUP(F111,'N2K Features'!$D$5:$CL$125,5,FALSE)</f>
        <v>Small</v>
      </c>
      <c r="K111" s="77" t="str">
        <f>VLOOKUP(F111,'N2K Features'!$D$5:$CL$125,6,FALSE)</f>
        <v>Moderate</v>
      </c>
      <c r="L111" s="77" t="str">
        <f>VLOOKUP(F111,'N2K Features'!$D$5:$CL$125,7,FALSE)</f>
        <v>Yes</v>
      </c>
      <c r="M111" s="77" t="str">
        <f>VLOOKUP(F111,'N2K Features'!$D$5:$CL$125,8,FALSE)</f>
        <v>Large</v>
      </c>
      <c r="N111" s="77" t="str">
        <f>VLOOKUP(F111,'N2K Features'!$D$5:$CL$125,9,FALSE)</f>
        <v>Moderate</v>
      </c>
      <c r="O111" s="77" t="str">
        <f>VLOOKUP(F111,'N2K Features'!$D$5:$CL$125,10,FALSE)</f>
        <v>Yes</v>
      </c>
      <c r="P111" s="77" t="str">
        <f>VLOOKUP(F111,'N2K Features'!$D$5:$CL$125,11,FALSE)</f>
        <v>Small</v>
      </c>
      <c r="Q111" s="77" t="str">
        <f>VLOOKUP(F111,'N2K Features'!$D$5:$CL$125,12,FALSE)</f>
        <v>Low</v>
      </c>
      <c r="R111" s="77" t="str">
        <f>VLOOKUP(F111,'N2K Features'!$D$5:$CL$125,13,FALSE)</f>
        <v>Yes</v>
      </c>
      <c r="S111" s="77" t="str">
        <f>VLOOKUP(F111,'N2K Features'!$D$5:$CL$125,14,FALSE)</f>
        <v>Small</v>
      </c>
      <c r="T111" s="77" t="str">
        <f>VLOOKUP(F111,'N2K Features'!$D$5:$CL$125,15,FALSE)</f>
        <v>High</v>
      </c>
      <c r="U111" s="77" t="str">
        <f>VLOOKUP(F111,'N2K Features'!$D$5:$CL$125,16,FALSE)</f>
        <v>No</v>
      </c>
      <c r="V111" s="77">
        <f>VLOOKUP(F111,'N2K Features'!$D$5:$CL$125, 17,FALSE)</f>
        <v>0</v>
      </c>
      <c r="W111" s="77">
        <f>VLOOKUP(F111,'N2K Features'!$D$5:$CL$125,18,FALSE)</f>
        <v>0</v>
      </c>
      <c r="X111" s="77" t="str">
        <f>VLOOKUP(F111,'N2K Features'!$D$5:$CL$125,19,FALSE)</f>
        <v>No</v>
      </c>
      <c r="Y111" s="77">
        <f>VLOOKUP(F111,'N2K Features'!$D$5:$CL$125,20,FALSE)</f>
        <v>0</v>
      </c>
      <c r="Z111" s="77">
        <f>VLOOKUP(F111,'N2K Features'!$D$5:$CL$125,21,FALSE)</f>
        <v>0</v>
      </c>
      <c r="AA111" s="77" t="str">
        <f>VLOOKUP(F111,'N2K Features'!$D$5:$CL$125,22,FALSE)</f>
        <v>No</v>
      </c>
      <c r="AB111" s="77">
        <f>VLOOKUP(F111,'N2K Features'!$D$5:$CL$125,23,FALSE)</f>
        <v>0</v>
      </c>
      <c r="AC111" s="77">
        <f>VLOOKUP(F111,'N2K Features'!$D$5:$CL$125,24,FALSE)</f>
        <v>0</v>
      </c>
      <c r="AD111" s="77" t="str">
        <f>VLOOKUP(F111,'N2K Features'!$D$5:$CL$125,25,FALSE)</f>
        <v>No</v>
      </c>
      <c r="AE111" s="77">
        <f>VLOOKUP(F111,'N2K Features'!$D$5:$CL$125,26,FALSE)</f>
        <v>0</v>
      </c>
      <c r="AF111" s="78">
        <f>VLOOKUP(F111,'N2K Features'!$D$5:$CL$125,27,FALSE)</f>
        <v>0</v>
      </c>
      <c r="AG111" s="76" t="str">
        <f>VLOOKUP(F111,'N2K Features'!$D$5:$CL$125,28,FALSE)</f>
        <v>No</v>
      </c>
      <c r="AH111" s="76">
        <f>VLOOKUP(F111,'N2K Features'!$D$5:$CL$125,29,FALSE)</f>
        <v>0</v>
      </c>
      <c r="AI111" s="76">
        <f>VLOOKUP(F111,'N2K Features'!$D$5:$CL$125,30,FALSE)</f>
        <v>0</v>
      </c>
      <c r="AJ111" s="76" t="str">
        <f>VLOOKUP(F111,'N2K Features'!$D$5:$CL$125,31,FALSE)</f>
        <v>No</v>
      </c>
      <c r="AK111" s="76">
        <f>VLOOKUP(F111,'N2K Features'!$D$5:$CL$125,32,FALSE)</f>
        <v>0</v>
      </c>
      <c r="AL111" s="76">
        <f>VLOOKUP(F111,'N2K Features'!$D$5:$CL$125,33,FALSE)</f>
        <v>0</v>
      </c>
      <c r="AM111" s="76" t="str">
        <f>VLOOKUP(F111,'N2K Features'!$D$5:$CL$125,34,FALSE)</f>
        <v>Yes</v>
      </c>
      <c r="AN111" s="76" t="str">
        <f>VLOOKUP(F111,'N2K Features'!$D$5:$CL$125,35,FALSE)</f>
        <v>Small</v>
      </c>
      <c r="AO111" s="76" t="str">
        <f>VLOOKUP(F111,'N2K Features'!$D$5:$CL$125,36,FALSE)</f>
        <v>Low</v>
      </c>
      <c r="AP111" s="76" t="str">
        <f>VLOOKUP(F111,'N2K Features'!$D$5:$CL$125,37,FALSE)</f>
        <v>No</v>
      </c>
      <c r="AQ111" s="76">
        <f>VLOOKUP(F111,'N2K Features'!$D$5:$CL$125,38,FALSE)</f>
        <v>0</v>
      </c>
      <c r="AR111" s="76">
        <f>VLOOKUP(F111,'N2K Features'!$D$5:$CL$125,39,FALSE)</f>
        <v>0</v>
      </c>
      <c r="AS111" s="76" t="str">
        <f>VLOOKUP(F111,'N2K Features'!$D$5:$CL$125,40,FALSE)</f>
        <v>No</v>
      </c>
      <c r="AT111" s="76">
        <f>VLOOKUP(F111,'N2K Features'!$D$5:$CL$125,41,FALSE)</f>
        <v>0</v>
      </c>
      <c r="AU111" s="76">
        <f>VLOOKUP(F111,'N2K Features'!$D$5:$CL$125,42,FALSE)</f>
        <v>0</v>
      </c>
      <c r="AV111" s="76" t="str">
        <f>VLOOKUP(F111,'N2K Features'!$D$5:$CL$125,43,FALSE)</f>
        <v>No</v>
      </c>
      <c r="AW111" s="76">
        <f>VLOOKUP(F111,'N2K Features'!$D$5:$CL$125,44,FALSE)</f>
        <v>0</v>
      </c>
      <c r="AX111" s="76">
        <f>VLOOKUP(F111,'N2K Features'!$D$5:$CL$125,45,FALSE)</f>
        <v>0</v>
      </c>
      <c r="AY111" s="76" t="str">
        <f>VLOOKUP(F111,'N2K Features'!$D$5:$CL$125,46,FALSE)</f>
        <v>No</v>
      </c>
      <c r="AZ111" s="76">
        <f>VLOOKUP(F111,'N2K Features'!$D$5:$CL$125,47,FALSE)</f>
        <v>0</v>
      </c>
      <c r="BA111" s="76">
        <f>VLOOKUP(F111,'N2K Features'!$D$5:$CL$125,48,FALSE)</f>
        <v>0</v>
      </c>
      <c r="BB111" s="76" t="str">
        <f>VLOOKUP(F111,'N2K Features'!$D$5:$CL$125,49,FALSE)</f>
        <v>No</v>
      </c>
      <c r="BC111" s="76">
        <f>VLOOKUP(F111,'N2K Features'!$D$5:$CL$125,50,FALSE)</f>
        <v>0</v>
      </c>
      <c r="BD111" s="130">
        <f>VLOOKUP(F111,'N2K Features'!$D$5:$CL$125,51,FALSE)</f>
        <v>0</v>
      </c>
      <c r="BE111" s="76" t="str">
        <f>VLOOKUP(F111,'N2K Features'!$D$5:$CL$125,52,FALSE)</f>
        <v>No</v>
      </c>
      <c r="BF111" s="76">
        <f>VLOOKUP(F111,'N2K Features'!$D$5:$CL$125,53,FALSE)</f>
        <v>0</v>
      </c>
      <c r="BG111" s="130">
        <f>VLOOKUP(F111,'N2K Features'!$D$5:$CL$125,54,FALSE)</f>
        <v>0</v>
      </c>
      <c r="BH111" s="76" t="str">
        <f>VLOOKUP(F111,'N2K Features'!$D$5:$CL$125,55,FALSE)</f>
        <v>Yes</v>
      </c>
      <c r="BI111" s="76" t="str">
        <f>VLOOKUP(F111,'N2K Features'!$D$5:$CL$125,56,FALSE)</f>
        <v>Large</v>
      </c>
      <c r="BJ111" s="76" t="str">
        <f>VLOOKUP(F111,'N2K Features'!$D$5:$CL$125,57,FALSE)</f>
        <v>High</v>
      </c>
      <c r="BK111" s="76" t="str">
        <f>VLOOKUP(F111,'N2K Features'!$D$5:$CL$125,58,FALSE)</f>
        <v>Yes</v>
      </c>
      <c r="BL111" s="76" t="str">
        <f>VLOOKUP(F111,'N2K Features'!$D$5:$CL$125,59,FALSE)</f>
        <v>Large</v>
      </c>
      <c r="BM111" s="130" t="str">
        <f>VLOOKUP(F111,'N2K Features'!$D$5:$CL$125,60,FALSE)</f>
        <v>High</v>
      </c>
      <c r="BN111" s="76" t="str">
        <f>VLOOKUP(F111,'N2K Features'!$D$5:$CL$125,61,FALSE)</f>
        <v>Yes</v>
      </c>
      <c r="BO111" s="76" t="str">
        <f>VLOOKUP(F111,'N2K Features'!$D$5:$CL$125,62,FALSE)</f>
        <v>Medium</v>
      </c>
      <c r="BP111" s="76" t="str">
        <f>VLOOKUP(F111,'N2K Features'!$D$5:$CL$125,63,FALSE)</f>
        <v>Moderate</v>
      </c>
      <c r="BQ111" s="76" t="str">
        <f>VLOOKUP(F111,'N2K Features'!$D$5:$CL$125,64,FALSE)</f>
        <v>No</v>
      </c>
      <c r="BR111" s="76">
        <f>VLOOKUP(F111,'N2K Features'!$D$5:$CL$125,65,FALSE)</f>
        <v>0</v>
      </c>
      <c r="BS111" s="76">
        <f>VLOOKUP(F111,'N2K Features'!$D$5:$CL$125,66,FALSE)</f>
        <v>0</v>
      </c>
      <c r="BT111" s="76" t="str">
        <f>VLOOKUP(F111,'N2K Features'!$D$5:$CL$125,67,FALSE)</f>
        <v>Yes</v>
      </c>
      <c r="BU111" s="76" t="str">
        <f>VLOOKUP(F111,'N2K Features'!$D$5:$CL$125,68,FALSE)</f>
        <v>Small</v>
      </c>
      <c r="BV111" s="76" t="str">
        <f>VLOOKUP(F111,'N2K Features'!$D$5:$CL$125,69,FALSE)</f>
        <v>Low</v>
      </c>
      <c r="BW111" s="76" t="str">
        <f>VLOOKUP(F111,'N2K Features'!$D$5:$CL$125,70,FALSE)</f>
        <v>Yes</v>
      </c>
      <c r="BX111" s="76" t="str">
        <f>VLOOKUP(F111,'N2K Features'!$D$5:$CL$125,71,FALSE)</f>
        <v>Small</v>
      </c>
      <c r="BY111" s="130" t="str">
        <f>VLOOKUP(F111,'N2K Features'!$D$5:$CL$125,72,FALSE)</f>
        <v>High</v>
      </c>
      <c r="BZ111" s="76" t="str">
        <f>VLOOKUP(F111,'N2K Features'!$D$5:$CL$125,73,FALSE)</f>
        <v>No</v>
      </c>
      <c r="CA111" s="76">
        <f>VLOOKUP(F111,'N2K Features'!$D$5:$CL$125,74,FALSE)</f>
        <v>0</v>
      </c>
      <c r="CB111" s="76">
        <f>VLOOKUP(F111,'N2K Features'!$D$5:$CL$125,75,FALSE)</f>
        <v>0</v>
      </c>
      <c r="CC111" s="76" t="str">
        <f>VLOOKUP(F111,'N2K Features'!$D$5:$CL$125,76,FALSE)</f>
        <v>No</v>
      </c>
      <c r="CD111" s="76">
        <f>VLOOKUP(F111,'N2K Features'!$D$5:$CL$125,77,FALSE)</f>
        <v>0</v>
      </c>
      <c r="CE111" s="76">
        <f>VLOOKUP(F111,'N2K Features'!$D$5:$CL$125,78,FALSE)</f>
        <v>0</v>
      </c>
      <c r="CF111" s="76" t="str">
        <f>VLOOKUP(F111,'N2K Features'!$D$5:$CL$125,79,FALSE)</f>
        <v>Yes</v>
      </c>
      <c r="CG111" s="76" t="str">
        <f>VLOOKUP(F111,'N2K Features'!$D$5:$CL$125,80,FALSE)</f>
        <v>Small</v>
      </c>
      <c r="CH111" s="76" t="str">
        <f>VLOOKUP(F111,'N2K Features'!$D$5:$CL$125,81,FALSE)</f>
        <v>Low</v>
      </c>
      <c r="CI111" s="76" t="str">
        <f>VLOOKUP(F111,'N2K Features'!$D$5:$CL$125,82,FALSE)</f>
        <v>No</v>
      </c>
      <c r="CJ111" s="76">
        <f>VLOOKUP(F111,'N2K Features'!$D$5:$CL$125,83,FALSE)</f>
        <v>0</v>
      </c>
      <c r="CK111" s="76">
        <f>VLOOKUP(F111,'N2K Features'!$D$5:$CL$125,84,FALSE)</f>
        <v>0</v>
      </c>
      <c r="CL111" s="76" t="str">
        <f>VLOOKUP(F111,'N2K Features'!$D$5:$CL$125,85,FALSE)</f>
        <v>Not assessed</v>
      </c>
      <c r="CM111" s="76">
        <f>VLOOKUP(F111,'N2K Features'!$D$5:$CL$125,86,FALSE)</f>
        <v>0</v>
      </c>
      <c r="CN111" s="79">
        <f>VLOOKUP(F111,'N2K Features'!$D$5:$CL$125,87,FALSE)</f>
        <v>0</v>
      </c>
    </row>
    <row r="112" spans="1:92" ht="14.4" hidden="1" x14ac:dyDescent="0.3">
      <c r="A112" s="129" t="s">
        <v>231</v>
      </c>
      <c r="B112" s="59" t="s">
        <v>232</v>
      </c>
      <c r="C112" s="59" t="s">
        <v>585</v>
      </c>
      <c r="D112" s="59" t="s">
        <v>3</v>
      </c>
      <c r="E112" s="59" t="s">
        <v>601</v>
      </c>
      <c r="F112" s="59" t="s">
        <v>4</v>
      </c>
      <c r="G112" s="59" t="s">
        <v>5</v>
      </c>
      <c r="H112" s="179" t="s">
        <v>6</v>
      </c>
      <c r="I112" s="77" t="str">
        <f>VLOOKUP(F112,'N2K Features'!$D$5:$CL$125,4,FALSE)</f>
        <v>Yes</v>
      </c>
      <c r="J112" s="77" t="str">
        <f>VLOOKUP(F112,'N2K Features'!$D$5:$CL$125,5,FALSE)</f>
        <v>Small</v>
      </c>
      <c r="K112" s="77" t="str">
        <f>VLOOKUP(F112,'N2K Features'!$D$5:$CL$125,6,FALSE)</f>
        <v>Moderate</v>
      </c>
      <c r="L112" s="77" t="str">
        <f>VLOOKUP(F112,'N2K Features'!$D$5:$CL$125,7,FALSE)</f>
        <v>Yes</v>
      </c>
      <c r="M112" s="77" t="str">
        <f>VLOOKUP(F112,'N2K Features'!$D$5:$CL$125,8,FALSE)</f>
        <v>Large</v>
      </c>
      <c r="N112" s="77" t="str">
        <f>VLOOKUP(F112,'N2K Features'!$D$5:$CL$125,9,FALSE)</f>
        <v>Moderate</v>
      </c>
      <c r="O112" s="77" t="str">
        <f>VLOOKUP(F112,'N2K Features'!$D$5:$CL$125,10,FALSE)</f>
        <v>Yes</v>
      </c>
      <c r="P112" s="77" t="str">
        <f>VLOOKUP(F112,'N2K Features'!$D$5:$CL$125,11,FALSE)</f>
        <v>Small</v>
      </c>
      <c r="Q112" s="77" t="str">
        <f>VLOOKUP(F112,'N2K Features'!$D$5:$CL$125,12,FALSE)</f>
        <v>Low</v>
      </c>
      <c r="R112" s="77" t="str">
        <f>VLOOKUP(F112,'N2K Features'!$D$5:$CL$125,13,FALSE)</f>
        <v>Yes</v>
      </c>
      <c r="S112" s="77" t="str">
        <f>VLOOKUP(F112,'N2K Features'!$D$5:$CL$125,14,FALSE)</f>
        <v>Small</v>
      </c>
      <c r="T112" s="77" t="str">
        <f>VLOOKUP(F112,'N2K Features'!$D$5:$CL$125,15,FALSE)</f>
        <v>High</v>
      </c>
      <c r="U112" s="77" t="str">
        <f>VLOOKUP(F112,'N2K Features'!$D$5:$CL$125,16,FALSE)</f>
        <v>No</v>
      </c>
      <c r="V112" s="77">
        <f>VLOOKUP(F112,'N2K Features'!$D$5:$CL$125, 17,FALSE)</f>
        <v>0</v>
      </c>
      <c r="W112" s="77">
        <f>VLOOKUP(F112,'N2K Features'!$D$5:$CL$125,18,FALSE)</f>
        <v>0</v>
      </c>
      <c r="X112" s="77" t="str">
        <f>VLOOKUP(F112,'N2K Features'!$D$5:$CL$125,19,FALSE)</f>
        <v>No</v>
      </c>
      <c r="Y112" s="77">
        <f>VLOOKUP(F112,'N2K Features'!$D$5:$CL$125,20,FALSE)</f>
        <v>0</v>
      </c>
      <c r="Z112" s="77">
        <f>VLOOKUP(F112,'N2K Features'!$D$5:$CL$125,21,FALSE)</f>
        <v>0</v>
      </c>
      <c r="AA112" s="77" t="str">
        <f>VLOOKUP(F112,'N2K Features'!$D$5:$CL$125,22,FALSE)</f>
        <v>No</v>
      </c>
      <c r="AB112" s="77">
        <f>VLOOKUP(F112,'N2K Features'!$D$5:$CL$125,23,FALSE)</f>
        <v>0</v>
      </c>
      <c r="AC112" s="77">
        <f>VLOOKUP(F112,'N2K Features'!$D$5:$CL$125,24,FALSE)</f>
        <v>0</v>
      </c>
      <c r="AD112" s="77" t="str">
        <f>VLOOKUP(F112,'N2K Features'!$D$5:$CL$125,25,FALSE)</f>
        <v>Yes</v>
      </c>
      <c r="AE112" s="77" t="str">
        <f>VLOOKUP(F112,'N2K Features'!$D$5:$CL$125,26,FALSE)</f>
        <v>Small</v>
      </c>
      <c r="AF112" s="78" t="str">
        <f>VLOOKUP(F112,'N2K Features'!$D$5:$CL$125,27,FALSE)</f>
        <v>Low</v>
      </c>
      <c r="AG112" s="76" t="str">
        <f>VLOOKUP(F112,'N2K Features'!$D$5:$CL$125,28,FALSE)</f>
        <v>No</v>
      </c>
      <c r="AH112" s="76">
        <f>VLOOKUP(F112,'N2K Features'!$D$5:$CL$125,29,FALSE)</f>
        <v>0</v>
      </c>
      <c r="AI112" s="76">
        <f>VLOOKUP(F112,'N2K Features'!$D$5:$CL$125,30,FALSE)</f>
        <v>0</v>
      </c>
      <c r="AJ112" s="76" t="str">
        <f>VLOOKUP(F112,'N2K Features'!$D$5:$CL$125,31,FALSE)</f>
        <v>No</v>
      </c>
      <c r="AK112" s="76">
        <f>VLOOKUP(F112,'N2K Features'!$D$5:$CL$125,32,FALSE)</f>
        <v>0</v>
      </c>
      <c r="AL112" s="76">
        <f>VLOOKUP(F112,'N2K Features'!$D$5:$CL$125,33,FALSE)</f>
        <v>0</v>
      </c>
      <c r="AM112" s="76" t="str">
        <f>VLOOKUP(F112,'N2K Features'!$D$5:$CL$125,34,FALSE)</f>
        <v>Yes</v>
      </c>
      <c r="AN112" s="76" t="str">
        <f>VLOOKUP(F112,'N2K Features'!$D$5:$CL$125,35,FALSE)</f>
        <v>Small</v>
      </c>
      <c r="AO112" s="76" t="str">
        <f>VLOOKUP(F112,'N2K Features'!$D$5:$CL$125,36,FALSE)</f>
        <v>Low</v>
      </c>
      <c r="AP112" s="76" t="str">
        <f>VLOOKUP(F112,'N2K Features'!$D$5:$CL$125,37,FALSE)</f>
        <v>No</v>
      </c>
      <c r="AQ112" s="76">
        <f>VLOOKUP(F112,'N2K Features'!$D$5:$CL$125,38,FALSE)</f>
        <v>0</v>
      </c>
      <c r="AR112" s="76">
        <f>VLOOKUP(F112,'N2K Features'!$D$5:$CL$125,39,FALSE)</f>
        <v>0</v>
      </c>
      <c r="AS112" s="76" t="str">
        <f>VLOOKUP(F112,'N2K Features'!$D$5:$CL$125,40,FALSE)</f>
        <v>No</v>
      </c>
      <c r="AT112" s="76">
        <f>VLOOKUP(F112,'N2K Features'!$D$5:$CL$125,41,FALSE)</f>
        <v>0</v>
      </c>
      <c r="AU112" s="76">
        <f>VLOOKUP(F112,'N2K Features'!$D$5:$CL$125,42,FALSE)</f>
        <v>0</v>
      </c>
      <c r="AV112" s="76" t="str">
        <f>VLOOKUP(F112,'N2K Features'!$D$5:$CL$125,43,FALSE)</f>
        <v>No</v>
      </c>
      <c r="AW112" s="76">
        <f>VLOOKUP(F112,'N2K Features'!$D$5:$CL$125,44,FALSE)</f>
        <v>0</v>
      </c>
      <c r="AX112" s="76">
        <f>VLOOKUP(F112,'N2K Features'!$D$5:$CL$125,45,FALSE)</f>
        <v>0</v>
      </c>
      <c r="AY112" s="76" t="str">
        <f>VLOOKUP(F112,'N2K Features'!$D$5:$CL$125,46,FALSE)</f>
        <v>No</v>
      </c>
      <c r="AZ112" s="76">
        <f>VLOOKUP(F112,'N2K Features'!$D$5:$CL$125,47,FALSE)</f>
        <v>0</v>
      </c>
      <c r="BA112" s="76">
        <f>VLOOKUP(F112,'N2K Features'!$D$5:$CL$125,48,FALSE)</f>
        <v>0</v>
      </c>
      <c r="BB112" s="76" t="str">
        <f>VLOOKUP(F112,'N2K Features'!$D$5:$CL$125,49,FALSE)</f>
        <v>No</v>
      </c>
      <c r="BC112" s="76">
        <f>VLOOKUP(F112,'N2K Features'!$D$5:$CL$125,50,FALSE)</f>
        <v>0</v>
      </c>
      <c r="BD112" s="130">
        <f>VLOOKUP(F112,'N2K Features'!$D$5:$CL$125,51,FALSE)</f>
        <v>0</v>
      </c>
      <c r="BE112" s="76" t="str">
        <f>VLOOKUP(F112,'N2K Features'!$D$5:$CL$125,52,FALSE)</f>
        <v>No</v>
      </c>
      <c r="BF112" s="76">
        <f>VLOOKUP(F112,'N2K Features'!$D$5:$CL$125,53,FALSE)</f>
        <v>0</v>
      </c>
      <c r="BG112" s="130">
        <f>VLOOKUP(F112,'N2K Features'!$D$5:$CL$125,54,FALSE)</f>
        <v>0</v>
      </c>
      <c r="BH112" s="76" t="str">
        <f>VLOOKUP(F112,'N2K Features'!$D$5:$CL$125,55,FALSE)</f>
        <v>Yes</v>
      </c>
      <c r="BI112" s="76" t="str">
        <f>VLOOKUP(F112,'N2K Features'!$D$5:$CL$125,56,FALSE)</f>
        <v>Large</v>
      </c>
      <c r="BJ112" s="76" t="str">
        <f>VLOOKUP(F112,'N2K Features'!$D$5:$CL$125,57,FALSE)</f>
        <v>High</v>
      </c>
      <c r="BK112" s="76" t="str">
        <f>VLOOKUP(F112,'N2K Features'!$D$5:$CL$125,58,FALSE)</f>
        <v>Yes</v>
      </c>
      <c r="BL112" s="76" t="str">
        <f>VLOOKUP(F112,'N2K Features'!$D$5:$CL$125,59,FALSE)</f>
        <v>Large</v>
      </c>
      <c r="BM112" s="130" t="str">
        <f>VLOOKUP(F112,'N2K Features'!$D$5:$CL$125,60,FALSE)</f>
        <v>High</v>
      </c>
      <c r="BN112" s="76" t="str">
        <f>VLOOKUP(F112,'N2K Features'!$D$5:$CL$125,61,FALSE)</f>
        <v>Yes</v>
      </c>
      <c r="BO112" s="76" t="str">
        <f>VLOOKUP(F112,'N2K Features'!$D$5:$CL$125,62,FALSE)</f>
        <v>Medium</v>
      </c>
      <c r="BP112" s="76" t="str">
        <f>VLOOKUP(F112,'N2K Features'!$D$5:$CL$125,63,FALSE)</f>
        <v>Moderate</v>
      </c>
      <c r="BQ112" s="76" t="str">
        <f>VLOOKUP(F112,'N2K Features'!$D$5:$CL$125,64,FALSE)</f>
        <v>No</v>
      </c>
      <c r="BR112" s="76">
        <f>VLOOKUP(F112,'N2K Features'!$D$5:$CL$125,65,FALSE)</f>
        <v>0</v>
      </c>
      <c r="BS112" s="76">
        <f>VLOOKUP(F112,'N2K Features'!$D$5:$CL$125,66,FALSE)</f>
        <v>0</v>
      </c>
      <c r="BT112" s="76" t="str">
        <f>VLOOKUP(F112,'N2K Features'!$D$5:$CL$125,67,FALSE)</f>
        <v>Yes</v>
      </c>
      <c r="BU112" s="76" t="str">
        <f>VLOOKUP(F112,'N2K Features'!$D$5:$CL$125,68,FALSE)</f>
        <v>Small</v>
      </c>
      <c r="BV112" s="76" t="str">
        <f>VLOOKUP(F112,'N2K Features'!$D$5:$CL$125,69,FALSE)</f>
        <v>Low</v>
      </c>
      <c r="BW112" s="76" t="str">
        <f>VLOOKUP(F112,'N2K Features'!$D$5:$CL$125,70,FALSE)</f>
        <v>Yes</v>
      </c>
      <c r="BX112" s="76" t="str">
        <f>VLOOKUP(F112,'N2K Features'!$D$5:$CL$125,71,FALSE)</f>
        <v>Small</v>
      </c>
      <c r="BY112" s="130" t="str">
        <f>VLOOKUP(F112,'N2K Features'!$D$5:$CL$125,72,FALSE)</f>
        <v>High</v>
      </c>
      <c r="BZ112" s="76" t="str">
        <f>VLOOKUP(F112,'N2K Features'!$D$5:$CL$125,73,FALSE)</f>
        <v>No</v>
      </c>
      <c r="CA112" s="76">
        <f>VLOOKUP(F112,'N2K Features'!$D$5:$CL$125,74,FALSE)</f>
        <v>0</v>
      </c>
      <c r="CB112" s="76">
        <f>VLOOKUP(F112,'N2K Features'!$D$5:$CL$125,75,FALSE)</f>
        <v>0</v>
      </c>
      <c r="CC112" s="76" t="str">
        <f>VLOOKUP(F112,'N2K Features'!$D$5:$CL$125,76,FALSE)</f>
        <v>No</v>
      </c>
      <c r="CD112" s="76">
        <f>VLOOKUP(F112,'N2K Features'!$D$5:$CL$125,77,FALSE)</f>
        <v>0</v>
      </c>
      <c r="CE112" s="76">
        <f>VLOOKUP(F112,'N2K Features'!$D$5:$CL$125,78,FALSE)</f>
        <v>0</v>
      </c>
      <c r="CF112" s="76" t="str">
        <f>VLOOKUP(F112,'N2K Features'!$D$5:$CL$125,79,FALSE)</f>
        <v>Yes</v>
      </c>
      <c r="CG112" s="76" t="str">
        <f>VLOOKUP(F112,'N2K Features'!$D$5:$CL$125,80,FALSE)</f>
        <v>Small</v>
      </c>
      <c r="CH112" s="76" t="str">
        <f>VLOOKUP(F112,'N2K Features'!$D$5:$CL$125,81,FALSE)</f>
        <v>Low</v>
      </c>
      <c r="CI112" s="76" t="str">
        <f>VLOOKUP(F112,'N2K Features'!$D$5:$CL$125,82,FALSE)</f>
        <v>No</v>
      </c>
      <c r="CJ112" s="76">
        <f>VLOOKUP(F112,'N2K Features'!$D$5:$CL$125,83,FALSE)</f>
        <v>0</v>
      </c>
      <c r="CK112" s="76">
        <f>VLOOKUP(F112,'N2K Features'!$D$5:$CL$125,84,FALSE)</f>
        <v>0</v>
      </c>
      <c r="CL112" s="76" t="str">
        <f>VLOOKUP(F112,'N2K Features'!$D$5:$CL$125,85,FALSE)</f>
        <v>Not assessed</v>
      </c>
      <c r="CM112" s="76">
        <f>VLOOKUP(F112,'N2K Features'!$D$5:$CL$125,86,FALSE)</f>
        <v>0</v>
      </c>
      <c r="CN112" s="79">
        <f>VLOOKUP(F112,'N2K Features'!$D$5:$CL$125,87,FALSE)</f>
        <v>0</v>
      </c>
    </row>
    <row r="113" spans="1:92" ht="14.4" hidden="1" x14ac:dyDescent="0.3">
      <c r="A113" s="129" t="s">
        <v>231</v>
      </c>
      <c r="B113" s="59" t="s">
        <v>232</v>
      </c>
      <c r="C113" s="59" t="s">
        <v>528</v>
      </c>
      <c r="D113" s="59" t="s">
        <v>711</v>
      </c>
      <c r="E113" s="59" t="s">
        <v>604</v>
      </c>
      <c r="F113" s="59" t="s">
        <v>712</v>
      </c>
      <c r="G113" s="59" t="s">
        <v>713</v>
      </c>
      <c r="H113" s="179" t="s">
        <v>714</v>
      </c>
      <c r="I113" s="77" t="str">
        <f>VLOOKUP(F113,'N2K Features'!$D$5:$CL$125,4,FALSE)</f>
        <v>No</v>
      </c>
      <c r="J113" s="77" t="str">
        <f>VLOOKUP(F113,'N2K Features'!$D$5:$CL$125,5,FALSE)</f>
        <v>Negligible</v>
      </c>
      <c r="K113" s="77" t="str">
        <f>VLOOKUP(F113,'N2K Features'!$D$5:$CL$125,6,FALSE)</f>
        <v>Low</v>
      </c>
      <c r="L113" s="77" t="str">
        <f>VLOOKUP(F113,'N2K Features'!$D$5:$CL$125,7,FALSE)</f>
        <v>No</v>
      </c>
      <c r="M113" s="77" t="str">
        <f>VLOOKUP(F113,'N2K Features'!$D$5:$CL$125,8,FALSE)</f>
        <v>Negligible</v>
      </c>
      <c r="N113" s="77" t="str">
        <f>VLOOKUP(F113,'N2K Features'!$D$5:$CL$125,9,FALSE)</f>
        <v>Low</v>
      </c>
      <c r="O113" s="77" t="str">
        <f>VLOOKUP(F113,'N2K Features'!$D$5:$CL$125,10,FALSE)</f>
        <v>No</v>
      </c>
      <c r="P113" s="77" t="str">
        <f>VLOOKUP(F113,'N2K Features'!$D$5:$CL$125,11,FALSE)</f>
        <v>Negligible</v>
      </c>
      <c r="Q113" s="77" t="str">
        <f>VLOOKUP(F113,'N2K Features'!$D$5:$CL$125,12,FALSE)</f>
        <v>Low</v>
      </c>
      <c r="R113" s="77" t="str">
        <f>VLOOKUP(F113,'N2K Features'!$D$5:$CL$125,13,FALSE)</f>
        <v>No</v>
      </c>
      <c r="S113" s="77" t="str">
        <f>VLOOKUP(F113,'N2K Features'!$D$5:$CL$125,14,FALSE)</f>
        <v>Negligible</v>
      </c>
      <c r="T113" s="77" t="str">
        <f>VLOOKUP(F113,'N2K Features'!$D$5:$CL$125,15,FALSE)</f>
        <v>Low</v>
      </c>
      <c r="U113" s="77" t="str">
        <f>VLOOKUP(F113,'N2K Features'!$D$5:$CL$125,16,FALSE)</f>
        <v>No</v>
      </c>
      <c r="V113" s="77">
        <f>VLOOKUP(F113,'N2K Features'!$D$5:$CL$125, 17,FALSE)</f>
        <v>0</v>
      </c>
      <c r="W113" s="77">
        <f>VLOOKUP(F113,'N2K Features'!$D$5:$CL$125,18,FALSE)</f>
        <v>0</v>
      </c>
      <c r="X113" s="77" t="str">
        <f>VLOOKUP(F113,'N2K Features'!$D$5:$CL$125,19,FALSE)</f>
        <v>No</v>
      </c>
      <c r="Y113" s="77">
        <f>VLOOKUP(F113,'N2K Features'!$D$5:$CL$125,20,FALSE)</f>
        <v>0</v>
      </c>
      <c r="Z113" s="77">
        <f>VLOOKUP(F113,'N2K Features'!$D$5:$CL$125,21,FALSE)</f>
        <v>0</v>
      </c>
      <c r="AA113" s="77" t="str">
        <f>VLOOKUP(F113,'N2K Features'!$D$5:$CL$125,22,FALSE)</f>
        <v>No</v>
      </c>
      <c r="AB113" s="77">
        <f>VLOOKUP(F113,'N2K Features'!$D$5:$CL$125,23,FALSE)</f>
        <v>0</v>
      </c>
      <c r="AC113" s="77">
        <f>VLOOKUP(F113,'N2K Features'!$D$5:$CL$125,24,FALSE)</f>
        <v>0</v>
      </c>
      <c r="AD113" s="77" t="str">
        <f>VLOOKUP(F113,'N2K Features'!$D$5:$CL$125,25,FALSE)</f>
        <v>No</v>
      </c>
      <c r="AE113" s="77">
        <f>VLOOKUP(F113,'N2K Features'!$D$5:$CL$125,26,FALSE)</f>
        <v>0</v>
      </c>
      <c r="AF113" s="78">
        <f>VLOOKUP(F113,'N2K Features'!$D$5:$CL$125,27,FALSE)</f>
        <v>0</v>
      </c>
      <c r="AG113" s="76" t="str">
        <f>VLOOKUP(F113,'N2K Features'!$D$5:$CL$125,28,FALSE)</f>
        <v>No</v>
      </c>
      <c r="AH113" s="76">
        <f>VLOOKUP(F113,'N2K Features'!$D$5:$CL$125,29,FALSE)</f>
        <v>0</v>
      </c>
      <c r="AI113" s="76">
        <f>VLOOKUP(F113,'N2K Features'!$D$5:$CL$125,30,FALSE)</f>
        <v>0</v>
      </c>
      <c r="AJ113" s="76" t="str">
        <f>VLOOKUP(F113,'N2K Features'!$D$5:$CL$125,31,FALSE)</f>
        <v>No</v>
      </c>
      <c r="AK113" s="76">
        <f>VLOOKUP(F113,'N2K Features'!$D$5:$CL$125,32,FALSE)</f>
        <v>0</v>
      </c>
      <c r="AL113" s="76">
        <f>VLOOKUP(F113,'N2K Features'!$D$5:$CL$125,33,FALSE)</f>
        <v>0</v>
      </c>
      <c r="AM113" s="76" t="str">
        <f>VLOOKUP(F113,'N2K Features'!$D$5:$CL$125,34,FALSE)</f>
        <v>No</v>
      </c>
      <c r="AN113" s="76">
        <f>VLOOKUP(F113,'N2K Features'!$D$5:$CL$125,35,FALSE)</f>
        <v>0</v>
      </c>
      <c r="AO113" s="76">
        <f>VLOOKUP(F113,'N2K Features'!$D$5:$CL$125,36,FALSE)</f>
        <v>0</v>
      </c>
      <c r="AP113" s="76" t="str">
        <f>VLOOKUP(F113,'N2K Features'!$D$5:$CL$125,37,FALSE)</f>
        <v>No</v>
      </c>
      <c r="AQ113" s="76">
        <f>VLOOKUP(F113,'N2K Features'!$D$5:$CL$125,38,FALSE)</f>
        <v>0</v>
      </c>
      <c r="AR113" s="76">
        <f>VLOOKUP(F113,'N2K Features'!$D$5:$CL$125,39,FALSE)</f>
        <v>0</v>
      </c>
      <c r="AS113" s="76" t="str">
        <f>VLOOKUP(F113,'N2K Features'!$D$5:$CL$125,40,FALSE)</f>
        <v>No</v>
      </c>
      <c r="AT113" s="76">
        <f>VLOOKUP(F113,'N2K Features'!$D$5:$CL$125,41,FALSE)</f>
        <v>0</v>
      </c>
      <c r="AU113" s="76">
        <f>VLOOKUP(F113,'N2K Features'!$D$5:$CL$125,42,FALSE)</f>
        <v>0</v>
      </c>
      <c r="AV113" s="76" t="str">
        <f>VLOOKUP(F113,'N2K Features'!$D$5:$CL$125,43,FALSE)</f>
        <v>No</v>
      </c>
      <c r="AW113" s="76">
        <f>VLOOKUP(F113,'N2K Features'!$D$5:$CL$125,44,FALSE)</f>
        <v>0</v>
      </c>
      <c r="AX113" s="76">
        <f>VLOOKUP(F113,'N2K Features'!$D$5:$CL$125,45,FALSE)</f>
        <v>0</v>
      </c>
      <c r="AY113" s="76" t="str">
        <f>VLOOKUP(F113,'N2K Features'!$D$5:$CL$125,46,FALSE)</f>
        <v>No</v>
      </c>
      <c r="AZ113" s="76">
        <f>VLOOKUP(F113,'N2K Features'!$D$5:$CL$125,47,FALSE)</f>
        <v>0</v>
      </c>
      <c r="BA113" s="76">
        <f>VLOOKUP(F113,'N2K Features'!$D$5:$CL$125,48,FALSE)</f>
        <v>0</v>
      </c>
      <c r="BB113" s="76" t="str">
        <f>VLOOKUP(F113,'N2K Features'!$D$5:$CL$125,49,FALSE)</f>
        <v>No</v>
      </c>
      <c r="BC113" s="76">
        <f>VLOOKUP(F113,'N2K Features'!$D$5:$CL$125,50,FALSE)</f>
        <v>0</v>
      </c>
      <c r="BD113" s="130">
        <f>VLOOKUP(F113,'N2K Features'!$D$5:$CL$125,51,FALSE)</f>
        <v>0</v>
      </c>
      <c r="BE113" s="76" t="str">
        <f>VLOOKUP(F113,'N2K Features'!$D$5:$CL$125,52,FALSE)</f>
        <v>No</v>
      </c>
      <c r="BF113" s="76">
        <f>VLOOKUP(F113,'N2K Features'!$D$5:$CL$125,53,FALSE)</f>
        <v>0</v>
      </c>
      <c r="BG113" s="130">
        <f>VLOOKUP(F113,'N2K Features'!$D$5:$CL$125,54,FALSE)</f>
        <v>0</v>
      </c>
      <c r="BH113" s="76" t="str">
        <f>VLOOKUP(F113,'N2K Features'!$D$5:$CL$125,55,FALSE)</f>
        <v>No</v>
      </c>
      <c r="BI113" s="76">
        <f>VLOOKUP(F113,'N2K Features'!$D$5:$CL$125,56,FALSE)</f>
        <v>0</v>
      </c>
      <c r="BJ113" s="76">
        <f>VLOOKUP(F113,'N2K Features'!$D$5:$CL$125,57,FALSE)</f>
        <v>0</v>
      </c>
      <c r="BK113" s="76" t="str">
        <f>VLOOKUP(F113,'N2K Features'!$D$5:$CL$125,58,FALSE)</f>
        <v>No</v>
      </c>
      <c r="BL113" s="76">
        <f>VLOOKUP(F113,'N2K Features'!$D$5:$CL$125,59,FALSE)</f>
        <v>0</v>
      </c>
      <c r="BM113" s="130">
        <f>VLOOKUP(F113,'N2K Features'!$D$5:$CL$125,60,FALSE)</f>
        <v>0</v>
      </c>
      <c r="BN113" s="76" t="str">
        <f>VLOOKUP(F113,'N2K Features'!$D$5:$CL$125,61,FALSE)</f>
        <v>No</v>
      </c>
      <c r="BO113" s="76">
        <f>VLOOKUP(F113,'N2K Features'!$D$5:$CL$125,62,FALSE)</f>
        <v>0</v>
      </c>
      <c r="BP113" s="76">
        <f>VLOOKUP(F113,'N2K Features'!$D$5:$CL$125,63,FALSE)</f>
        <v>0</v>
      </c>
      <c r="BQ113" s="76" t="str">
        <f>VLOOKUP(F113,'N2K Features'!$D$5:$CL$125,64,FALSE)</f>
        <v>No</v>
      </c>
      <c r="BR113" s="76">
        <f>VLOOKUP(F113,'N2K Features'!$D$5:$CL$125,65,FALSE)</f>
        <v>0</v>
      </c>
      <c r="BS113" s="76">
        <f>VLOOKUP(F113,'N2K Features'!$D$5:$CL$125,66,FALSE)</f>
        <v>0</v>
      </c>
      <c r="BT113" s="76" t="str">
        <f>VLOOKUP(F113,'N2K Features'!$D$5:$CL$125,67,FALSE)</f>
        <v>No</v>
      </c>
      <c r="BU113" s="76">
        <f>VLOOKUP(F113,'N2K Features'!$D$5:$CL$125,68,FALSE)</f>
        <v>0</v>
      </c>
      <c r="BV113" s="76">
        <f>VLOOKUP(F113,'N2K Features'!$D$5:$CL$125,69,FALSE)</f>
        <v>0</v>
      </c>
      <c r="BW113" s="76" t="str">
        <f>VLOOKUP(F113,'N2K Features'!$D$5:$CL$125,70,FALSE)</f>
        <v>No</v>
      </c>
      <c r="BX113" s="76">
        <f>VLOOKUP(F113,'N2K Features'!$D$5:$CL$125,71,FALSE)</f>
        <v>0</v>
      </c>
      <c r="BY113" s="130">
        <f>VLOOKUP(F113,'N2K Features'!$D$5:$CL$125,72,FALSE)</f>
        <v>0</v>
      </c>
      <c r="BZ113" s="76" t="str">
        <f>VLOOKUP(F113,'N2K Features'!$D$5:$CL$125,73,FALSE)</f>
        <v>No</v>
      </c>
      <c r="CA113" s="76">
        <f>VLOOKUP(F113,'N2K Features'!$D$5:$CL$125,74,FALSE)</f>
        <v>0</v>
      </c>
      <c r="CB113" s="76">
        <f>VLOOKUP(F113,'N2K Features'!$D$5:$CL$125,75,FALSE)</f>
        <v>0</v>
      </c>
      <c r="CC113" s="76" t="str">
        <f>VLOOKUP(F113,'N2K Features'!$D$5:$CL$125,76,FALSE)</f>
        <v>No</v>
      </c>
      <c r="CD113" s="76">
        <f>VLOOKUP(F113,'N2K Features'!$D$5:$CL$125,77,FALSE)</f>
        <v>0</v>
      </c>
      <c r="CE113" s="76">
        <f>VLOOKUP(F113,'N2K Features'!$D$5:$CL$125,78,FALSE)</f>
        <v>0</v>
      </c>
      <c r="CF113" s="76" t="str">
        <f>VLOOKUP(F113,'N2K Features'!$D$5:$CL$125,79,FALSE)</f>
        <v>No</v>
      </c>
      <c r="CG113" s="76">
        <f>VLOOKUP(F113,'N2K Features'!$D$5:$CL$125,80,FALSE)</f>
        <v>0</v>
      </c>
      <c r="CH113" s="76">
        <f>VLOOKUP(F113,'N2K Features'!$D$5:$CL$125,81,FALSE)</f>
        <v>0</v>
      </c>
      <c r="CI113" s="76" t="str">
        <f>VLOOKUP(F113,'N2K Features'!$D$5:$CL$125,82,FALSE)</f>
        <v>No</v>
      </c>
      <c r="CJ113" s="76">
        <f>VLOOKUP(F113,'N2K Features'!$D$5:$CL$125,83,FALSE)</f>
        <v>0</v>
      </c>
      <c r="CK113" s="76">
        <f>VLOOKUP(F113,'N2K Features'!$D$5:$CL$125,84,FALSE)</f>
        <v>0</v>
      </c>
      <c r="CL113" s="76" t="str">
        <f>VLOOKUP(F113,'N2K Features'!$D$5:$CL$125,85,FALSE)</f>
        <v>No</v>
      </c>
      <c r="CM113" s="76">
        <f>VLOOKUP(F113,'N2K Features'!$D$5:$CL$125,86,FALSE)</f>
        <v>0</v>
      </c>
      <c r="CN113" s="79">
        <f>VLOOKUP(F113,'N2K Features'!$D$5:$CL$125,87,FALSE)</f>
        <v>0</v>
      </c>
    </row>
    <row r="114" spans="1:92" ht="14.4" hidden="1" x14ac:dyDescent="0.3">
      <c r="A114" s="129" t="s">
        <v>231</v>
      </c>
      <c r="B114" s="59" t="s">
        <v>232</v>
      </c>
      <c r="C114" s="59" t="s">
        <v>528</v>
      </c>
      <c r="D114" s="59" t="s">
        <v>43</v>
      </c>
      <c r="E114" s="59" t="s">
        <v>606</v>
      </c>
      <c r="F114" s="59" t="s">
        <v>44</v>
      </c>
      <c r="G114" s="59" t="s">
        <v>45</v>
      </c>
      <c r="H114" s="179" t="s">
        <v>46</v>
      </c>
      <c r="I114" s="77" t="str">
        <f>VLOOKUP(F114,'N2K Features'!$D$5:$CL$125,4,FALSE)</f>
        <v>No</v>
      </c>
      <c r="J114" s="77" t="str">
        <f>VLOOKUP(F114,'N2K Features'!$D$5:$CL$125,5,FALSE)</f>
        <v>Negligible</v>
      </c>
      <c r="K114" s="77" t="str">
        <f>VLOOKUP(F114,'N2K Features'!$D$5:$CL$125,6,FALSE)</f>
        <v>Low</v>
      </c>
      <c r="L114" s="77" t="str">
        <f>VLOOKUP(F114,'N2K Features'!$D$5:$CL$125,7,FALSE)</f>
        <v>No</v>
      </c>
      <c r="M114" s="77" t="str">
        <f>VLOOKUP(F114,'N2K Features'!$D$5:$CL$125,8,FALSE)</f>
        <v>Negligible</v>
      </c>
      <c r="N114" s="77" t="str">
        <f>VLOOKUP(F114,'N2K Features'!$D$5:$CL$125,9,FALSE)</f>
        <v>Low</v>
      </c>
      <c r="O114" s="77" t="str">
        <f>VLOOKUP(F114,'N2K Features'!$D$5:$CL$125,10,FALSE)</f>
        <v>No</v>
      </c>
      <c r="P114" s="77" t="str">
        <f>VLOOKUP(F114,'N2K Features'!$D$5:$CL$125,11,FALSE)</f>
        <v>Negligible</v>
      </c>
      <c r="Q114" s="77" t="str">
        <f>VLOOKUP(F114,'N2K Features'!$D$5:$CL$125,12,FALSE)</f>
        <v>Low</v>
      </c>
      <c r="R114" s="77" t="str">
        <f>VLOOKUP(F114,'N2K Features'!$D$5:$CL$125,13,FALSE)</f>
        <v>No</v>
      </c>
      <c r="S114" s="77" t="str">
        <f>VLOOKUP(F114,'N2K Features'!$D$5:$CL$125,14,FALSE)</f>
        <v>Negligible</v>
      </c>
      <c r="T114" s="77" t="str">
        <f>VLOOKUP(F114,'N2K Features'!$D$5:$CL$125,15,FALSE)</f>
        <v>Low</v>
      </c>
      <c r="U114" s="77" t="str">
        <f>VLOOKUP(F114,'N2K Features'!$D$5:$CL$125,16,FALSE)</f>
        <v>No</v>
      </c>
      <c r="V114" s="77">
        <f>VLOOKUP(F114,'N2K Features'!$D$5:$CL$125, 17,FALSE)</f>
        <v>0</v>
      </c>
      <c r="W114" s="77">
        <f>VLOOKUP(F114,'N2K Features'!$D$5:$CL$125,18,FALSE)</f>
        <v>0</v>
      </c>
      <c r="X114" s="77" t="str">
        <f>VLOOKUP(F114,'N2K Features'!$D$5:$CL$125,19,FALSE)</f>
        <v>No</v>
      </c>
      <c r="Y114" s="77">
        <f>VLOOKUP(F114,'N2K Features'!$D$5:$CL$125,20,FALSE)</f>
        <v>0</v>
      </c>
      <c r="Z114" s="77">
        <f>VLOOKUP(F114,'N2K Features'!$D$5:$CL$125,21,FALSE)</f>
        <v>0</v>
      </c>
      <c r="AA114" s="77" t="str">
        <f>VLOOKUP(F114,'N2K Features'!$D$5:$CL$125,22,FALSE)</f>
        <v>No</v>
      </c>
      <c r="AB114" s="77">
        <f>VLOOKUP(F114,'N2K Features'!$D$5:$CL$125,23,FALSE)</f>
        <v>0</v>
      </c>
      <c r="AC114" s="77">
        <f>VLOOKUP(F114,'N2K Features'!$D$5:$CL$125,24,FALSE)</f>
        <v>0</v>
      </c>
      <c r="AD114" s="77" t="str">
        <f>VLOOKUP(F114,'N2K Features'!$D$5:$CL$125,25,FALSE)</f>
        <v>No</v>
      </c>
      <c r="AE114" s="77">
        <f>VLOOKUP(F114,'N2K Features'!$D$5:$CL$125,26,FALSE)</f>
        <v>0</v>
      </c>
      <c r="AF114" s="78">
        <f>VLOOKUP(F114,'N2K Features'!$D$5:$CL$125,27,FALSE)</f>
        <v>0</v>
      </c>
      <c r="AG114" s="76" t="str">
        <f>VLOOKUP(F114,'N2K Features'!$D$5:$CL$125,28,FALSE)</f>
        <v>No</v>
      </c>
      <c r="AH114" s="76">
        <f>VLOOKUP(F114,'N2K Features'!$D$5:$CL$125,29,FALSE)</f>
        <v>0</v>
      </c>
      <c r="AI114" s="76">
        <f>VLOOKUP(F114,'N2K Features'!$D$5:$CL$125,30,FALSE)</f>
        <v>0</v>
      </c>
      <c r="AJ114" s="76" t="str">
        <f>VLOOKUP(F114,'N2K Features'!$D$5:$CL$125,31,FALSE)</f>
        <v>No</v>
      </c>
      <c r="AK114" s="76">
        <f>VLOOKUP(F114,'N2K Features'!$D$5:$CL$125,32,FALSE)</f>
        <v>0</v>
      </c>
      <c r="AL114" s="76">
        <f>VLOOKUP(F114,'N2K Features'!$D$5:$CL$125,33,FALSE)</f>
        <v>0</v>
      </c>
      <c r="AM114" s="76" t="str">
        <f>VLOOKUP(F114,'N2K Features'!$D$5:$CL$125,34,FALSE)</f>
        <v>No</v>
      </c>
      <c r="AN114" s="76">
        <f>VLOOKUP(F114,'N2K Features'!$D$5:$CL$125,35,FALSE)</f>
        <v>0</v>
      </c>
      <c r="AO114" s="76">
        <f>VLOOKUP(F114,'N2K Features'!$D$5:$CL$125,36,FALSE)</f>
        <v>0</v>
      </c>
      <c r="AP114" s="76" t="str">
        <f>VLOOKUP(F114,'N2K Features'!$D$5:$CL$125,37,FALSE)</f>
        <v>No</v>
      </c>
      <c r="AQ114" s="76">
        <f>VLOOKUP(F114,'N2K Features'!$D$5:$CL$125,38,FALSE)</f>
        <v>0</v>
      </c>
      <c r="AR114" s="76">
        <f>VLOOKUP(F114,'N2K Features'!$D$5:$CL$125,39,FALSE)</f>
        <v>0</v>
      </c>
      <c r="AS114" s="76" t="str">
        <f>VLOOKUP(F114,'N2K Features'!$D$5:$CL$125,40,FALSE)</f>
        <v>No</v>
      </c>
      <c r="AT114" s="76">
        <f>VLOOKUP(F114,'N2K Features'!$D$5:$CL$125,41,FALSE)</f>
        <v>0</v>
      </c>
      <c r="AU114" s="76">
        <f>VLOOKUP(F114,'N2K Features'!$D$5:$CL$125,42,FALSE)</f>
        <v>0</v>
      </c>
      <c r="AV114" s="76" t="str">
        <f>VLOOKUP(F114,'N2K Features'!$D$5:$CL$125,43,FALSE)</f>
        <v>No</v>
      </c>
      <c r="AW114" s="76">
        <f>VLOOKUP(F114,'N2K Features'!$D$5:$CL$125,44,FALSE)</f>
        <v>0</v>
      </c>
      <c r="AX114" s="76">
        <f>VLOOKUP(F114,'N2K Features'!$D$5:$CL$125,45,FALSE)</f>
        <v>0</v>
      </c>
      <c r="AY114" s="76" t="str">
        <f>VLOOKUP(F114,'N2K Features'!$D$5:$CL$125,46,FALSE)</f>
        <v>No</v>
      </c>
      <c r="AZ114" s="76">
        <f>VLOOKUP(F114,'N2K Features'!$D$5:$CL$125,47,FALSE)</f>
        <v>0</v>
      </c>
      <c r="BA114" s="76">
        <f>VLOOKUP(F114,'N2K Features'!$D$5:$CL$125,48,FALSE)</f>
        <v>0</v>
      </c>
      <c r="BB114" s="76" t="str">
        <f>VLOOKUP(F114,'N2K Features'!$D$5:$CL$125,49,FALSE)</f>
        <v>No</v>
      </c>
      <c r="BC114" s="76">
        <f>VLOOKUP(F114,'N2K Features'!$D$5:$CL$125,50,FALSE)</f>
        <v>0</v>
      </c>
      <c r="BD114" s="130">
        <f>VLOOKUP(F114,'N2K Features'!$D$5:$CL$125,51,FALSE)</f>
        <v>0</v>
      </c>
      <c r="BE114" s="76" t="str">
        <f>VLOOKUP(F114,'N2K Features'!$D$5:$CL$125,52,FALSE)</f>
        <v>No</v>
      </c>
      <c r="BF114" s="76">
        <f>VLOOKUP(F114,'N2K Features'!$D$5:$CL$125,53,FALSE)</f>
        <v>0</v>
      </c>
      <c r="BG114" s="130">
        <f>VLOOKUP(F114,'N2K Features'!$D$5:$CL$125,54,FALSE)</f>
        <v>0</v>
      </c>
      <c r="BH114" s="76" t="str">
        <f>VLOOKUP(F114,'N2K Features'!$D$5:$CL$125,55,FALSE)</f>
        <v>No</v>
      </c>
      <c r="BI114" s="76">
        <f>VLOOKUP(F114,'N2K Features'!$D$5:$CL$125,56,FALSE)</f>
        <v>0</v>
      </c>
      <c r="BJ114" s="76">
        <f>VLOOKUP(F114,'N2K Features'!$D$5:$CL$125,57,FALSE)</f>
        <v>0</v>
      </c>
      <c r="BK114" s="76" t="str">
        <f>VLOOKUP(F114,'N2K Features'!$D$5:$CL$125,58,FALSE)</f>
        <v>No</v>
      </c>
      <c r="BL114" s="76">
        <f>VLOOKUP(F114,'N2K Features'!$D$5:$CL$125,59,FALSE)</f>
        <v>0</v>
      </c>
      <c r="BM114" s="130">
        <f>VLOOKUP(F114,'N2K Features'!$D$5:$CL$125,60,FALSE)</f>
        <v>0</v>
      </c>
      <c r="BN114" s="76" t="str">
        <f>VLOOKUP(F114,'N2K Features'!$D$5:$CL$125,61,FALSE)</f>
        <v>No</v>
      </c>
      <c r="BO114" s="76">
        <f>VLOOKUP(F114,'N2K Features'!$D$5:$CL$125,62,FALSE)</f>
        <v>0</v>
      </c>
      <c r="BP114" s="76">
        <f>VLOOKUP(F114,'N2K Features'!$D$5:$CL$125,63,FALSE)</f>
        <v>0</v>
      </c>
      <c r="BQ114" s="76" t="str">
        <f>VLOOKUP(F114,'N2K Features'!$D$5:$CL$125,64,FALSE)</f>
        <v>No</v>
      </c>
      <c r="BR114" s="76">
        <f>VLOOKUP(F114,'N2K Features'!$D$5:$CL$125,65,FALSE)</f>
        <v>0</v>
      </c>
      <c r="BS114" s="76">
        <f>VLOOKUP(F114,'N2K Features'!$D$5:$CL$125,66,FALSE)</f>
        <v>0</v>
      </c>
      <c r="BT114" s="76" t="str">
        <f>VLOOKUP(F114,'N2K Features'!$D$5:$CL$125,67,FALSE)</f>
        <v>No</v>
      </c>
      <c r="BU114" s="76">
        <f>VLOOKUP(F114,'N2K Features'!$D$5:$CL$125,68,FALSE)</f>
        <v>0</v>
      </c>
      <c r="BV114" s="76">
        <f>VLOOKUP(F114,'N2K Features'!$D$5:$CL$125,69,FALSE)</f>
        <v>0</v>
      </c>
      <c r="BW114" s="76" t="str">
        <f>VLOOKUP(F114,'N2K Features'!$D$5:$CL$125,70,FALSE)</f>
        <v>No</v>
      </c>
      <c r="BX114" s="76">
        <f>VLOOKUP(F114,'N2K Features'!$D$5:$CL$125,71,FALSE)</f>
        <v>0</v>
      </c>
      <c r="BY114" s="130">
        <f>VLOOKUP(F114,'N2K Features'!$D$5:$CL$125,72,FALSE)</f>
        <v>0</v>
      </c>
      <c r="BZ114" s="76" t="str">
        <f>VLOOKUP(F114,'N2K Features'!$D$5:$CL$125,73,FALSE)</f>
        <v>No</v>
      </c>
      <c r="CA114" s="76">
        <f>VLOOKUP(F114,'N2K Features'!$D$5:$CL$125,74,FALSE)</f>
        <v>0</v>
      </c>
      <c r="CB114" s="76">
        <f>VLOOKUP(F114,'N2K Features'!$D$5:$CL$125,75,FALSE)</f>
        <v>0</v>
      </c>
      <c r="CC114" s="76" t="str">
        <f>VLOOKUP(F114,'N2K Features'!$D$5:$CL$125,76,FALSE)</f>
        <v>No</v>
      </c>
      <c r="CD114" s="76">
        <f>VLOOKUP(F114,'N2K Features'!$D$5:$CL$125,77,FALSE)</f>
        <v>0</v>
      </c>
      <c r="CE114" s="76">
        <f>VLOOKUP(F114,'N2K Features'!$D$5:$CL$125,78,FALSE)</f>
        <v>0</v>
      </c>
      <c r="CF114" s="76" t="str">
        <f>VLOOKUP(F114,'N2K Features'!$D$5:$CL$125,79,FALSE)</f>
        <v>No</v>
      </c>
      <c r="CG114" s="76">
        <f>VLOOKUP(F114,'N2K Features'!$D$5:$CL$125,80,FALSE)</f>
        <v>0</v>
      </c>
      <c r="CH114" s="76">
        <f>VLOOKUP(F114,'N2K Features'!$D$5:$CL$125,81,FALSE)</f>
        <v>0</v>
      </c>
      <c r="CI114" s="76" t="str">
        <f>VLOOKUP(F114,'N2K Features'!$D$5:$CL$125,82,FALSE)</f>
        <v>No</v>
      </c>
      <c r="CJ114" s="76">
        <f>VLOOKUP(F114,'N2K Features'!$D$5:$CL$125,83,FALSE)</f>
        <v>0</v>
      </c>
      <c r="CK114" s="76">
        <f>VLOOKUP(F114,'N2K Features'!$D$5:$CL$125,84,FALSE)</f>
        <v>0</v>
      </c>
      <c r="CL114" s="76" t="str">
        <f>VLOOKUP(F114,'N2K Features'!$D$5:$CL$125,85,FALSE)</f>
        <v>No</v>
      </c>
      <c r="CM114" s="76">
        <f>VLOOKUP(F114,'N2K Features'!$D$5:$CL$125,86,FALSE)</f>
        <v>0</v>
      </c>
      <c r="CN114" s="79" t="str">
        <f>VLOOKUP(F114,'N2K Features'!$D$5:$CL$125,87,FALSE)</f>
        <v xml:space="preserve">Specialist interest only. </v>
      </c>
    </row>
    <row r="115" spans="1:92" ht="14.4" hidden="1" x14ac:dyDescent="0.3">
      <c r="A115" s="129" t="s">
        <v>233</v>
      </c>
      <c r="B115" s="59" t="s">
        <v>234</v>
      </c>
      <c r="C115" s="59" t="s">
        <v>585</v>
      </c>
      <c r="D115" s="59" t="s">
        <v>619</v>
      </c>
      <c r="E115" s="59" t="s">
        <v>594</v>
      </c>
      <c r="F115" s="59" t="s">
        <v>620</v>
      </c>
      <c r="G115" s="59" t="s">
        <v>621</v>
      </c>
      <c r="H115" s="179" t="s">
        <v>622</v>
      </c>
      <c r="I115" s="77" t="str">
        <f>VLOOKUP(F115,'N2K Features'!$D$5:$CL$125,4,FALSE)</f>
        <v>Yes</v>
      </c>
      <c r="J115" s="77" t="str">
        <f>VLOOKUP(F115,'N2K Features'!$D$5:$CL$125,5,FALSE)</f>
        <v>Medium</v>
      </c>
      <c r="K115" s="77" t="str">
        <f>VLOOKUP(F115,'N2K Features'!$D$5:$CL$125,6,FALSE)</f>
        <v>Moderate</v>
      </c>
      <c r="L115" s="77" t="str">
        <f>VLOOKUP(F115,'N2K Features'!$D$5:$CL$125,7,FALSE)</f>
        <v>Yes</v>
      </c>
      <c r="M115" s="77" t="str">
        <f>VLOOKUP(F115,'N2K Features'!$D$5:$CL$125,8,FALSE)</f>
        <v>Small</v>
      </c>
      <c r="N115" s="77" t="str">
        <f>VLOOKUP(F115,'N2K Features'!$D$5:$CL$125,9,FALSE)</f>
        <v>Low</v>
      </c>
      <c r="O115" s="77" t="str">
        <f>VLOOKUP(F115,'N2K Features'!$D$5:$CL$125,10,FALSE)</f>
        <v>Yes</v>
      </c>
      <c r="P115" s="77" t="str">
        <f>VLOOKUP(F115,'N2K Features'!$D$5:$CL$125,11,FALSE)</f>
        <v>Medium</v>
      </c>
      <c r="Q115" s="77" t="str">
        <f>VLOOKUP(F115,'N2K Features'!$D$5:$CL$125,12,FALSE)</f>
        <v>Low</v>
      </c>
      <c r="R115" s="77" t="str">
        <f>VLOOKUP(F115,'N2K Features'!$D$5:$CL$125,13,FALSE)</f>
        <v>Yes</v>
      </c>
      <c r="S115" s="77" t="str">
        <f>VLOOKUP(F115,'N2K Features'!$D$5:$CL$125,14,FALSE)</f>
        <v>Medium</v>
      </c>
      <c r="T115" s="77" t="str">
        <f>VLOOKUP(F115,'N2K Features'!$D$5:$CL$125,15,FALSE)</f>
        <v>High</v>
      </c>
      <c r="U115" s="77" t="str">
        <f>VLOOKUP(F115,'N2K Features'!$D$5:$CL$125,16,FALSE)</f>
        <v>No</v>
      </c>
      <c r="V115" s="77">
        <f>VLOOKUP(F115,'N2K Features'!$D$5:$CL$125, 17,FALSE)</f>
        <v>0</v>
      </c>
      <c r="W115" s="77">
        <f>VLOOKUP(F115,'N2K Features'!$D$5:$CL$125,18,FALSE)</f>
        <v>0</v>
      </c>
      <c r="X115" s="77" t="str">
        <f>VLOOKUP(F115,'N2K Features'!$D$5:$CL$125,19,FALSE)</f>
        <v>No</v>
      </c>
      <c r="Y115" s="77">
        <f>VLOOKUP(F115,'N2K Features'!$D$5:$CL$125,20,FALSE)</f>
        <v>0</v>
      </c>
      <c r="Z115" s="77">
        <f>VLOOKUP(F115,'N2K Features'!$D$5:$CL$125,21,FALSE)</f>
        <v>0</v>
      </c>
      <c r="AA115" s="77" t="str">
        <f>VLOOKUP(F115,'N2K Features'!$D$5:$CL$125,22,FALSE)</f>
        <v>Yes</v>
      </c>
      <c r="AB115" s="77" t="str">
        <f>VLOOKUP(F115,'N2K Features'!$D$5:$CL$125,23,FALSE)</f>
        <v>Medium</v>
      </c>
      <c r="AC115" s="77" t="str">
        <f>VLOOKUP(F115,'N2K Features'!$D$5:$CL$125,24,FALSE)</f>
        <v>High</v>
      </c>
      <c r="AD115" s="77" t="str">
        <f>VLOOKUP(F115,'N2K Features'!$D$5:$CL$125,25,FALSE)</f>
        <v>No</v>
      </c>
      <c r="AE115" s="77">
        <f>VLOOKUP(F115,'N2K Features'!$D$5:$CL$125,26,FALSE)</f>
        <v>0</v>
      </c>
      <c r="AF115" s="78">
        <f>VLOOKUP(F115,'N2K Features'!$D$5:$CL$125,27,FALSE)</f>
        <v>0</v>
      </c>
      <c r="AG115" s="76" t="str">
        <f>VLOOKUP(F115,'N2K Features'!$D$5:$CL$125,28,FALSE)</f>
        <v>No</v>
      </c>
      <c r="AH115" s="76">
        <f>VLOOKUP(F115,'N2K Features'!$D$5:$CL$125,29,FALSE)</f>
        <v>0</v>
      </c>
      <c r="AI115" s="76">
        <f>VLOOKUP(F115,'N2K Features'!$D$5:$CL$125,30,FALSE)</f>
        <v>0</v>
      </c>
      <c r="AJ115" s="76" t="str">
        <f>VLOOKUP(F115,'N2K Features'!$D$5:$CL$125,31,FALSE)</f>
        <v>No</v>
      </c>
      <c r="AK115" s="76">
        <f>VLOOKUP(F115,'N2K Features'!$D$5:$CL$125,32,FALSE)</f>
        <v>0</v>
      </c>
      <c r="AL115" s="76">
        <f>VLOOKUP(F115,'N2K Features'!$D$5:$CL$125,33,FALSE)</f>
        <v>0</v>
      </c>
      <c r="AM115" s="76" t="str">
        <f>VLOOKUP(F115,'N2K Features'!$D$5:$CL$125,34,FALSE)</f>
        <v>No</v>
      </c>
      <c r="AN115" s="76">
        <f>VLOOKUP(F115,'N2K Features'!$D$5:$CL$125,35,FALSE)</f>
        <v>0</v>
      </c>
      <c r="AO115" s="76">
        <f>VLOOKUP(F115,'N2K Features'!$D$5:$CL$125,36,FALSE)</f>
        <v>0</v>
      </c>
      <c r="AP115" s="76" t="str">
        <f>VLOOKUP(F115,'N2K Features'!$D$5:$CL$125,37,FALSE)</f>
        <v>No</v>
      </c>
      <c r="AQ115" s="76">
        <f>VLOOKUP(F115,'N2K Features'!$D$5:$CL$125,38,FALSE)</f>
        <v>0</v>
      </c>
      <c r="AR115" s="76">
        <f>VLOOKUP(F115,'N2K Features'!$D$5:$CL$125,39,FALSE)</f>
        <v>0</v>
      </c>
      <c r="AS115" s="76" t="str">
        <f>VLOOKUP(F115,'N2K Features'!$D$5:$CL$125,40,FALSE)</f>
        <v>No</v>
      </c>
      <c r="AT115" s="76">
        <f>VLOOKUP(F115,'N2K Features'!$D$5:$CL$125,41,FALSE)</f>
        <v>0</v>
      </c>
      <c r="AU115" s="76">
        <f>VLOOKUP(F115,'N2K Features'!$D$5:$CL$125,42,FALSE)</f>
        <v>0</v>
      </c>
      <c r="AV115" s="76" t="str">
        <f>VLOOKUP(F115,'N2K Features'!$D$5:$CL$125,43,FALSE)</f>
        <v>Yes</v>
      </c>
      <c r="AW115" s="76" t="str">
        <f>VLOOKUP(F115,'N2K Features'!$D$5:$CL$125,44,FALSE)</f>
        <v>Medium</v>
      </c>
      <c r="AX115" s="76" t="str">
        <f>VLOOKUP(F115,'N2K Features'!$D$5:$CL$125,45,FALSE)</f>
        <v>Low</v>
      </c>
      <c r="AY115" s="76" t="str">
        <f>VLOOKUP(F115,'N2K Features'!$D$5:$CL$125,46,FALSE)</f>
        <v>No</v>
      </c>
      <c r="AZ115" s="76">
        <f>VLOOKUP(F115,'N2K Features'!$D$5:$CL$125,47,FALSE)</f>
        <v>0</v>
      </c>
      <c r="BA115" s="76">
        <f>VLOOKUP(F115,'N2K Features'!$D$5:$CL$125,48,FALSE)</f>
        <v>0</v>
      </c>
      <c r="BB115" s="76" t="str">
        <f>VLOOKUP(F115,'N2K Features'!$D$5:$CL$125,49,FALSE)</f>
        <v>No</v>
      </c>
      <c r="BC115" s="76">
        <f>VLOOKUP(F115,'N2K Features'!$D$5:$CL$125,50,FALSE)</f>
        <v>0</v>
      </c>
      <c r="BD115" s="130">
        <f>VLOOKUP(F115,'N2K Features'!$D$5:$CL$125,51,FALSE)</f>
        <v>0</v>
      </c>
      <c r="BE115" s="76" t="str">
        <f>VLOOKUP(F115,'N2K Features'!$D$5:$CL$125,52,FALSE)</f>
        <v>No</v>
      </c>
      <c r="BF115" s="76">
        <f>VLOOKUP(F115,'N2K Features'!$D$5:$CL$125,53,FALSE)</f>
        <v>0</v>
      </c>
      <c r="BG115" s="130">
        <f>VLOOKUP(F115,'N2K Features'!$D$5:$CL$125,54,FALSE)</f>
        <v>0</v>
      </c>
      <c r="BH115" s="76" t="str">
        <f>VLOOKUP(F115,'N2K Features'!$D$5:$CL$125,55,FALSE)</f>
        <v>Yes</v>
      </c>
      <c r="BI115" s="76" t="str">
        <f>VLOOKUP(F115,'N2K Features'!$D$5:$CL$125,56,FALSE)</f>
        <v>Large</v>
      </c>
      <c r="BJ115" s="76" t="str">
        <f>VLOOKUP(F115,'N2K Features'!$D$5:$CL$125,57,FALSE)</f>
        <v>Moderate</v>
      </c>
      <c r="BK115" s="76" t="str">
        <f>VLOOKUP(F115,'N2K Features'!$D$5:$CL$125,58,FALSE)</f>
        <v>Yes</v>
      </c>
      <c r="BL115" s="76" t="str">
        <f>VLOOKUP(F115,'N2K Features'!$D$5:$CL$125,59,FALSE)</f>
        <v>Medium</v>
      </c>
      <c r="BM115" s="130" t="str">
        <f>VLOOKUP(F115,'N2K Features'!$D$5:$CL$125,60,FALSE)</f>
        <v>High</v>
      </c>
      <c r="BN115" s="76" t="str">
        <f>VLOOKUP(F115,'N2K Features'!$D$5:$CL$125,61,FALSE)</f>
        <v>Yes</v>
      </c>
      <c r="BO115" s="76" t="str">
        <f>VLOOKUP(F115,'N2K Features'!$D$5:$CL$125,62,FALSE)</f>
        <v>Medium</v>
      </c>
      <c r="BP115" s="76" t="str">
        <f>VLOOKUP(F115,'N2K Features'!$D$5:$CL$125,63,FALSE)</f>
        <v>Moderate</v>
      </c>
      <c r="BQ115" s="76" t="str">
        <f>VLOOKUP(F115,'N2K Features'!$D$5:$CL$125,64,FALSE)</f>
        <v>Yes</v>
      </c>
      <c r="BR115" s="76" t="str">
        <f>VLOOKUP(F115,'N2K Features'!$D$5:$CL$125,65,FALSE)</f>
        <v>Medium</v>
      </c>
      <c r="BS115" s="76" t="str">
        <f>VLOOKUP(F115,'N2K Features'!$D$5:$CL$125,66,FALSE)</f>
        <v>Moderate</v>
      </c>
      <c r="BT115" s="76" t="str">
        <f>VLOOKUP(F115,'N2K Features'!$D$5:$CL$125,67,FALSE)</f>
        <v>No</v>
      </c>
      <c r="BU115" s="76">
        <f>VLOOKUP(F115,'N2K Features'!$D$5:$CL$125,68,FALSE)</f>
        <v>0</v>
      </c>
      <c r="BV115" s="76">
        <f>VLOOKUP(F115,'N2K Features'!$D$5:$CL$125,69,FALSE)</f>
        <v>0</v>
      </c>
      <c r="BW115" s="76" t="str">
        <f>VLOOKUP(F115,'N2K Features'!$D$5:$CL$125,70,FALSE)</f>
        <v>Yes</v>
      </c>
      <c r="BX115" s="76" t="str">
        <f>VLOOKUP(F115,'N2K Features'!$D$5:$CL$125,71,FALSE)</f>
        <v>Medium</v>
      </c>
      <c r="BY115" s="130" t="str">
        <f>VLOOKUP(F115,'N2K Features'!$D$5:$CL$125,72,FALSE)</f>
        <v>High</v>
      </c>
      <c r="BZ115" s="76" t="str">
        <f>VLOOKUP(F115,'N2K Features'!$D$5:$CL$125,73,FALSE)</f>
        <v>No</v>
      </c>
      <c r="CA115" s="76">
        <f>VLOOKUP(F115,'N2K Features'!$D$5:$CL$125,74,FALSE)</f>
        <v>0</v>
      </c>
      <c r="CB115" s="76">
        <f>VLOOKUP(F115,'N2K Features'!$D$5:$CL$125,75,FALSE)</f>
        <v>0</v>
      </c>
      <c r="CC115" s="76" t="str">
        <f>VLOOKUP(F115,'N2K Features'!$D$5:$CL$125,76,FALSE)</f>
        <v>No</v>
      </c>
      <c r="CD115" s="76">
        <f>VLOOKUP(F115,'N2K Features'!$D$5:$CL$125,77,FALSE)</f>
        <v>0</v>
      </c>
      <c r="CE115" s="76">
        <f>VLOOKUP(F115,'N2K Features'!$D$5:$CL$125,78,FALSE)</f>
        <v>0</v>
      </c>
      <c r="CF115" s="76" t="str">
        <f>VLOOKUP(F115,'N2K Features'!$D$5:$CL$125,79,FALSE)</f>
        <v>No</v>
      </c>
      <c r="CG115" s="76">
        <f>VLOOKUP(F115,'N2K Features'!$D$5:$CL$125,80,FALSE)</f>
        <v>0</v>
      </c>
      <c r="CH115" s="76">
        <f>VLOOKUP(F115,'N2K Features'!$D$5:$CL$125,81,FALSE)</f>
        <v>0</v>
      </c>
      <c r="CI115" s="76" t="str">
        <f>VLOOKUP(F115,'N2K Features'!$D$5:$CL$125,82,FALSE)</f>
        <v>No</v>
      </c>
      <c r="CJ115" s="76">
        <f>VLOOKUP(F115,'N2K Features'!$D$5:$CL$125,83,FALSE)</f>
        <v>0</v>
      </c>
      <c r="CK115" s="76">
        <f>VLOOKUP(F115,'N2K Features'!$D$5:$CL$125,84,FALSE)</f>
        <v>0</v>
      </c>
      <c r="CL115" s="76" t="str">
        <f>VLOOKUP(F115,'N2K Features'!$D$5:$CL$125,85,FALSE)</f>
        <v>Yes</v>
      </c>
      <c r="CM115" s="76" t="str">
        <f>VLOOKUP(F115,'N2K Features'!$D$5:$CL$125,86,FALSE)</f>
        <v>Low</v>
      </c>
      <c r="CN115" s="79" t="str">
        <f>VLOOKUP(F115,'N2K Features'!$D$5:$CL$125,87,FALSE)</f>
        <v>Natural freshwater landscape</v>
      </c>
    </row>
    <row r="116" spans="1:92" ht="14.4" hidden="1" x14ac:dyDescent="0.3">
      <c r="A116" s="129" t="s">
        <v>235</v>
      </c>
      <c r="B116" s="59" t="s">
        <v>236</v>
      </c>
      <c r="C116" s="59" t="s">
        <v>585</v>
      </c>
      <c r="D116" s="59" t="s">
        <v>629</v>
      </c>
      <c r="E116" s="59" t="s">
        <v>596</v>
      </c>
      <c r="F116" s="59" t="s">
        <v>630</v>
      </c>
      <c r="G116" s="59" t="s">
        <v>631</v>
      </c>
      <c r="H116" s="179" t="s">
        <v>632</v>
      </c>
      <c r="I116" s="77" t="str">
        <f>VLOOKUP(F116,'N2K Features'!$D$5:$CL$125,4,FALSE)</f>
        <v>Yes</v>
      </c>
      <c r="J116" s="77" t="str">
        <f>VLOOKUP(F116,'N2K Features'!$D$5:$CL$125,5,FALSE)</f>
        <v>Medium</v>
      </c>
      <c r="K116" s="77" t="str">
        <f>VLOOKUP(F116,'N2K Features'!$D$5:$CL$125,6,FALSE)</f>
        <v>Moderate</v>
      </c>
      <c r="L116" s="77" t="str">
        <f>VLOOKUP(F116,'N2K Features'!$D$5:$CL$125,7,FALSE)</f>
        <v>Yes</v>
      </c>
      <c r="M116" s="77" t="str">
        <f>VLOOKUP(F116,'N2K Features'!$D$5:$CL$125,8,FALSE)</f>
        <v>Small</v>
      </c>
      <c r="N116" s="77" t="str">
        <f>VLOOKUP(F116,'N2K Features'!$D$5:$CL$125,9,FALSE)</f>
        <v>Low</v>
      </c>
      <c r="O116" s="77" t="str">
        <f>VLOOKUP(F116,'N2K Features'!$D$5:$CL$125,10,FALSE)</f>
        <v>Yes</v>
      </c>
      <c r="P116" s="77" t="str">
        <f>VLOOKUP(F116,'N2K Features'!$D$5:$CL$125,11,FALSE)</f>
        <v>Medium</v>
      </c>
      <c r="Q116" s="77" t="str">
        <f>VLOOKUP(F116,'N2K Features'!$D$5:$CL$125,12,FALSE)</f>
        <v>Low</v>
      </c>
      <c r="R116" s="77" t="str">
        <f>VLOOKUP(F116,'N2K Features'!$D$5:$CL$125,13,FALSE)</f>
        <v>Yes</v>
      </c>
      <c r="S116" s="77" t="str">
        <f>VLOOKUP(F116,'N2K Features'!$D$5:$CL$125,14,FALSE)</f>
        <v>Large</v>
      </c>
      <c r="T116" s="77" t="str">
        <f>VLOOKUP(F116,'N2K Features'!$D$5:$CL$125,15,FALSE)</f>
        <v>High</v>
      </c>
      <c r="U116" s="77" t="str">
        <f>VLOOKUP(F116,'N2K Features'!$D$5:$CL$125,16,FALSE)</f>
        <v>No</v>
      </c>
      <c r="V116" s="77">
        <f>VLOOKUP(F116,'N2K Features'!$D$5:$CL$125, 17,FALSE)</f>
        <v>0</v>
      </c>
      <c r="W116" s="77">
        <f>VLOOKUP(F116,'N2K Features'!$D$5:$CL$125,18,FALSE)</f>
        <v>0</v>
      </c>
      <c r="X116" s="77" t="str">
        <f>VLOOKUP(F116,'N2K Features'!$D$5:$CL$125,19,FALSE)</f>
        <v>Yes</v>
      </c>
      <c r="Y116" s="77" t="str">
        <f>VLOOKUP(F116,'N2K Features'!$D$5:$CL$125,20,FALSE)</f>
        <v>Medium</v>
      </c>
      <c r="Z116" s="77" t="str">
        <f>VLOOKUP(F116,'N2K Features'!$D$5:$CL$125,21,FALSE)</f>
        <v>Moderate</v>
      </c>
      <c r="AA116" s="77" t="str">
        <f>VLOOKUP(F116,'N2K Features'!$D$5:$CL$125,22,FALSE)</f>
        <v>Yes</v>
      </c>
      <c r="AB116" s="77" t="str">
        <f>VLOOKUP(F116,'N2K Features'!$D$5:$CL$125,23,FALSE)</f>
        <v>Medium</v>
      </c>
      <c r="AC116" s="77" t="str">
        <f>VLOOKUP(F116,'N2K Features'!$D$5:$CL$125,24,FALSE)</f>
        <v>High</v>
      </c>
      <c r="AD116" s="77" t="str">
        <f>VLOOKUP(F116,'N2K Features'!$D$5:$CL$125,25,FALSE)</f>
        <v>No</v>
      </c>
      <c r="AE116" s="77">
        <f>VLOOKUP(F116,'N2K Features'!$D$5:$CL$125,26,FALSE)</f>
        <v>0</v>
      </c>
      <c r="AF116" s="78">
        <f>VLOOKUP(F116,'N2K Features'!$D$5:$CL$125,27,FALSE)</f>
        <v>0</v>
      </c>
      <c r="AG116" s="76" t="str">
        <f>VLOOKUP(F116,'N2K Features'!$D$5:$CL$125,28,FALSE)</f>
        <v>No</v>
      </c>
      <c r="AH116" s="76">
        <f>VLOOKUP(F116,'N2K Features'!$D$5:$CL$125,29,FALSE)</f>
        <v>0</v>
      </c>
      <c r="AI116" s="76">
        <f>VLOOKUP(F116,'N2K Features'!$D$5:$CL$125,30,FALSE)</f>
        <v>0</v>
      </c>
      <c r="AJ116" s="76" t="str">
        <f>VLOOKUP(F116,'N2K Features'!$D$5:$CL$125,31,FALSE)</f>
        <v>No</v>
      </c>
      <c r="AK116" s="76">
        <f>VLOOKUP(F116,'N2K Features'!$D$5:$CL$125,32,FALSE)</f>
        <v>0</v>
      </c>
      <c r="AL116" s="76">
        <f>VLOOKUP(F116,'N2K Features'!$D$5:$CL$125,33,FALSE)</f>
        <v>0</v>
      </c>
      <c r="AM116" s="76" t="str">
        <f>VLOOKUP(F116,'N2K Features'!$D$5:$CL$125,34,FALSE)</f>
        <v>No</v>
      </c>
      <c r="AN116" s="76">
        <f>VLOOKUP(F116,'N2K Features'!$D$5:$CL$125,35,FALSE)</f>
        <v>0</v>
      </c>
      <c r="AO116" s="76">
        <f>VLOOKUP(F116,'N2K Features'!$D$5:$CL$125,36,FALSE)</f>
        <v>0</v>
      </c>
      <c r="AP116" s="76" t="str">
        <f>VLOOKUP(F116,'N2K Features'!$D$5:$CL$125,37,FALSE)</f>
        <v>No</v>
      </c>
      <c r="AQ116" s="76">
        <f>VLOOKUP(F116,'N2K Features'!$D$5:$CL$125,38,FALSE)</f>
        <v>0</v>
      </c>
      <c r="AR116" s="76">
        <f>VLOOKUP(F116,'N2K Features'!$D$5:$CL$125,39,FALSE)</f>
        <v>0</v>
      </c>
      <c r="AS116" s="76" t="str">
        <f>VLOOKUP(F116,'N2K Features'!$D$5:$CL$125,40,FALSE)</f>
        <v>No</v>
      </c>
      <c r="AT116" s="76">
        <f>VLOOKUP(F116,'N2K Features'!$D$5:$CL$125,41,FALSE)</f>
        <v>0</v>
      </c>
      <c r="AU116" s="76">
        <f>VLOOKUP(F116,'N2K Features'!$D$5:$CL$125,42,FALSE)</f>
        <v>0</v>
      </c>
      <c r="AV116" s="76" t="str">
        <f>VLOOKUP(F116,'N2K Features'!$D$5:$CL$125,43,FALSE)</f>
        <v>Yes</v>
      </c>
      <c r="AW116" s="76" t="str">
        <f>VLOOKUP(F116,'N2K Features'!$D$5:$CL$125,44,FALSE)</f>
        <v>Medium</v>
      </c>
      <c r="AX116" s="76" t="str">
        <f>VLOOKUP(F116,'N2K Features'!$D$5:$CL$125,45,FALSE)</f>
        <v>Low</v>
      </c>
      <c r="AY116" s="76" t="str">
        <f>VLOOKUP(F116,'N2K Features'!$D$5:$CL$125,46,FALSE)</f>
        <v>Yes</v>
      </c>
      <c r="AZ116" s="76" t="str">
        <f>VLOOKUP(F116,'N2K Features'!$D$5:$CL$125,47,FALSE)</f>
        <v>Medium</v>
      </c>
      <c r="BA116" s="76" t="str">
        <f>VLOOKUP(F116,'N2K Features'!$D$5:$CL$125,48,FALSE)</f>
        <v>Low</v>
      </c>
      <c r="BB116" s="76" t="str">
        <f>VLOOKUP(F116,'N2K Features'!$D$5:$CL$125,49,FALSE)</f>
        <v>Yes</v>
      </c>
      <c r="BC116" s="76" t="str">
        <f>VLOOKUP(F116,'N2K Features'!$D$5:$CL$125,50,FALSE)</f>
        <v>Medium</v>
      </c>
      <c r="BD116" s="130" t="str">
        <f>VLOOKUP(F116,'N2K Features'!$D$5:$CL$125,51,FALSE)</f>
        <v>Low</v>
      </c>
      <c r="BE116" s="76" t="str">
        <f>VLOOKUP(F116,'N2K Features'!$D$5:$CL$125,52,FALSE)</f>
        <v>No</v>
      </c>
      <c r="BF116" s="76">
        <f>VLOOKUP(F116,'N2K Features'!$D$5:$CL$125,53,FALSE)</f>
        <v>0</v>
      </c>
      <c r="BG116" s="130">
        <f>VLOOKUP(F116,'N2K Features'!$D$5:$CL$125,54,FALSE)</f>
        <v>0</v>
      </c>
      <c r="BH116" s="76" t="str">
        <f>VLOOKUP(F116,'N2K Features'!$D$5:$CL$125,55,FALSE)</f>
        <v>Yes</v>
      </c>
      <c r="BI116" s="76" t="str">
        <f>VLOOKUP(F116,'N2K Features'!$D$5:$CL$125,56,FALSE)</f>
        <v>Large</v>
      </c>
      <c r="BJ116" s="76" t="str">
        <f>VLOOKUP(F116,'N2K Features'!$D$5:$CL$125,57,FALSE)</f>
        <v>Moderate</v>
      </c>
      <c r="BK116" s="76" t="str">
        <f>VLOOKUP(F116,'N2K Features'!$D$5:$CL$125,58,FALSE)</f>
        <v>Yes</v>
      </c>
      <c r="BL116" s="76" t="str">
        <f>VLOOKUP(F116,'N2K Features'!$D$5:$CL$125,59,FALSE)</f>
        <v>Medium</v>
      </c>
      <c r="BM116" s="130" t="str">
        <f>VLOOKUP(F116,'N2K Features'!$D$5:$CL$125,60,FALSE)</f>
        <v>Moderate</v>
      </c>
      <c r="BN116" s="76" t="str">
        <f>VLOOKUP(F116,'N2K Features'!$D$5:$CL$125,61,FALSE)</f>
        <v>Yes</v>
      </c>
      <c r="BO116" s="76" t="str">
        <f>VLOOKUP(F116,'N2K Features'!$D$5:$CL$125,62,FALSE)</f>
        <v>Large</v>
      </c>
      <c r="BP116" s="76" t="str">
        <f>VLOOKUP(F116,'N2K Features'!$D$5:$CL$125,63,FALSE)</f>
        <v>High</v>
      </c>
      <c r="BQ116" s="76" t="str">
        <f>VLOOKUP(F116,'N2K Features'!$D$5:$CL$125,64,FALSE)</f>
        <v>Yes</v>
      </c>
      <c r="BR116" s="76" t="str">
        <f>VLOOKUP(F116,'N2K Features'!$D$5:$CL$125,65,FALSE)</f>
        <v>Medium</v>
      </c>
      <c r="BS116" s="76" t="str">
        <f>VLOOKUP(F116,'N2K Features'!$D$5:$CL$125,66,FALSE)</f>
        <v>High</v>
      </c>
      <c r="BT116" s="76" t="str">
        <f>VLOOKUP(F116,'N2K Features'!$D$5:$CL$125,67,FALSE)</f>
        <v>Yes</v>
      </c>
      <c r="BU116" s="76" t="str">
        <f>VLOOKUP(F116,'N2K Features'!$D$5:$CL$125,68,FALSE)</f>
        <v>Small</v>
      </c>
      <c r="BV116" s="76" t="str">
        <f>VLOOKUP(F116,'N2K Features'!$D$5:$CL$125,69,FALSE)</f>
        <v>Moderate</v>
      </c>
      <c r="BW116" s="76" t="str">
        <f>VLOOKUP(F116,'N2K Features'!$D$5:$CL$125,70,FALSE)</f>
        <v>Yes</v>
      </c>
      <c r="BX116" s="76" t="str">
        <f>VLOOKUP(F116,'N2K Features'!$D$5:$CL$125,71,FALSE)</f>
        <v>Medium</v>
      </c>
      <c r="BY116" s="130" t="str">
        <f>VLOOKUP(F116,'N2K Features'!$D$5:$CL$125,72,FALSE)</f>
        <v>High</v>
      </c>
      <c r="BZ116" s="76" t="str">
        <f>VLOOKUP(F116,'N2K Features'!$D$5:$CL$125,73,FALSE)</f>
        <v>No</v>
      </c>
      <c r="CA116" s="76">
        <f>VLOOKUP(F116,'N2K Features'!$D$5:$CL$125,74,FALSE)</f>
        <v>0</v>
      </c>
      <c r="CB116" s="76">
        <f>VLOOKUP(F116,'N2K Features'!$D$5:$CL$125,75,FALSE)</f>
        <v>0</v>
      </c>
      <c r="CC116" s="76" t="str">
        <f>VLOOKUP(F116,'N2K Features'!$D$5:$CL$125,76,FALSE)</f>
        <v>No</v>
      </c>
      <c r="CD116" s="76">
        <f>VLOOKUP(F116,'N2K Features'!$D$5:$CL$125,77,FALSE)</f>
        <v>0</v>
      </c>
      <c r="CE116" s="76">
        <f>VLOOKUP(F116,'N2K Features'!$D$5:$CL$125,78,FALSE)</f>
        <v>0</v>
      </c>
      <c r="CF116" s="76" t="str">
        <f>VLOOKUP(F116,'N2K Features'!$D$5:$CL$125,79,FALSE)</f>
        <v>Yes</v>
      </c>
      <c r="CG116" s="76" t="str">
        <f>VLOOKUP(F116,'N2K Features'!$D$5:$CL$125,80,FALSE)</f>
        <v>Medium</v>
      </c>
      <c r="CH116" s="76" t="str">
        <f>VLOOKUP(F116,'N2K Features'!$D$5:$CL$125,81,FALSE)</f>
        <v>Low</v>
      </c>
      <c r="CI116" s="76" t="str">
        <f>VLOOKUP(F116,'N2K Features'!$D$5:$CL$125,82,FALSE)</f>
        <v>Yes</v>
      </c>
      <c r="CJ116" s="76" t="str">
        <f>VLOOKUP(F116,'N2K Features'!$D$5:$CL$125,83,FALSE)</f>
        <v>Medium</v>
      </c>
      <c r="CK116" s="76" t="str">
        <f>VLOOKUP(F116,'N2K Features'!$D$5:$CL$125,84,FALSE)</f>
        <v>High</v>
      </c>
      <c r="CL116" s="76" t="str">
        <f>VLOOKUP(F116,'N2K Features'!$D$5:$CL$125,85,FALSE)</f>
        <v>Yes</v>
      </c>
      <c r="CM116" s="76" t="str">
        <f>VLOOKUP(F116,'N2K Features'!$D$5:$CL$125,86,FALSE)</f>
        <v>High</v>
      </c>
      <c r="CN116" s="79" t="str">
        <f>VLOOKUP(F116,'N2K Features'!$D$5:$CL$125,87,FALSE)</f>
        <v>Part of iconic, semi-natural major river systems in Wales, used extensively for walking, cycling, canoing, fishing etc.  Parts easily accessible from towns.</v>
      </c>
    </row>
    <row r="117" spans="1:92" ht="14.4" hidden="1" x14ac:dyDescent="0.3">
      <c r="A117" s="129" t="s">
        <v>235</v>
      </c>
      <c r="B117" s="59" t="s">
        <v>236</v>
      </c>
      <c r="C117" s="59" t="s">
        <v>528</v>
      </c>
      <c r="D117" s="59" t="s">
        <v>19</v>
      </c>
      <c r="E117" s="59" t="s">
        <v>602</v>
      </c>
      <c r="F117" s="59" t="s">
        <v>20</v>
      </c>
      <c r="G117" s="59" t="s">
        <v>21</v>
      </c>
      <c r="H117" s="179" t="s">
        <v>22</v>
      </c>
      <c r="I117" s="77" t="str">
        <f>VLOOKUP(F117,'N2K Features'!$D$5:$CL$125,4,FALSE)</f>
        <v>No</v>
      </c>
      <c r="J117" s="77">
        <f>VLOOKUP(F117,'N2K Features'!$D$5:$CL$125,5,FALSE)</f>
        <v>0</v>
      </c>
      <c r="K117" s="77">
        <f>VLOOKUP(F117,'N2K Features'!$D$5:$CL$125,6,FALSE)</f>
        <v>0</v>
      </c>
      <c r="L117" s="77" t="str">
        <f>VLOOKUP(F117,'N2K Features'!$D$5:$CL$125,7,FALSE)</f>
        <v>No</v>
      </c>
      <c r="M117" s="77" t="str">
        <f>VLOOKUP(F117,'N2K Features'!$D$5:$CL$125,8,FALSE)</f>
        <v>Negligible</v>
      </c>
      <c r="N117" s="77" t="str">
        <f>VLOOKUP(F117,'N2K Features'!$D$5:$CL$125,9,FALSE)</f>
        <v>Low</v>
      </c>
      <c r="O117" s="77" t="str">
        <f>VLOOKUP(F117,'N2K Features'!$D$5:$CL$125,10,FALSE)</f>
        <v>No</v>
      </c>
      <c r="P117" s="77" t="str">
        <f>VLOOKUP(F117,'N2K Features'!$D$5:$CL$125,11,FALSE)</f>
        <v>Negligible</v>
      </c>
      <c r="Q117" s="77" t="str">
        <f>VLOOKUP(F117,'N2K Features'!$D$5:$CL$125,12,FALSE)</f>
        <v>Low</v>
      </c>
      <c r="R117" s="77" t="str">
        <f>VLOOKUP(F117,'N2K Features'!$D$5:$CL$125,13,FALSE)</f>
        <v>No</v>
      </c>
      <c r="S117" s="77">
        <f>VLOOKUP(F117,'N2K Features'!$D$5:$CL$125,14,FALSE)</f>
        <v>0</v>
      </c>
      <c r="T117" s="77">
        <f>VLOOKUP(F117,'N2K Features'!$D$5:$CL$125,15,FALSE)</f>
        <v>0</v>
      </c>
      <c r="U117" s="77" t="str">
        <f>VLOOKUP(F117,'N2K Features'!$D$5:$CL$125,16,FALSE)</f>
        <v>No</v>
      </c>
      <c r="V117" s="77">
        <f>VLOOKUP(F117,'N2K Features'!$D$5:$CL$125, 17,FALSE)</f>
        <v>0</v>
      </c>
      <c r="W117" s="77">
        <f>VLOOKUP(F117,'N2K Features'!$D$5:$CL$125,18,FALSE)</f>
        <v>0</v>
      </c>
      <c r="X117" s="77" t="str">
        <f>VLOOKUP(F117,'N2K Features'!$D$5:$CL$125,19,FALSE)</f>
        <v>Yes</v>
      </c>
      <c r="Y117" s="77" t="str">
        <f>VLOOKUP(F117,'N2K Features'!$D$5:$CL$125,20,FALSE)</f>
        <v>Medium</v>
      </c>
      <c r="Z117" s="77" t="str">
        <f>VLOOKUP(F117,'N2K Features'!$D$5:$CL$125,21,FALSE)</f>
        <v>Low</v>
      </c>
      <c r="AA117" s="77" t="str">
        <f>VLOOKUP(F117,'N2K Features'!$D$5:$CL$125,22,FALSE)</f>
        <v>Yes</v>
      </c>
      <c r="AB117" s="77" t="str">
        <f>VLOOKUP(F117,'N2K Features'!$D$5:$CL$125,23,FALSE)</f>
        <v>Medium</v>
      </c>
      <c r="AC117" s="77" t="str">
        <f>VLOOKUP(F117,'N2K Features'!$D$5:$CL$125,24,FALSE)</f>
        <v>Low</v>
      </c>
      <c r="AD117" s="77" t="str">
        <f>VLOOKUP(F117,'N2K Features'!$D$5:$CL$125,25,FALSE)</f>
        <v>No</v>
      </c>
      <c r="AE117" s="77">
        <f>VLOOKUP(F117,'N2K Features'!$D$5:$CL$125,26,FALSE)</f>
        <v>0</v>
      </c>
      <c r="AF117" s="78">
        <f>VLOOKUP(F117,'N2K Features'!$D$5:$CL$125,27,FALSE)</f>
        <v>0</v>
      </c>
      <c r="AG117" s="76" t="str">
        <f>VLOOKUP(F117,'N2K Features'!$D$5:$CL$125,28,FALSE)</f>
        <v>No</v>
      </c>
      <c r="AH117" s="76">
        <f>VLOOKUP(F117,'N2K Features'!$D$5:$CL$125,29,FALSE)</f>
        <v>0</v>
      </c>
      <c r="AI117" s="76">
        <f>VLOOKUP(F117,'N2K Features'!$D$5:$CL$125,30,FALSE)</f>
        <v>0</v>
      </c>
      <c r="AJ117" s="76" t="str">
        <f>VLOOKUP(F117,'N2K Features'!$D$5:$CL$125,31,FALSE)</f>
        <v>No</v>
      </c>
      <c r="AK117" s="76">
        <f>VLOOKUP(F117,'N2K Features'!$D$5:$CL$125,32,FALSE)</f>
        <v>0</v>
      </c>
      <c r="AL117" s="76">
        <f>VLOOKUP(F117,'N2K Features'!$D$5:$CL$125,33,FALSE)</f>
        <v>0</v>
      </c>
      <c r="AM117" s="76" t="str">
        <f>VLOOKUP(F117,'N2K Features'!$D$5:$CL$125,34,FALSE)</f>
        <v>No</v>
      </c>
      <c r="AN117" s="76">
        <f>VLOOKUP(F117,'N2K Features'!$D$5:$CL$125,35,FALSE)</f>
        <v>0</v>
      </c>
      <c r="AO117" s="76">
        <f>VLOOKUP(F117,'N2K Features'!$D$5:$CL$125,36,FALSE)</f>
        <v>0</v>
      </c>
      <c r="AP117" s="76" t="str">
        <f>VLOOKUP(F117,'N2K Features'!$D$5:$CL$125,37,FALSE)</f>
        <v>No</v>
      </c>
      <c r="AQ117" s="76">
        <f>VLOOKUP(F117,'N2K Features'!$D$5:$CL$125,38,FALSE)</f>
        <v>0</v>
      </c>
      <c r="AR117" s="76">
        <f>VLOOKUP(F117,'N2K Features'!$D$5:$CL$125,39,FALSE)</f>
        <v>0</v>
      </c>
      <c r="AS117" s="76" t="str">
        <f>VLOOKUP(F117,'N2K Features'!$D$5:$CL$125,40,FALSE)</f>
        <v>No</v>
      </c>
      <c r="AT117" s="76">
        <f>VLOOKUP(F117,'N2K Features'!$D$5:$CL$125,41,FALSE)</f>
        <v>0</v>
      </c>
      <c r="AU117" s="76">
        <f>VLOOKUP(F117,'N2K Features'!$D$5:$CL$125,42,FALSE)</f>
        <v>0</v>
      </c>
      <c r="AV117" s="76" t="str">
        <f>VLOOKUP(F117,'N2K Features'!$D$5:$CL$125,43,FALSE)</f>
        <v>No</v>
      </c>
      <c r="AW117" s="76">
        <f>VLOOKUP(F117,'N2K Features'!$D$5:$CL$125,44,FALSE)</f>
        <v>0</v>
      </c>
      <c r="AX117" s="76">
        <f>VLOOKUP(F117,'N2K Features'!$D$5:$CL$125,45,FALSE)</f>
        <v>0</v>
      </c>
      <c r="AY117" s="76" t="str">
        <f>VLOOKUP(F117,'N2K Features'!$D$5:$CL$125,46,FALSE)</f>
        <v>No</v>
      </c>
      <c r="AZ117" s="76">
        <f>VLOOKUP(F117,'N2K Features'!$D$5:$CL$125,47,FALSE)</f>
        <v>0</v>
      </c>
      <c r="BA117" s="76">
        <f>VLOOKUP(F117,'N2K Features'!$D$5:$CL$125,48,FALSE)</f>
        <v>0</v>
      </c>
      <c r="BB117" s="76" t="str">
        <f>VLOOKUP(F117,'N2K Features'!$D$5:$CL$125,49,FALSE)</f>
        <v>No</v>
      </c>
      <c r="BC117" s="76">
        <f>VLOOKUP(F117,'N2K Features'!$D$5:$CL$125,50,FALSE)</f>
        <v>0</v>
      </c>
      <c r="BD117" s="130">
        <f>VLOOKUP(F117,'N2K Features'!$D$5:$CL$125,51,FALSE)</f>
        <v>0</v>
      </c>
      <c r="BE117" s="76" t="str">
        <f>VLOOKUP(F117,'N2K Features'!$D$5:$CL$125,52,FALSE)</f>
        <v>Yes</v>
      </c>
      <c r="BF117" s="76" t="str">
        <f>VLOOKUP(F117,'N2K Features'!$D$5:$CL$125,53,FALSE)</f>
        <v>Medium</v>
      </c>
      <c r="BG117" s="130" t="str">
        <f>VLOOKUP(F117,'N2K Features'!$D$5:$CL$125,54,FALSE)</f>
        <v>Low</v>
      </c>
      <c r="BH117" s="76" t="str">
        <f>VLOOKUP(F117,'N2K Features'!$D$5:$CL$125,55,FALSE)</f>
        <v>No</v>
      </c>
      <c r="BI117" s="76">
        <f>VLOOKUP(F117,'N2K Features'!$D$5:$CL$125,56,FALSE)</f>
        <v>0</v>
      </c>
      <c r="BJ117" s="76">
        <f>VLOOKUP(F117,'N2K Features'!$D$5:$CL$125,57,FALSE)</f>
        <v>0</v>
      </c>
      <c r="BK117" s="76" t="str">
        <f>VLOOKUP(F117,'N2K Features'!$D$5:$CL$125,58,FALSE)</f>
        <v>No</v>
      </c>
      <c r="BL117" s="76">
        <f>VLOOKUP(F117,'N2K Features'!$D$5:$CL$125,59,FALSE)</f>
        <v>0</v>
      </c>
      <c r="BM117" s="130">
        <f>VLOOKUP(F117,'N2K Features'!$D$5:$CL$125,60,FALSE)</f>
        <v>0</v>
      </c>
      <c r="BN117" s="76" t="str">
        <f>VLOOKUP(F117,'N2K Features'!$D$5:$CL$125,61,FALSE)</f>
        <v>No</v>
      </c>
      <c r="BO117" s="76">
        <f>VLOOKUP(F117,'N2K Features'!$D$5:$CL$125,62,FALSE)</f>
        <v>0</v>
      </c>
      <c r="BP117" s="76">
        <f>VLOOKUP(F117,'N2K Features'!$D$5:$CL$125,63,FALSE)</f>
        <v>0</v>
      </c>
      <c r="BQ117" s="76" t="str">
        <f>VLOOKUP(F117,'N2K Features'!$D$5:$CL$125,64,FALSE)</f>
        <v>No</v>
      </c>
      <c r="BR117" s="76">
        <f>VLOOKUP(F117,'N2K Features'!$D$5:$CL$125,65,FALSE)</f>
        <v>0</v>
      </c>
      <c r="BS117" s="76">
        <f>VLOOKUP(F117,'N2K Features'!$D$5:$CL$125,66,FALSE)</f>
        <v>0</v>
      </c>
      <c r="BT117" s="76" t="str">
        <f>VLOOKUP(F117,'N2K Features'!$D$5:$CL$125,67,FALSE)</f>
        <v>No</v>
      </c>
      <c r="BU117" s="76">
        <f>VLOOKUP(F117,'N2K Features'!$D$5:$CL$125,68,FALSE)</f>
        <v>0</v>
      </c>
      <c r="BV117" s="76">
        <f>VLOOKUP(F117,'N2K Features'!$D$5:$CL$125,69,FALSE)</f>
        <v>0</v>
      </c>
      <c r="BW117" s="76" t="str">
        <f>VLOOKUP(F117,'N2K Features'!$D$5:$CL$125,70,FALSE)</f>
        <v>No</v>
      </c>
      <c r="BX117" s="76">
        <f>VLOOKUP(F117,'N2K Features'!$D$5:$CL$125,71,FALSE)</f>
        <v>0</v>
      </c>
      <c r="BY117" s="130">
        <f>VLOOKUP(F117,'N2K Features'!$D$5:$CL$125,72,FALSE)</f>
        <v>0</v>
      </c>
      <c r="BZ117" s="76" t="str">
        <f>VLOOKUP(F117,'N2K Features'!$D$5:$CL$125,73,FALSE)</f>
        <v>No</v>
      </c>
      <c r="CA117" s="76">
        <f>VLOOKUP(F117,'N2K Features'!$D$5:$CL$125,74,FALSE)</f>
        <v>0</v>
      </c>
      <c r="CB117" s="76">
        <f>VLOOKUP(F117,'N2K Features'!$D$5:$CL$125,75,FALSE)</f>
        <v>0</v>
      </c>
      <c r="CC117" s="76" t="str">
        <f>VLOOKUP(F117,'N2K Features'!$D$5:$CL$125,76,FALSE)</f>
        <v>No</v>
      </c>
      <c r="CD117" s="76">
        <f>VLOOKUP(F117,'N2K Features'!$D$5:$CL$125,77,FALSE)</f>
        <v>0</v>
      </c>
      <c r="CE117" s="76">
        <f>VLOOKUP(F117,'N2K Features'!$D$5:$CL$125,78,FALSE)</f>
        <v>0</v>
      </c>
      <c r="CF117" s="76" t="str">
        <f>VLOOKUP(F117,'N2K Features'!$D$5:$CL$125,79,FALSE)</f>
        <v>No</v>
      </c>
      <c r="CG117" s="76">
        <f>VLOOKUP(F117,'N2K Features'!$D$5:$CL$125,80,FALSE)</f>
        <v>0</v>
      </c>
      <c r="CH117" s="76">
        <f>VLOOKUP(F117,'N2K Features'!$D$5:$CL$125,81,FALSE)</f>
        <v>0</v>
      </c>
      <c r="CI117" s="76" t="str">
        <f>VLOOKUP(F117,'N2K Features'!$D$5:$CL$125,82,FALSE)</f>
        <v>No</v>
      </c>
      <c r="CJ117" s="76">
        <f>VLOOKUP(F117,'N2K Features'!$D$5:$CL$125,83,FALSE)</f>
        <v>0</v>
      </c>
      <c r="CK117" s="76">
        <f>VLOOKUP(F117,'N2K Features'!$D$5:$CL$125,84,FALSE)</f>
        <v>0</v>
      </c>
      <c r="CL117" s="76" t="str">
        <f>VLOOKUP(F117,'N2K Features'!$D$5:$CL$125,85,FALSE)</f>
        <v>Yes</v>
      </c>
      <c r="CM117" s="76" t="str">
        <f>VLOOKUP(F117,'N2K Features'!$D$5:$CL$125,86,FALSE)</f>
        <v>High</v>
      </c>
      <c r="CN117" s="79" t="str">
        <f>VLOOKUP(F117,'N2K Features'!$D$5:$CL$125,87,FALSE)</f>
        <v xml:space="preserve">Key attraction to anglers. </v>
      </c>
    </row>
    <row r="118" spans="1:92" ht="14.4" hidden="1" x14ac:dyDescent="0.3">
      <c r="A118" s="129" t="s">
        <v>235</v>
      </c>
      <c r="B118" s="59" t="s">
        <v>236</v>
      </c>
      <c r="C118" s="59" t="s">
        <v>528</v>
      </c>
      <c r="D118" s="59" t="s">
        <v>680</v>
      </c>
      <c r="E118" s="59" t="s">
        <v>603</v>
      </c>
      <c r="F118" s="59" t="s">
        <v>681</v>
      </c>
      <c r="G118" s="59" t="s">
        <v>682</v>
      </c>
      <c r="H118" s="179" t="s">
        <v>683</v>
      </c>
      <c r="I118" s="77" t="str">
        <f>VLOOKUP(F118,'N2K Features'!$D$5:$CL$125,4,FALSE)</f>
        <v>No</v>
      </c>
      <c r="J118" s="77">
        <f>VLOOKUP(F118,'N2K Features'!$D$5:$CL$125,5,FALSE)</f>
        <v>0</v>
      </c>
      <c r="K118" s="77">
        <f>VLOOKUP(F118,'N2K Features'!$D$5:$CL$125,6,FALSE)</f>
        <v>0</v>
      </c>
      <c r="L118" s="77" t="str">
        <f>VLOOKUP(F118,'N2K Features'!$D$5:$CL$125,7,FALSE)</f>
        <v>No</v>
      </c>
      <c r="M118" s="77" t="str">
        <f>VLOOKUP(F118,'N2K Features'!$D$5:$CL$125,8,FALSE)</f>
        <v>Negligible</v>
      </c>
      <c r="N118" s="77" t="str">
        <f>VLOOKUP(F118,'N2K Features'!$D$5:$CL$125,9,FALSE)</f>
        <v>Low</v>
      </c>
      <c r="O118" s="77" t="str">
        <f>VLOOKUP(F118,'N2K Features'!$D$5:$CL$125,10,FALSE)</f>
        <v>No</v>
      </c>
      <c r="P118" s="77" t="str">
        <f>VLOOKUP(F118,'N2K Features'!$D$5:$CL$125,11,FALSE)</f>
        <v>Negligible</v>
      </c>
      <c r="Q118" s="77" t="str">
        <f>VLOOKUP(F118,'N2K Features'!$D$5:$CL$125,12,FALSE)</f>
        <v>Low</v>
      </c>
      <c r="R118" s="77" t="str">
        <f>VLOOKUP(F118,'N2K Features'!$D$5:$CL$125,13,FALSE)</f>
        <v>No</v>
      </c>
      <c r="S118" s="77">
        <f>VLOOKUP(F118,'N2K Features'!$D$5:$CL$125,14,FALSE)</f>
        <v>0</v>
      </c>
      <c r="T118" s="77">
        <f>VLOOKUP(F118,'N2K Features'!$D$5:$CL$125,15,FALSE)</f>
        <v>0</v>
      </c>
      <c r="U118" s="77" t="str">
        <f>VLOOKUP(F118,'N2K Features'!$D$5:$CL$125,16,FALSE)</f>
        <v>No</v>
      </c>
      <c r="V118" s="77">
        <f>VLOOKUP(F118,'N2K Features'!$D$5:$CL$125, 17,FALSE)</f>
        <v>0</v>
      </c>
      <c r="W118" s="77">
        <f>VLOOKUP(F118,'N2K Features'!$D$5:$CL$125,18,FALSE)</f>
        <v>0</v>
      </c>
      <c r="X118" s="77" t="str">
        <f>VLOOKUP(F118,'N2K Features'!$D$5:$CL$125,19,FALSE)</f>
        <v>No</v>
      </c>
      <c r="Y118" s="77">
        <f>VLOOKUP(F118,'N2K Features'!$D$5:$CL$125,20,FALSE)</f>
        <v>0</v>
      </c>
      <c r="Z118" s="77">
        <f>VLOOKUP(F118,'N2K Features'!$D$5:$CL$125,21,FALSE)</f>
        <v>0</v>
      </c>
      <c r="AA118" s="77" t="str">
        <f>VLOOKUP(F118,'N2K Features'!$D$5:$CL$125,22,FALSE)</f>
        <v>No</v>
      </c>
      <c r="AB118" s="77">
        <f>VLOOKUP(F118,'N2K Features'!$D$5:$CL$125,23,FALSE)</f>
        <v>0</v>
      </c>
      <c r="AC118" s="77">
        <f>VLOOKUP(F118,'N2K Features'!$D$5:$CL$125,24,FALSE)</f>
        <v>0</v>
      </c>
      <c r="AD118" s="77" t="str">
        <f>VLOOKUP(F118,'N2K Features'!$D$5:$CL$125,25,FALSE)</f>
        <v>No</v>
      </c>
      <c r="AE118" s="77">
        <f>VLOOKUP(F118,'N2K Features'!$D$5:$CL$125,26,FALSE)</f>
        <v>0</v>
      </c>
      <c r="AF118" s="78">
        <f>VLOOKUP(F118,'N2K Features'!$D$5:$CL$125,27,FALSE)</f>
        <v>0</v>
      </c>
      <c r="AG118" s="76" t="str">
        <f>VLOOKUP(F118,'N2K Features'!$D$5:$CL$125,28,FALSE)</f>
        <v>No</v>
      </c>
      <c r="AH118" s="76">
        <f>VLOOKUP(F118,'N2K Features'!$D$5:$CL$125,29,FALSE)</f>
        <v>0</v>
      </c>
      <c r="AI118" s="76">
        <f>VLOOKUP(F118,'N2K Features'!$D$5:$CL$125,30,FALSE)</f>
        <v>0</v>
      </c>
      <c r="AJ118" s="76" t="str">
        <f>VLOOKUP(F118,'N2K Features'!$D$5:$CL$125,31,FALSE)</f>
        <v>No</v>
      </c>
      <c r="AK118" s="76">
        <f>VLOOKUP(F118,'N2K Features'!$D$5:$CL$125,32,FALSE)</f>
        <v>0</v>
      </c>
      <c r="AL118" s="76">
        <f>VLOOKUP(F118,'N2K Features'!$D$5:$CL$125,33,FALSE)</f>
        <v>0</v>
      </c>
      <c r="AM118" s="76" t="str">
        <f>VLOOKUP(F118,'N2K Features'!$D$5:$CL$125,34,FALSE)</f>
        <v>No</v>
      </c>
      <c r="AN118" s="76">
        <f>VLOOKUP(F118,'N2K Features'!$D$5:$CL$125,35,FALSE)</f>
        <v>0</v>
      </c>
      <c r="AO118" s="76">
        <f>VLOOKUP(F118,'N2K Features'!$D$5:$CL$125,36,FALSE)</f>
        <v>0</v>
      </c>
      <c r="AP118" s="76" t="str">
        <f>VLOOKUP(F118,'N2K Features'!$D$5:$CL$125,37,FALSE)</f>
        <v>No</v>
      </c>
      <c r="AQ118" s="76">
        <f>VLOOKUP(F118,'N2K Features'!$D$5:$CL$125,38,FALSE)</f>
        <v>0</v>
      </c>
      <c r="AR118" s="76">
        <f>VLOOKUP(F118,'N2K Features'!$D$5:$CL$125,39,FALSE)</f>
        <v>0</v>
      </c>
      <c r="AS118" s="76" t="str">
        <f>VLOOKUP(F118,'N2K Features'!$D$5:$CL$125,40,FALSE)</f>
        <v>No</v>
      </c>
      <c r="AT118" s="76">
        <f>VLOOKUP(F118,'N2K Features'!$D$5:$CL$125,41,FALSE)</f>
        <v>0</v>
      </c>
      <c r="AU118" s="76">
        <f>VLOOKUP(F118,'N2K Features'!$D$5:$CL$125,42,FALSE)</f>
        <v>0</v>
      </c>
      <c r="AV118" s="76" t="str">
        <f>VLOOKUP(F118,'N2K Features'!$D$5:$CL$125,43,FALSE)</f>
        <v>No</v>
      </c>
      <c r="AW118" s="76">
        <f>VLOOKUP(F118,'N2K Features'!$D$5:$CL$125,44,FALSE)</f>
        <v>0</v>
      </c>
      <c r="AX118" s="76">
        <f>VLOOKUP(F118,'N2K Features'!$D$5:$CL$125,45,FALSE)</f>
        <v>0</v>
      </c>
      <c r="AY118" s="76" t="str">
        <f>VLOOKUP(F118,'N2K Features'!$D$5:$CL$125,46,FALSE)</f>
        <v>No</v>
      </c>
      <c r="AZ118" s="76">
        <f>VLOOKUP(F118,'N2K Features'!$D$5:$CL$125,47,FALSE)</f>
        <v>0</v>
      </c>
      <c r="BA118" s="76">
        <f>VLOOKUP(F118,'N2K Features'!$D$5:$CL$125,48,FALSE)</f>
        <v>0</v>
      </c>
      <c r="BB118" s="76" t="str">
        <f>VLOOKUP(F118,'N2K Features'!$D$5:$CL$125,49,FALSE)</f>
        <v>No</v>
      </c>
      <c r="BC118" s="76">
        <f>VLOOKUP(F118,'N2K Features'!$D$5:$CL$125,50,FALSE)</f>
        <v>0</v>
      </c>
      <c r="BD118" s="130">
        <f>VLOOKUP(F118,'N2K Features'!$D$5:$CL$125,51,FALSE)</f>
        <v>0</v>
      </c>
      <c r="BE118" s="76" t="str">
        <f>VLOOKUP(F118,'N2K Features'!$D$5:$CL$125,52,FALSE)</f>
        <v>No</v>
      </c>
      <c r="BF118" s="76">
        <f>VLOOKUP(F118,'N2K Features'!$D$5:$CL$125,53,FALSE)</f>
        <v>0</v>
      </c>
      <c r="BG118" s="130">
        <f>VLOOKUP(F118,'N2K Features'!$D$5:$CL$125,54,FALSE)</f>
        <v>0</v>
      </c>
      <c r="BH118" s="76" t="str">
        <f>VLOOKUP(F118,'N2K Features'!$D$5:$CL$125,55,FALSE)</f>
        <v>No</v>
      </c>
      <c r="BI118" s="76">
        <f>VLOOKUP(F118,'N2K Features'!$D$5:$CL$125,56,FALSE)</f>
        <v>0</v>
      </c>
      <c r="BJ118" s="76">
        <f>VLOOKUP(F118,'N2K Features'!$D$5:$CL$125,57,FALSE)</f>
        <v>0</v>
      </c>
      <c r="BK118" s="76" t="str">
        <f>VLOOKUP(F118,'N2K Features'!$D$5:$CL$125,58,FALSE)</f>
        <v>No</v>
      </c>
      <c r="BL118" s="76">
        <f>VLOOKUP(F118,'N2K Features'!$D$5:$CL$125,59,FALSE)</f>
        <v>0</v>
      </c>
      <c r="BM118" s="130">
        <f>VLOOKUP(F118,'N2K Features'!$D$5:$CL$125,60,FALSE)</f>
        <v>0</v>
      </c>
      <c r="BN118" s="76" t="str">
        <f>VLOOKUP(F118,'N2K Features'!$D$5:$CL$125,61,FALSE)</f>
        <v>No</v>
      </c>
      <c r="BO118" s="76">
        <f>VLOOKUP(F118,'N2K Features'!$D$5:$CL$125,62,FALSE)</f>
        <v>0</v>
      </c>
      <c r="BP118" s="76">
        <f>VLOOKUP(F118,'N2K Features'!$D$5:$CL$125,63,FALSE)</f>
        <v>0</v>
      </c>
      <c r="BQ118" s="76" t="str">
        <f>VLOOKUP(F118,'N2K Features'!$D$5:$CL$125,64,FALSE)</f>
        <v>No</v>
      </c>
      <c r="BR118" s="76">
        <f>VLOOKUP(F118,'N2K Features'!$D$5:$CL$125,65,FALSE)</f>
        <v>0</v>
      </c>
      <c r="BS118" s="76">
        <f>VLOOKUP(F118,'N2K Features'!$D$5:$CL$125,66,FALSE)</f>
        <v>0</v>
      </c>
      <c r="BT118" s="76" t="str">
        <f>VLOOKUP(F118,'N2K Features'!$D$5:$CL$125,67,FALSE)</f>
        <v>No</v>
      </c>
      <c r="BU118" s="76">
        <f>VLOOKUP(F118,'N2K Features'!$D$5:$CL$125,68,FALSE)</f>
        <v>0</v>
      </c>
      <c r="BV118" s="76">
        <f>VLOOKUP(F118,'N2K Features'!$D$5:$CL$125,69,FALSE)</f>
        <v>0</v>
      </c>
      <c r="BW118" s="76" t="str">
        <f>VLOOKUP(F118,'N2K Features'!$D$5:$CL$125,70,FALSE)</f>
        <v>No</v>
      </c>
      <c r="BX118" s="76">
        <f>VLOOKUP(F118,'N2K Features'!$D$5:$CL$125,71,FALSE)</f>
        <v>0</v>
      </c>
      <c r="BY118" s="130">
        <f>VLOOKUP(F118,'N2K Features'!$D$5:$CL$125,72,FALSE)</f>
        <v>0</v>
      </c>
      <c r="BZ118" s="76" t="str">
        <f>VLOOKUP(F118,'N2K Features'!$D$5:$CL$125,73,FALSE)</f>
        <v>No</v>
      </c>
      <c r="CA118" s="76">
        <f>VLOOKUP(F118,'N2K Features'!$D$5:$CL$125,74,FALSE)</f>
        <v>0</v>
      </c>
      <c r="CB118" s="76">
        <f>VLOOKUP(F118,'N2K Features'!$D$5:$CL$125,75,FALSE)</f>
        <v>0</v>
      </c>
      <c r="CC118" s="76" t="str">
        <f>VLOOKUP(F118,'N2K Features'!$D$5:$CL$125,76,FALSE)</f>
        <v>No</v>
      </c>
      <c r="CD118" s="76">
        <f>VLOOKUP(F118,'N2K Features'!$D$5:$CL$125,77,FALSE)</f>
        <v>0</v>
      </c>
      <c r="CE118" s="76">
        <f>VLOOKUP(F118,'N2K Features'!$D$5:$CL$125,78,FALSE)</f>
        <v>0</v>
      </c>
      <c r="CF118" s="76" t="str">
        <f>VLOOKUP(F118,'N2K Features'!$D$5:$CL$125,79,FALSE)</f>
        <v>No</v>
      </c>
      <c r="CG118" s="76">
        <f>VLOOKUP(F118,'N2K Features'!$D$5:$CL$125,80,FALSE)</f>
        <v>0</v>
      </c>
      <c r="CH118" s="76">
        <f>VLOOKUP(F118,'N2K Features'!$D$5:$CL$125,81,FALSE)</f>
        <v>0</v>
      </c>
      <c r="CI118" s="76" t="str">
        <f>VLOOKUP(F118,'N2K Features'!$D$5:$CL$125,82,FALSE)</f>
        <v>No</v>
      </c>
      <c r="CJ118" s="76" t="str">
        <f>VLOOKUP(F118,'N2K Features'!$D$5:$CL$125,83,FALSE)</f>
        <v>Negligible</v>
      </c>
      <c r="CK118" s="76">
        <f>VLOOKUP(F118,'N2K Features'!$D$5:$CL$125,84,FALSE)</f>
        <v>0</v>
      </c>
      <c r="CL118" s="76" t="str">
        <f>VLOOKUP(F118,'N2K Features'!$D$5:$CL$125,85,FALSE)</f>
        <v>Yes</v>
      </c>
      <c r="CM118" s="76" t="str">
        <f>VLOOKUP(F118,'N2K Features'!$D$5:$CL$125,86,FALSE)</f>
        <v>Low</v>
      </c>
      <c r="CN118" s="79" t="str">
        <f>VLOOKUP(F118,'N2K Features'!$D$5:$CL$125,87,FALSE)</f>
        <v xml:space="preserve">Minor interest to anglers. </v>
      </c>
    </row>
    <row r="119" spans="1:92" ht="14.4" hidden="1" x14ac:dyDescent="0.3">
      <c r="A119" s="129" t="s">
        <v>235</v>
      </c>
      <c r="B119" s="59" t="s">
        <v>236</v>
      </c>
      <c r="C119" s="59" t="s">
        <v>528</v>
      </c>
      <c r="D119" s="59" t="s">
        <v>27</v>
      </c>
      <c r="E119" s="59" t="s">
        <v>603</v>
      </c>
      <c r="F119" s="59" t="s">
        <v>28</v>
      </c>
      <c r="G119" s="59" t="s">
        <v>29</v>
      </c>
      <c r="H119" s="179" t="s">
        <v>30</v>
      </c>
      <c r="I119" s="77" t="str">
        <f>VLOOKUP(F119,'N2K Features'!$D$5:$CL$125,4,FALSE)</f>
        <v>No</v>
      </c>
      <c r="J119" s="77">
        <f>VLOOKUP(F119,'N2K Features'!$D$5:$CL$125,5,FALSE)</f>
        <v>0</v>
      </c>
      <c r="K119" s="77">
        <f>VLOOKUP(F119,'N2K Features'!$D$5:$CL$125,6,FALSE)</f>
        <v>0</v>
      </c>
      <c r="L119" s="77" t="str">
        <f>VLOOKUP(F119,'N2K Features'!$D$5:$CL$125,7,FALSE)</f>
        <v>No</v>
      </c>
      <c r="M119" s="77" t="str">
        <f>VLOOKUP(F119,'N2K Features'!$D$5:$CL$125,8,FALSE)</f>
        <v>Negligible</v>
      </c>
      <c r="N119" s="77" t="str">
        <f>VLOOKUP(F119,'N2K Features'!$D$5:$CL$125,9,FALSE)</f>
        <v>Low</v>
      </c>
      <c r="O119" s="77" t="str">
        <f>VLOOKUP(F119,'N2K Features'!$D$5:$CL$125,10,FALSE)</f>
        <v>No</v>
      </c>
      <c r="P119" s="77" t="str">
        <f>VLOOKUP(F119,'N2K Features'!$D$5:$CL$125,11,FALSE)</f>
        <v>Negligible</v>
      </c>
      <c r="Q119" s="77" t="str">
        <f>VLOOKUP(F119,'N2K Features'!$D$5:$CL$125,12,FALSE)</f>
        <v>Low</v>
      </c>
      <c r="R119" s="77" t="str">
        <f>VLOOKUP(F119,'N2K Features'!$D$5:$CL$125,13,FALSE)</f>
        <v>No</v>
      </c>
      <c r="S119" s="77">
        <f>VLOOKUP(F119,'N2K Features'!$D$5:$CL$125,14,FALSE)</f>
        <v>0</v>
      </c>
      <c r="T119" s="77">
        <f>VLOOKUP(F119,'N2K Features'!$D$5:$CL$125,15,FALSE)</f>
        <v>0</v>
      </c>
      <c r="U119" s="77" t="str">
        <f>VLOOKUP(F119,'N2K Features'!$D$5:$CL$125,16,FALSE)</f>
        <v>No</v>
      </c>
      <c r="V119" s="77">
        <f>VLOOKUP(F119,'N2K Features'!$D$5:$CL$125, 17,FALSE)</f>
        <v>0</v>
      </c>
      <c r="W119" s="77">
        <f>VLOOKUP(F119,'N2K Features'!$D$5:$CL$125,18,FALSE)</f>
        <v>0</v>
      </c>
      <c r="X119" s="77" t="str">
        <f>VLOOKUP(F119,'N2K Features'!$D$5:$CL$125,19,FALSE)</f>
        <v>No</v>
      </c>
      <c r="Y119" s="77">
        <f>VLOOKUP(F119,'N2K Features'!$D$5:$CL$125,20,FALSE)</f>
        <v>0</v>
      </c>
      <c r="Z119" s="77">
        <f>VLOOKUP(F119,'N2K Features'!$D$5:$CL$125,21,FALSE)</f>
        <v>0</v>
      </c>
      <c r="AA119" s="77" t="str">
        <f>VLOOKUP(F119,'N2K Features'!$D$5:$CL$125,22,FALSE)</f>
        <v>No</v>
      </c>
      <c r="AB119" s="77">
        <f>VLOOKUP(F119,'N2K Features'!$D$5:$CL$125,23,FALSE)</f>
        <v>0</v>
      </c>
      <c r="AC119" s="77">
        <f>VLOOKUP(F119,'N2K Features'!$D$5:$CL$125,24,FALSE)</f>
        <v>0</v>
      </c>
      <c r="AD119" s="77" t="str">
        <f>VLOOKUP(F119,'N2K Features'!$D$5:$CL$125,25,FALSE)</f>
        <v>No</v>
      </c>
      <c r="AE119" s="77">
        <f>VLOOKUP(F119,'N2K Features'!$D$5:$CL$125,26,FALSE)</f>
        <v>0</v>
      </c>
      <c r="AF119" s="78">
        <f>VLOOKUP(F119,'N2K Features'!$D$5:$CL$125,27,FALSE)</f>
        <v>0</v>
      </c>
      <c r="AG119" s="76" t="str">
        <f>VLOOKUP(F119,'N2K Features'!$D$5:$CL$125,28,FALSE)</f>
        <v>No</v>
      </c>
      <c r="AH119" s="76">
        <f>VLOOKUP(F119,'N2K Features'!$D$5:$CL$125,29,FALSE)</f>
        <v>0</v>
      </c>
      <c r="AI119" s="76">
        <f>VLOOKUP(F119,'N2K Features'!$D$5:$CL$125,30,FALSE)</f>
        <v>0</v>
      </c>
      <c r="AJ119" s="76" t="str">
        <f>VLOOKUP(F119,'N2K Features'!$D$5:$CL$125,31,FALSE)</f>
        <v>No</v>
      </c>
      <c r="AK119" s="76">
        <f>VLOOKUP(F119,'N2K Features'!$D$5:$CL$125,32,FALSE)</f>
        <v>0</v>
      </c>
      <c r="AL119" s="76">
        <f>VLOOKUP(F119,'N2K Features'!$D$5:$CL$125,33,FALSE)</f>
        <v>0</v>
      </c>
      <c r="AM119" s="76" t="str">
        <f>VLOOKUP(F119,'N2K Features'!$D$5:$CL$125,34,FALSE)</f>
        <v>No</v>
      </c>
      <c r="AN119" s="76">
        <f>VLOOKUP(F119,'N2K Features'!$D$5:$CL$125,35,FALSE)</f>
        <v>0</v>
      </c>
      <c r="AO119" s="76">
        <f>VLOOKUP(F119,'N2K Features'!$D$5:$CL$125,36,FALSE)</f>
        <v>0</v>
      </c>
      <c r="AP119" s="76" t="str">
        <f>VLOOKUP(F119,'N2K Features'!$D$5:$CL$125,37,FALSE)</f>
        <v>No</v>
      </c>
      <c r="AQ119" s="76">
        <f>VLOOKUP(F119,'N2K Features'!$D$5:$CL$125,38,FALSE)</f>
        <v>0</v>
      </c>
      <c r="AR119" s="76">
        <f>VLOOKUP(F119,'N2K Features'!$D$5:$CL$125,39,FALSE)</f>
        <v>0</v>
      </c>
      <c r="AS119" s="76" t="str">
        <f>VLOOKUP(F119,'N2K Features'!$D$5:$CL$125,40,FALSE)</f>
        <v>No</v>
      </c>
      <c r="AT119" s="76">
        <f>VLOOKUP(F119,'N2K Features'!$D$5:$CL$125,41,FALSE)</f>
        <v>0</v>
      </c>
      <c r="AU119" s="76">
        <f>VLOOKUP(F119,'N2K Features'!$D$5:$CL$125,42,FALSE)</f>
        <v>0</v>
      </c>
      <c r="AV119" s="76" t="str">
        <f>VLOOKUP(F119,'N2K Features'!$D$5:$CL$125,43,FALSE)</f>
        <v>No</v>
      </c>
      <c r="AW119" s="76">
        <f>VLOOKUP(F119,'N2K Features'!$D$5:$CL$125,44,FALSE)</f>
        <v>0</v>
      </c>
      <c r="AX119" s="76">
        <f>VLOOKUP(F119,'N2K Features'!$D$5:$CL$125,45,FALSE)</f>
        <v>0</v>
      </c>
      <c r="AY119" s="76" t="str">
        <f>VLOOKUP(F119,'N2K Features'!$D$5:$CL$125,46,FALSE)</f>
        <v>No</v>
      </c>
      <c r="AZ119" s="76">
        <f>VLOOKUP(F119,'N2K Features'!$D$5:$CL$125,47,FALSE)</f>
        <v>0</v>
      </c>
      <c r="BA119" s="76">
        <f>VLOOKUP(F119,'N2K Features'!$D$5:$CL$125,48,FALSE)</f>
        <v>0</v>
      </c>
      <c r="BB119" s="76" t="str">
        <f>VLOOKUP(F119,'N2K Features'!$D$5:$CL$125,49,FALSE)</f>
        <v>No</v>
      </c>
      <c r="BC119" s="76">
        <f>VLOOKUP(F119,'N2K Features'!$D$5:$CL$125,50,FALSE)</f>
        <v>0</v>
      </c>
      <c r="BD119" s="130">
        <f>VLOOKUP(F119,'N2K Features'!$D$5:$CL$125,51,FALSE)</f>
        <v>0</v>
      </c>
      <c r="BE119" s="76" t="str">
        <f>VLOOKUP(F119,'N2K Features'!$D$5:$CL$125,52,FALSE)</f>
        <v>No</v>
      </c>
      <c r="BF119" s="76">
        <f>VLOOKUP(F119,'N2K Features'!$D$5:$CL$125,53,FALSE)</f>
        <v>0</v>
      </c>
      <c r="BG119" s="130">
        <f>VLOOKUP(F119,'N2K Features'!$D$5:$CL$125,54,FALSE)</f>
        <v>0</v>
      </c>
      <c r="BH119" s="76" t="str">
        <f>VLOOKUP(F119,'N2K Features'!$D$5:$CL$125,55,FALSE)</f>
        <v>No</v>
      </c>
      <c r="BI119" s="76">
        <f>VLOOKUP(F119,'N2K Features'!$D$5:$CL$125,56,FALSE)</f>
        <v>0</v>
      </c>
      <c r="BJ119" s="76">
        <f>VLOOKUP(F119,'N2K Features'!$D$5:$CL$125,57,FALSE)</f>
        <v>0</v>
      </c>
      <c r="BK119" s="76" t="str">
        <f>VLOOKUP(F119,'N2K Features'!$D$5:$CL$125,58,FALSE)</f>
        <v>No</v>
      </c>
      <c r="BL119" s="76">
        <f>VLOOKUP(F119,'N2K Features'!$D$5:$CL$125,59,FALSE)</f>
        <v>0</v>
      </c>
      <c r="BM119" s="130">
        <f>VLOOKUP(F119,'N2K Features'!$D$5:$CL$125,60,FALSE)</f>
        <v>0</v>
      </c>
      <c r="BN119" s="76" t="str">
        <f>VLOOKUP(F119,'N2K Features'!$D$5:$CL$125,61,FALSE)</f>
        <v>No</v>
      </c>
      <c r="BO119" s="76">
        <f>VLOOKUP(F119,'N2K Features'!$D$5:$CL$125,62,FALSE)</f>
        <v>0</v>
      </c>
      <c r="BP119" s="76">
        <f>VLOOKUP(F119,'N2K Features'!$D$5:$CL$125,63,FALSE)</f>
        <v>0</v>
      </c>
      <c r="BQ119" s="76" t="str">
        <f>VLOOKUP(F119,'N2K Features'!$D$5:$CL$125,64,FALSE)</f>
        <v>No</v>
      </c>
      <c r="BR119" s="76">
        <f>VLOOKUP(F119,'N2K Features'!$D$5:$CL$125,65,FALSE)</f>
        <v>0</v>
      </c>
      <c r="BS119" s="76">
        <f>VLOOKUP(F119,'N2K Features'!$D$5:$CL$125,66,FALSE)</f>
        <v>0</v>
      </c>
      <c r="BT119" s="76" t="str">
        <f>VLOOKUP(F119,'N2K Features'!$D$5:$CL$125,67,FALSE)</f>
        <v>No</v>
      </c>
      <c r="BU119" s="76">
        <f>VLOOKUP(F119,'N2K Features'!$D$5:$CL$125,68,FALSE)</f>
        <v>0</v>
      </c>
      <c r="BV119" s="76">
        <f>VLOOKUP(F119,'N2K Features'!$D$5:$CL$125,69,FALSE)</f>
        <v>0</v>
      </c>
      <c r="BW119" s="76" t="str">
        <f>VLOOKUP(F119,'N2K Features'!$D$5:$CL$125,70,FALSE)</f>
        <v>No</v>
      </c>
      <c r="BX119" s="76">
        <f>VLOOKUP(F119,'N2K Features'!$D$5:$CL$125,71,FALSE)</f>
        <v>0</v>
      </c>
      <c r="BY119" s="130">
        <f>VLOOKUP(F119,'N2K Features'!$D$5:$CL$125,72,FALSE)</f>
        <v>0</v>
      </c>
      <c r="BZ119" s="76" t="str">
        <f>VLOOKUP(F119,'N2K Features'!$D$5:$CL$125,73,FALSE)</f>
        <v>No</v>
      </c>
      <c r="CA119" s="76">
        <f>VLOOKUP(F119,'N2K Features'!$D$5:$CL$125,74,FALSE)</f>
        <v>0</v>
      </c>
      <c r="CB119" s="76">
        <f>VLOOKUP(F119,'N2K Features'!$D$5:$CL$125,75,FALSE)</f>
        <v>0</v>
      </c>
      <c r="CC119" s="76" t="str">
        <f>VLOOKUP(F119,'N2K Features'!$D$5:$CL$125,76,FALSE)</f>
        <v>No</v>
      </c>
      <c r="CD119" s="76">
        <f>VLOOKUP(F119,'N2K Features'!$D$5:$CL$125,77,FALSE)</f>
        <v>0</v>
      </c>
      <c r="CE119" s="76">
        <f>VLOOKUP(F119,'N2K Features'!$D$5:$CL$125,78,FALSE)</f>
        <v>0</v>
      </c>
      <c r="CF119" s="76" t="str">
        <f>VLOOKUP(F119,'N2K Features'!$D$5:$CL$125,79,FALSE)</f>
        <v>No</v>
      </c>
      <c r="CG119" s="76">
        <f>VLOOKUP(F119,'N2K Features'!$D$5:$CL$125,80,FALSE)</f>
        <v>0</v>
      </c>
      <c r="CH119" s="76">
        <f>VLOOKUP(F119,'N2K Features'!$D$5:$CL$125,81,FALSE)</f>
        <v>0</v>
      </c>
      <c r="CI119" s="76" t="str">
        <f>VLOOKUP(F119,'N2K Features'!$D$5:$CL$125,82,FALSE)</f>
        <v>No</v>
      </c>
      <c r="CJ119" s="76" t="str">
        <f>VLOOKUP(F119,'N2K Features'!$D$5:$CL$125,83,FALSE)</f>
        <v>Negligible</v>
      </c>
      <c r="CK119" s="76">
        <f>VLOOKUP(F119,'N2K Features'!$D$5:$CL$125,84,FALSE)</f>
        <v>0</v>
      </c>
      <c r="CL119" s="76" t="str">
        <f>VLOOKUP(F119,'N2K Features'!$D$5:$CL$125,85,FALSE)</f>
        <v>No</v>
      </c>
      <c r="CM119" s="76">
        <f>VLOOKUP(F119,'N2K Features'!$D$5:$CL$125,86,FALSE)</f>
        <v>0</v>
      </c>
      <c r="CN119" s="79">
        <f>VLOOKUP(F119,'N2K Features'!$D$5:$CL$125,87,FALSE)</f>
        <v>0</v>
      </c>
    </row>
    <row r="120" spans="1:92" ht="14.4" hidden="1" x14ac:dyDescent="0.3">
      <c r="A120" s="129" t="s">
        <v>235</v>
      </c>
      <c r="B120" s="59" t="s">
        <v>236</v>
      </c>
      <c r="C120" s="59" t="s">
        <v>528</v>
      </c>
      <c r="D120" s="59" t="s">
        <v>23</v>
      </c>
      <c r="E120" s="59" t="s">
        <v>603</v>
      </c>
      <c r="F120" s="59" t="s">
        <v>24</v>
      </c>
      <c r="G120" s="59" t="s">
        <v>25</v>
      </c>
      <c r="H120" s="179" t="s">
        <v>26</v>
      </c>
      <c r="I120" s="77" t="str">
        <f>VLOOKUP(F120,'N2K Features'!$D$5:$CL$125,4,FALSE)</f>
        <v>No</v>
      </c>
      <c r="J120" s="77">
        <f>VLOOKUP(F120,'N2K Features'!$D$5:$CL$125,5,FALSE)</f>
        <v>0</v>
      </c>
      <c r="K120" s="77">
        <f>VLOOKUP(F120,'N2K Features'!$D$5:$CL$125,6,FALSE)</f>
        <v>0</v>
      </c>
      <c r="L120" s="77" t="str">
        <f>VLOOKUP(F120,'N2K Features'!$D$5:$CL$125,7,FALSE)</f>
        <v>No</v>
      </c>
      <c r="M120" s="77" t="str">
        <f>VLOOKUP(F120,'N2K Features'!$D$5:$CL$125,8,FALSE)</f>
        <v>Negligible</v>
      </c>
      <c r="N120" s="77" t="str">
        <f>VLOOKUP(F120,'N2K Features'!$D$5:$CL$125,9,FALSE)</f>
        <v>Low</v>
      </c>
      <c r="O120" s="77" t="str">
        <f>VLOOKUP(F120,'N2K Features'!$D$5:$CL$125,10,FALSE)</f>
        <v>No</v>
      </c>
      <c r="P120" s="77" t="str">
        <f>VLOOKUP(F120,'N2K Features'!$D$5:$CL$125,11,FALSE)</f>
        <v>Negligible</v>
      </c>
      <c r="Q120" s="77" t="str">
        <f>VLOOKUP(F120,'N2K Features'!$D$5:$CL$125,12,FALSE)</f>
        <v>Low</v>
      </c>
      <c r="R120" s="77" t="str">
        <f>VLOOKUP(F120,'N2K Features'!$D$5:$CL$125,13,FALSE)</f>
        <v>No</v>
      </c>
      <c r="S120" s="77">
        <f>VLOOKUP(F120,'N2K Features'!$D$5:$CL$125,14,FALSE)</f>
        <v>0</v>
      </c>
      <c r="T120" s="77">
        <f>VLOOKUP(F120,'N2K Features'!$D$5:$CL$125,15,FALSE)</f>
        <v>0</v>
      </c>
      <c r="U120" s="77" t="str">
        <f>VLOOKUP(F120,'N2K Features'!$D$5:$CL$125,16,FALSE)</f>
        <v>No</v>
      </c>
      <c r="V120" s="77">
        <f>VLOOKUP(F120,'N2K Features'!$D$5:$CL$125, 17,FALSE)</f>
        <v>0</v>
      </c>
      <c r="W120" s="77">
        <f>VLOOKUP(F120,'N2K Features'!$D$5:$CL$125,18,FALSE)</f>
        <v>0</v>
      </c>
      <c r="X120" s="77" t="str">
        <f>VLOOKUP(F120,'N2K Features'!$D$5:$CL$125,19,FALSE)</f>
        <v>No</v>
      </c>
      <c r="Y120" s="77">
        <f>VLOOKUP(F120,'N2K Features'!$D$5:$CL$125,20,FALSE)</f>
        <v>0</v>
      </c>
      <c r="Z120" s="77">
        <f>VLOOKUP(F120,'N2K Features'!$D$5:$CL$125,21,FALSE)</f>
        <v>0</v>
      </c>
      <c r="AA120" s="77" t="str">
        <f>VLOOKUP(F120,'N2K Features'!$D$5:$CL$125,22,FALSE)</f>
        <v>No</v>
      </c>
      <c r="AB120" s="77">
        <f>VLOOKUP(F120,'N2K Features'!$D$5:$CL$125,23,FALSE)</f>
        <v>0</v>
      </c>
      <c r="AC120" s="77">
        <f>VLOOKUP(F120,'N2K Features'!$D$5:$CL$125,24,FALSE)</f>
        <v>0</v>
      </c>
      <c r="AD120" s="77" t="str">
        <f>VLOOKUP(F120,'N2K Features'!$D$5:$CL$125,25,FALSE)</f>
        <v>No</v>
      </c>
      <c r="AE120" s="77">
        <f>VLOOKUP(F120,'N2K Features'!$D$5:$CL$125,26,FALSE)</f>
        <v>0</v>
      </c>
      <c r="AF120" s="78">
        <f>VLOOKUP(F120,'N2K Features'!$D$5:$CL$125,27,FALSE)</f>
        <v>0</v>
      </c>
      <c r="AG120" s="76" t="str">
        <f>VLOOKUP(F120,'N2K Features'!$D$5:$CL$125,28,FALSE)</f>
        <v>No</v>
      </c>
      <c r="AH120" s="76">
        <f>VLOOKUP(F120,'N2K Features'!$D$5:$CL$125,29,FALSE)</f>
        <v>0</v>
      </c>
      <c r="AI120" s="76">
        <f>VLOOKUP(F120,'N2K Features'!$D$5:$CL$125,30,FALSE)</f>
        <v>0</v>
      </c>
      <c r="AJ120" s="76" t="str">
        <f>VLOOKUP(F120,'N2K Features'!$D$5:$CL$125,31,FALSE)</f>
        <v>No</v>
      </c>
      <c r="AK120" s="76">
        <f>VLOOKUP(F120,'N2K Features'!$D$5:$CL$125,32,FALSE)</f>
        <v>0</v>
      </c>
      <c r="AL120" s="76">
        <f>VLOOKUP(F120,'N2K Features'!$D$5:$CL$125,33,FALSE)</f>
        <v>0</v>
      </c>
      <c r="AM120" s="76" t="str">
        <f>VLOOKUP(F120,'N2K Features'!$D$5:$CL$125,34,FALSE)</f>
        <v>No</v>
      </c>
      <c r="AN120" s="76">
        <f>VLOOKUP(F120,'N2K Features'!$D$5:$CL$125,35,FALSE)</f>
        <v>0</v>
      </c>
      <c r="AO120" s="76">
        <f>VLOOKUP(F120,'N2K Features'!$D$5:$CL$125,36,FALSE)</f>
        <v>0</v>
      </c>
      <c r="AP120" s="76" t="str">
        <f>VLOOKUP(F120,'N2K Features'!$D$5:$CL$125,37,FALSE)</f>
        <v>No</v>
      </c>
      <c r="AQ120" s="76">
        <f>VLOOKUP(F120,'N2K Features'!$D$5:$CL$125,38,FALSE)</f>
        <v>0</v>
      </c>
      <c r="AR120" s="76">
        <f>VLOOKUP(F120,'N2K Features'!$D$5:$CL$125,39,FALSE)</f>
        <v>0</v>
      </c>
      <c r="AS120" s="76" t="str">
        <f>VLOOKUP(F120,'N2K Features'!$D$5:$CL$125,40,FALSE)</f>
        <v>No</v>
      </c>
      <c r="AT120" s="76">
        <f>VLOOKUP(F120,'N2K Features'!$D$5:$CL$125,41,FALSE)</f>
        <v>0</v>
      </c>
      <c r="AU120" s="76">
        <f>VLOOKUP(F120,'N2K Features'!$D$5:$CL$125,42,FALSE)</f>
        <v>0</v>
      </c>
      <c r="AV120" s="76" t="str">
        <f>VLOOKUP(F120,'N2K Features'!$D$5:$CL$125,43,FALSE)</f>
        <v>No</v>
      </c>
      <c r="AW120" s="76">
        <f>VLOOKUP(F120,'N2K Features'!$D$5:$CL$125,44,FALSE)</f>
        <v>0</v>
      </c>
      <c r="AX120" s="76">
        <f>VLOOKUP(F120,'N2K Features'!$D$5:$CL$125,45,FALSE)</f>
        <v>0</v>
      </c>
      <c r="AY120" s="76" t="str">
        <f>VLOOKUP(F120,'N2K Features'!$D$5:$CL$125,46,FALSE)</f>
        <v>No</v>
      </c>
      <c r="AZ120" s="76">
        <f>VLOOKUP(F120,'N2K Features'!$D$5:$CL$125,47,FALSE)</f>
        <v>0</v>
      </c>
      <c r="BA120" s="76">
        <f>VLOOKUP(F120,'N2K Features'!$D$5:$CL$125,48,FALSE)</f>
        <v>0</v>
      </c>
      <c r="BB120" s="76" t="str">
        <f>VLOOKUP(F120,'N2K Features'!$D$5:$CL$125,49,FALSE)</f>
        <v>No</v>
      </c>
      <c r="BC120" s="76">
        <f>VLOOKUP(F120,'N2K Features'!$D$5:$CL$125,50,FALSE)</f>
        <v>0</v>
      </c>
      <c r="BD120" s="130">
        <f>VLOOKUP(F120,'N2K Features'!$D$5:$CL$125,51,FALSE)</f>
        <v>0</v>
      </c>
      <c r="BE120" s="76" t="str">
        <f>VLOOKUP(F120,'N2K Features'!$D$5:$CL$125,52,FALSE)</f>
        <v>No</v>
      </c>
      <c r="BF120" s="76">
        <f>VLOOKUP(F120,'N2K Features'!$D$5:$CL$125,53,FALSE)</f>
        <v>0</v>
      </c>
      <c r="BG120" s="130">
        <f>VLOOKUP(F120,'N2K Features'!$D$5:$CL$125,54,FALSE)</f>
        <v>0</v>
      </c>
      <c r="BH120" s="76" t="str">
        <f>VLOOKUP(F120,'N2K Features'!$D$5:$CL$125,55,FALSE)</f>
        <v>No</v>
      </c>
      <c r="BI120" s="76">
        <f>VLOOKUP(F120,'N2K Features'!$D$5:$CL$125,56,FALSE)</f>
        <v>0</v>
      </c>
      <c r="BJ120" s="76">
        <f>VLOOKUP(F120,'N2K Features'!$D$5:$CL$125,57,FALSE)</f>
        <v>0</v>
      </c>
      <c r="BK120" s="76" t="str">
        <f>VLOOKUP(F120,'N2K Features'!$D$5:$CL$125,58,FALSE)</f>
        <v>No</v>
      </c>
      <c r="BL120" s="76">
        <f>VLOOKUP(F120,'N2K Features'!$D$5:$CL$125,59,FALSE)</f>
        <v>0</v>
      </c>
      <c r="BM120" s="130">
        <f>VLOOKUP(F120,'N2K Features'!$D$5:$CL$125,60,FALSE)</f>
        <v>0</v>
      </c>
      <c r="BN120" s="76" t="str">
        <f>VLOOKUP(F120,'N2K Features'!$D$5:$CL$125,61,FALSE)</f>
        <v>No</v>
      </c>
      <c r="BO120" s="76">
        <f>VLOOKUP(F120,'N2K Features'!$D$5:$CL$125,62,FALSE)</f>
        <v>0</v>
      </c>
      <c r="BP120" s="76">
        <f>VLOOKUP(F120,'N2K Features'!$D$5:$CL$125,63,FALSE)</f>
        <v>0</v>
      </c>
      <c r="BQ120" s="76" t="str">
        <f>VLOOKUP(F120,'N2K Features'!$D$5:$CL$125,64,FALSE)</f>
        <v>No</v>
      </c>
      <c r="BR120" s="76">
        <f>VLOOKUP(F120,'N2K Features'!$D$5:$CL$125,65,FALSE)</f>
        <v>0</v>
      </c>
      <c r="BS120" s="76">
        <f>VLOOKUP(F120,'N2K Features'!$D$5:$CL$125,66,FALSE)</f>
        <v>0</v>
      </c>
      <c r="BT120" s="76" t="str">
        <f>VLOOKUP(F120,'N2K Features'!$D$5:$CL$125,67,FALSE)</f>
        <v>No</v>
      </c>
      <c r="BU120" s="76">
        <f>VLOOKUP(F120,'N2K Features'!$D$5:$CL$125,68,FALSE)</f>
        <v>0</v>
      </c>
      <c r="BV120" s="76">
        <f>VLOOKUP(F120,'N2K Features'!$D$5:$CL$125,69,FALSE)</f>
        <v>0</v>
      </c>
      <c r="BW120" s="76" t="str">
        <f>VLOOKUP(F120,'N2K Features'!$D$5:$CL$125,70,FALSE)</f>
        <v>No</v>
      </c>
      <c r="BX120" s="76">
        <f>VLOOKUP(F120,'N2K Features'!$D$5:$CL$125,71,FALSE)</f>
        <v>0</v>
      </c>
      <c r="BY120" s="130">
        <f>VLOOKUP(F120,'N2K Features'!$D$5:$CL$125,72,FALSE)</f>
        <v>0</v>
      </c>
      <c r="BZ120" s="76" t="str">
        <f>VLOOKUP(F120,'N2K Features'!$D$5:$CL$125,73,FALSE)</f>
        <v>No</v>
      </c>
      <c r="CA120" s="76">
        <f>VLOOKUP(F120,'N2K Features'!$D$5:$CL$125,74,FALSE)</f>
        <v>0</v>
      </c>
      <c r="CB120" s="76">
        <f>VLOOKUP(F120,'N2K Features'!$D$5:$CL$125,75,FALSE)</f>
        <v>0</v>
      </c>
      <c r="CC120" s="76" t="str">
        <f>VLOOKUP(F120,'N2K Features'!$D$5:$CL$125,76,FALSE)</f>
        <v>No</v>
      </c>
      <c r="CD120" s="76">
        <f>VLOOKUP(F120,'N2K Features'!$D$5:$CL$125,77,FALSE)</f>
        <v>0</v>
      </c>
      <c r="CE120" s="76">
        <f>VLOOKUP(F120,'N2K Features'!$D$5:$CL$125,78,FALSE)</f>
        <v>0</v>
      </c>
      <c r="CF120" s="76" t="str">
        <f>VLOOKUP(F120,'N2K Features'!$D$5:$CL$125,79,FALSE)</f>
        <v>No</v>
      </c>
      <c r="CG120" s="76">
        <f>VLOOKUP(F120,'N2K Features'!$D$5:$CL$125,80,FALSE)</f>
        <v>0</v>
      </c>
      <c r="CH120" s="76">
        <f>VLOOKUP(F120,'N2K Features'!$D$5:$CL$125,81,FALSE)</f>
        <v>0</v>
      </c>
      <c r="CI120" s="76" t="str">
        <f>VLOOKUP(F120,'N2K Features'!$D$5:$CL$125,82,FALSE)</f>
        <v>No</v>
      </c>
      <c r="CJ120" s="76" t="str">
        <f>VLOOKUP(F120,'N2K Features'!$D$5:$CL$125,83,FALSE)</f>
        <v>Negligible</v>
      </c>
      <c r="CK120" s="76">
        <f>VLOOKUP(F120,'N2K Features'!$D$5:$CL$125,84,FALSE)</f>
        <v>0</v>
      </c>
      <c r="CL120" s="76" t="str">
        <f>VLOOKUP(F120,'N2K Features'!$D$5:$CL$125,85,FALSE)</f>
        <v>No</v>
      </c>
      <c r="CM120" s="76">
        <f>VLOOKUP(F120,'N2K Features'!$D$5:$CL$125,86,FALSE)</f>
        <v>0</v>
      </c>
      <c r="CN120" s="79">
        <f>VLOOKUP(F120,'N2K Features'!$D$5:$CL$125,87,FALSE)</f>
        <v>0</v>
      </c>
    </row>
    <row r="121" spans="1:92" ht="14.4" hidden="1" x14ac:dyDescent="0.3">
      <c r="A121" s="129" t="s">
        <v>235</v>
      </c>
      <c r="B121" s="59" t="s">
        <v>236</v>
      </c>
      <c r="C121" s="59" t="s">
        <v>528</v>
      </c>
      <c r="D121" s="59" t="s">
        <v>692</v>
      </c>
      <c r="E121" s="59" t="s">
        <v>603</v>
      </c>
      <c r="F121" s="59" t="s">
        <v>693</v>
      </c>
      <c r="G121" s="59" t="s">
        <v>694</v>
      </c>
      <c r="H121" s="179" t="s">
        <v>695</v>
      </c>
      <c r="I121" s="77" t="str">
        <f>VLOOKUP(F121,'N2K Features'!$D$5:$CL$125,4,FALSE)</f>
        <v>No</v>
      </c>
      <c r="J121" s="77">
        <f>VLOOKUP(F121,'N2K Features'!$D$5:$CL$125,5,FALSE)</f>
        <v>0</v>
      </c>
      <c r="K121" s="77">
        <f>VLOOKUP(F121,'N2K Features'!$D$5:$CL$125,6,FALSE)</f>
        <v>0</v>
      </c>
      <c r="L121" s="77" t="str">
        <f>VLOOKUP(F121,'N2K Features'!$D$5:$CL$125,7,FALSE)</f>
        <v>No</v>
      </c>
      <c r="M121" s="77" t="str">
        <f>VLOOKUP(F121,'N2K Features'!$D$5:$CL$125,8,FALSE)</f>
        <v>Negligible</v>
      </c>
      <c r="N121" s="77" t="str">
        <f>VLOOKUP(F121,'N2K Features'!$D$5:$CL$125,9,FALSE)</f>
        <v>Low</v>
      </c>
      <c r="O121" s="77" t="str">
        <f>VLOOKUP(F121,'N2K Features'!$D$5:$CL$125,10,FALSE)</f>
        <v>No</v>
      </c>
      <c r="P121" s="77" t="str">
        <f>VLOOKUP(F121,'N2K Features'!$D$5:$CL$125,11,FALSE)</f>
        <v>Negligible</v>
      </c>
      <c r="Q121" s="77" t="str">
        <f>VLOOKUP(F121,'N2K Features'!$D$5:$CL$125,12,FALSE)</f>
        <v>Low</v>
      </c>
      <c r="R121" s="77" t="str">
        <f>VLOOKUP(F121,'N2K Features'!$D$5:$CL$125,13,FALSE)</f>
        <v>No</v>
      </c>
      <c r="S121" s="77">
        <f>VLOOKUP(F121,'N2K Features'!$D$5:$CL$125,14,FALSE)</f>
        <v>0</v>
      </c>
      <c r="T121" s="77">
        <f>VLOOKUP(F121,'N2K Features'!$D$5:$CL$125,15,FALSE)</f>
        <v>0</v>
      </c>
      <c r="U121" s="77" t="str">
        <f>VLOOKUP(F121,'N2K Features'!$D$5:$CL$125,16,FALSE)</f>
        <v>No</v>
      </c>
      <c r="V121" s="77">
        <f>VLOOKUP(F121,'N2K Features'!$D$5:$CL$125, 17,FALSE)</f>
        <v>0</v>
      </c>
      <c r="W121" s="77">
        <f>VLOOKUP(F121,'N2K Features'!$D$5:$CL$125,18,FALSE)</f>
        <v>0</v>
      </c>
      <c r="X121" s="77" t="str">
        <f>VLOOKUP(F121,'N2K Features'!$D$5:$CL$125,19,FALSE)</f>
        <v>No</v>
      </c>
      <c r="Y121" s="77">
        <f>VLOOKUP(F121,'N2K Features'!$D$5:$CL$125,20,FALSE)</f>
        <v>0</v>
      </c>
      <c r="Z121" s="77">
        <f>VLOOKUP(F121,'N2K Features'!$D$5:$CL$125,21,FALSE)</f>
        <v>0</v>
      </c>
      <c r="AA121" s="77" t="str">
        <f>VLOOKUP(F121,'N2K Features'!$D$5:$CL$125,22,FALSE)</f>
        <v>No</v>
      </c>
      <c r="AB121" s="77">
        <f>VLOOKUP(F121,'N2K Features'!$D$5:$CL$125,23,FALSE)</f>
        <v>0</v>
      </c>
      <c r="AC121" s="77">
        <f>VLOOKUP(F121,'N2K Features'!$D$5:$CL$125,24,FALSE)</f>
        <v>0</v>
      </c>
      <c r="AD121" s="77" t="str">
        <f>VLOOKUP(F121,'N2K Features'!$D$5:$CL$125,25,FALSE)</f>
        <v>No</v>
      </c>
      <c r="AE121" s="77">
        <f>VLOOKUP(F121,'N2K Features'!$D$5:$CL$125,26,FALSE)</f>
        <v>0</v>
      </c>
      <c r="AF121" s="78">
        <f>VLOOKUP(F121,'N2K Features'!$D$5:$CL$125,27,FALSE)</f>
        <v>0</v>
      </c>
      <c r="AG121" s="76" t="str">
        <f>VLOOKUP(F121,'N2K Features'!$D$5:$CL$125,28,FALSE)</f>
        <v>No</v>
      </c>
      <c r="AH121" s="76">
        <f>VLOOKUP(F121,'N2K Features'!$D$5:$CL$125,29,FALSE)</f>
        <v>0</v>
      </c>
      <c r="AI121" s="76">
        <f>VLOOKUP(F121,'N2K Features'!$D$5:$CL$125,30,FALSE)</f>
        <v>0</v>
      </c>
      <c r="AJ121" s="76" t="str">
        <f>VLOOKUP(F121,'N2K Features'!$D$5:$CL$125,31,FALSE)</f>
        <v>No</v>
      </c>
      <c r="AK121" s="76">
        <f>VLOOKUP(F121,'N2K Features'!$D$5:$CL$125,32,FALSE)</f>
        <v>0</v>
      </c>
      <c r="AL121" s="76">
        <f>VLOOKUP(F121,'N2K Features'!$D$5:$CL$125,33,FALSE)</f>
        <v>0</v>
      </c>
      <c r="AM121" s="76" t="str">
        <f>VLOOKUP(F121,'N2K Features'!$D$5:$CL$125,34,FALSE)</f>
        <v>No</v>
      </c>
      <c r="AN121" s="76">
        <f>VLOOKUP(F121,'N2K Features'!$D$5:$CL$125,35,FALSE)</f>
        <v>0</v>
      </c>
      <c r="AO121" s="76">
        <f>VLOOKUP(F121,'N2K Features'!$D$5:$CL$125,36,FALSE)</f>
        <v>0</v>
      </c>
      <c r="AP121" s="76" t="str">
        <f>VLOOKUP(F121,'N2K Features'!$D$5:$CL$125,37,FALSE)</f>
        <v>No</v>
      </c>
      <c r="AQ121" s="76">
        <f>VLOOKUP(F121,'N2K Features'!$D$5:$CL$125,38,FALSE)</f>
        <v>0</v>
      </c>
      <c r="AR121" s="76">
        <f>VLOOKUP(F121,'N2K Features'!$D$5:$CL$125,39,FALSE)</f>
        <v>0</v>
      </c>
      <c r="AS121" s="76" t="str">
        <f>VLOOKUP(F121,'N2K Features'!$D$5:$CL$125,40,FALSE)</f>
        <v>No</v>
      </c>
      <c r="AT121" s="76">
        <f>VLOOKUP(F121,'N2K Features'!$D$5:$CL$125,41,FALSE)</f>
        <v>0</v>
      </c>
      <c r="AU121" s="76">
        <f>VLOOKUP(F121,'N2K Features'!$D$5:$CL$125,42,FALSE)</f>
        <v>0</v>
      </c>
      <c r="AV121" s="76" t="str">
        <f>VLOOKUP(F121,'N2K Features'!$D$5:$CL$125,43,FALSE)</f>
        <v>No</v>
      </c>
      <c r="AW121" s="76">
        <f>VLOOKUP(F121,'N2K Features'!$D$5:$CL$125,44,FALSE)</f>
        <v>0</v>
      </c>
      <c r="AX121" s="76">
        <f>VLOOKUP(F121,'N2K Features'!$D$5:$CL$125,45,FALSE)</f>
        <v>0</v>
      </c>
      <c r="AY121" s="76" t="str">
        <f>VLOOKUP(F121,'N2K Features'!$D$5:$CL$125,46,FALSE)</f>
        <v>No</v>
      </c>
      <c r="AZ121" s="76">
        <f>VLOOKUP(F121,'N2K Features'!$D$5:$CL$125,47,FALSE)</f>
        <v>0</v>
      </c>
      <c r="BA121" s="76">
        <f>VLOOKUP(F121,'N2K Features'!$D$5:$CL$125,48,FALSE)</f>
        <v>0</v>
      </c>
      <c r="BB121" s="76" t="str">
        <f>VLOOKUP(F121,'N2K Features'!$D$5:$CL$125,49,FALSE)</f>
        <v>No</v>
      </c>
      <c r="BC121" s="76">
        <f>VLOOKUP(F121,'N2K Features'!$D$5:$CL$125,50,FALSE)</f>
        <v>0</v>
      </c>
      <c r="BD121" s="130">
        <f>VLOOKUP(F121,'N2K Features'!$D$5:$CL$125,51,FALSE)</f>
        <v>0</v>
      </c>
      <c r="BE121" s="76" t="str">
        <f>VLOOKUP(F121,'N2K Features'!$D$5:$CL$125,52,FALSE)</f>
        <v>No</v>
      </c>
      <c r="BF121" s="76">
        <f>VLOOKUP(F121,'N2K Features'!$D$5:$CL$125,53,FALSE)</f>
        <v>0</v>
      </c>
      <c r="BG121" s="130">
        <f>VLOOKUP(F121,'N2K Features'!$D$5:$CL$125,54,FALSE)</f>
        <v>0</v>
      </c>
      <c r="BH121" s="76" t="str">
        <f>VLOOKUP(F121,'N2K Features'!$D$5:$CL$125,55,FALSE)</f>
        <v>No</v>
      </c>
      <c r="BI121" s="76">
        <f>VLOOKUP(F121,'N2K Features'!$D$5:$CL$125,56,FALSE)</f>
        <v>0</v>
      </c>
      <c r="BJ121" s="76">
        <f>VLOOKUP(F121,'N2K Features'!$D$5:$CL$125,57,FALSE)</f>
        <v>0</v>
      </c>
      <c r="BK121" s="76" t="str">
        <f>VLOOKUP(F121,'N2K Features'!$D$5:$CL$125,58,FALSE)</f>
        <v>No</v>
      </c>
      <c r="BL121" s="76">
        <f>VLOOKUP(F121,'N2K Features'!$D$5:$CL$125,59,FALSE)</f>
        <v>0</v>
      </c>
      <c r="BM121" s="130">
        <f>VLOOKUP(F121,'N2K Features'!$D$5:$CL$125,60,FALSE)</f>
        <v>0</v>
      </c>
      <c r="BN121" s="76" t="str">
        <f>VLOOKUP(F121,'N2K Features'!$D$5:$CL$125,61,FALSE)</f>
        <v>No</v>
      </c>
      <c r="BO121" s="76">
        <f>VLOOKUP(F121,'N2K Features'!$D$5:$CL$125,62,FALSE)</f>
        <v>0</v>
      </c>
      <c r="BP121" s="76">
        <f>VLOOKUP(F121,'N2K Features'!$D$5:$CL$125,63,FALSE)</f>
        <v>0</v>
      </c>
      <c r="BQ121" s="76" t="str">
        <f>VLOOKUP(F121,'N2K Features'!$D$5:$CL$125,64,FALSE)</f>
        <v>No</v>
      </c>
      <c r="BR121" s="76">
        <f>VLOOKUP(F121,'N2K Features'!$D$5:$CL$125,65,FALSE)</f>
        <v>0</v>
      </c>
      <c r="BS121" s="76">
        <f>VLOOKUP(F121,'N2K Features'!$D$5:$CL$125,66,FALSE)</f>
        <v>0</v>
      </c>
      <c r="BT121" s="76" t="str">
        <f>VLOOKUP(F121,'N2K Features'!$D$5:$CL$125,67,FALSE)</f>
        <v>No</v>
      </c>
      <c r="BU121" s="76">
        <f>VLOOKUP(F121,'N2K Features'!$D$5:$CL$125,68,FALSE)</f>
        <v>0</v>
      </c>
      <c r="BV121" s="76">
        <f>VLOOKUP(F121,'N2K Features'!$D$5:$CL$125,69,FALSE)</f>
        <v>0</v>
      </c>
      <c r="BW121" s="76" t="str">
        <f>VLOOKUP(F121,'N2K Features'!$D$5:$CL$125,70,FALSE)</f>
        <v>No</v>
      </c>
      <c r="BX121" s="76">
        <f>VLOOKUP(F121,'N2K Features'!$D$5:$CL$125,71,FALSE)</f>
        <v>0</v>
      </c>
      <c r="BY121" s="130">
        <f>VLOOKUP(F121,'N2K Features'!$D$5:$CL$125,72,FALSE)</f>
        <v>0</v>
      </c>
      <c r="BZ121" s="76" t="str">
        <f>VLOOKUP(F121,'N2K Features'!$D$5:$CL$125,73,FALSE)</f>
        <v>No</v>
      </c>
      <c r="CA121" s="76">
        <f>VLOOKUP(F121,'N2K Features'!$D$5:$CL$125,74,FALSE)</f>
        <v>0</v>
      </c>
      <c r="CB121" s="76">
        <f>VLOOKUP(F121,'N2K Features'!$D$5:$CL$125,75,FALSE)</f>
        <v>0</v>
      </c>
      <c r="CC121" s="76" t="str">
        <f>VLOOKUP(F121,'N2K Features'!$D$5:$CL$125,76,FALSE)</f>
        <v>No</v>
      </c>
      <c r="CD121" s="76">
        <f>VLOOKUP(F121,'N2K Features'!$D$5:$CL$125,77,FALSE)</f>
        <v>0</v>
      </c>
      <c r="CE121" s="76">
        <f>VLOOKUP(F121,'N2K Features'!$D$5:$CL$125,78,FALSE)</f>
        <v>0</v>
      </c>
      <c r="CF121" s="76" t="str">
        <f>VLOOKUP(F121,'N2K Features'!$D$5:$CL$125,79,FALSE)</f>
        <v>No</v>
      </c>
      <c r="CG121" s="76">
        <f>VLOOKUP(F121,'N2K Features'!$D$5:$CL$125,80,FALSE)</f>
        <v>0</v>
      </c>
      <c r="CH121" s="76">
        <f>VLOOKUP(F121,'N2K Features'!$D$5:$CL$125,81,FALSE)</f>
        <v>0</v>
      </c>
      <c r="CI121" s="76" t="str">
        <f>VLOOKUP(F121,'N2K Features'!$D$5:$CL$125,82,FALSE)</f>
        <v>No</v>
      </c>
      <c r="CJ121" s="76" t="str">
        <f>VLOOKUP(F121,'N2K Features'!$D$5:$CL$125,83,FALSE)</f>
        <v>Negligible</v>
      </c>
      <c r="CK121" s="76">
        <f>VLOOKUP(F121,'N2K Features'!$D$5:$CL$125,84,FALSE)</f>
        <v>0</v>
      </c>
      <c r="CL121" s="76" t="str">
        <f>VLOOKUP(F121,'N2K Features'!$D$5:$CL$125,85,FALSE)</f>
        <v>No</v>
      </c>
      <c r="CM121" s="76">
        <f>VLOOKUP(F121,'N2K Features'!$D$5:$CL$125,86,FALSE)</f>
        <v>0</v>
      </c>
      <c r="CN121" s="79">
        <f>VLOOKUP(F121,'N2K Features'!$D$5:$CL$125,87,FALSE)</f>
        <v>0</v>
      </c>
    </row>
    <row r="122" spans="1:92" ht="14.4" hidden="1" x14ac:dyDescent="0.3">
      <c r="A122" s="129" t="s">
        <v>235</v>
      </c>
      <c r="B122" s="59" t="s">
        <v>236</v>
      </c>
      <c r="C122" s="59" t="s">
        <v>528</v>
      </c>
      <c r="D122" s="59" t="s">
        <v>688</v>
      </c>
      <c r="E122" s="59" t="s">
        <v>603</v>
      </c>
      <c r="F122" s="59" t="s">
        <v>689</v>
      </c>
      <c r="G122" s="59" t="s">
        <v>690</v>
      </c>
      <c r="H122" s="179" t="s">
        <v>691</v>
      </c>
      <c r="I122" s="77" t="str">
        <f>VLOOKUP(F122,'N2K Features'!$D$5:$CL$125,4,FALSE)</f>
        <v>No</v>
      </c>
      <c r="J122" s="77">
        <f>VLOOKUP(F122,'N2K Features'!$D$5:$CL$125,5,FALSE)</f>
        <v>0</v>
      </c>
      <c r="K122" s="77">
        <f>VLOOKUP(F122,'N2K Features'!$D$5:$CL$125,6,FALSE)</f>
        <v>0</v>
      </c>
      <c r="L122" s="77" t="str">
        <f>VLOOKUP(F122,'N2K Features'!$D$5:$CL$125,7,FALSE)</f>
        <v>No</v>
      </c>
      <c r="M122" s="77" t="str">
        <f>VLOOKUP(F122,'N2K Features'!$D$5:$CL$125,8,FALSE)</f>
        <v>Negligible</v>
      </c>
      <c r="N122" s="77" t="str">
        <f>VLOOKUP(F122,'N2K Features'!$D$5:$CL$125,9,FALSE)</f>
        <v>Low</v>
      </c>
      <c r="O122" s="77" t="str">
        <f>VLOOKUP(F122,'N2K Features'!$D$5:$CL$125,10,FALSE)</f>
        <v>No</v>
      </c>
      <c r="P122" s="77" t="str">
        <f>VLOOKUP(F122,'N2K Features'!$D$5:$CL$125,11,FALSE)</f>
        <v>Negligible</v>
      </c>
      <c r="Q122" s="77" t="str">
        <f>VLOOKUP(F122,'N2K Features'!$D$5:$CL$125,12,FALSE)</f>
        <v>Low</v>
      </c>
      <c r="R122" s="77" t="str">
        <f>VLOOKUP(F122,'N2K Features'!$D$5:$CL$125,13,FALSE)</f>
        <v>No</v>
      </c>
      <c r="S122" s="77">
        <f>VLOOKUP(F122,'N2K Features'!$D$5:$CL$125,14,FALSE)</f>
        <v>0</v>
      </c>
      <c r="T122" s="77">
        <f>VLOOKUP(F122,'N2K Features'!$D$5:$CL$125,15,FALSE)</f>
        <v>0</v>
      </c>
      <c r="U122" s="77" t="str">
        <f>VLOOKUP(F122,'N2K Features'!$D$5:$CL$125,16,FALSE)</f>
        <v>No</v>
      </c>
      <c r="V122" s="77">
        <f>VLOOKUP(F122,'N2K Features'!$D$5:$CL$125, 17,FALSE)</f>
        <v>0</v>
      </c>
      <c r="W122" s="77">
        <f>VLOOKUP(F122,'N2K Features'!$D$5:$CL$125,18,FALSE)</f>
        <v>0</v>
      </c>
      <c r="X122" s="77" t="str">
        <f>VLOOKUP(F122,'N2K Features'!$D$5:$CL$125,19,FALSE)</f>
        <v>No</v>
      </c>
      <c r="Y122" s="77">
        <f>VLOOKUP(F122,'N2K Features'!$D$5:$CL$125,20,FALSE)</f>
        <v>0</v>
      </c>
      <c r="Z122" s="77">
        <f>VLOOKUP(F122,'N2K Features'!$D$5:$CL$125,21,FALSE)</f>
        <v>0</v>
      </c>
      <c r="AA122" s="77" t="str">
        <f>VLOOKUP(F122,'N2K Features'!$D$5:$CL$125,22,FALSE)</f>
        <v>No</v>
      </c>
      <c r="AB122" s="77">
        <f>VLOOKUP(F122,'N2K Features'!$D$5:$CL$125,23,FALSE)</f>
        <v>0</v>
      </c>
      <c r="AC122" s="77">
        <f>VLOOKUP(F122,'N2K Features'!$D$5:$CL$125,24,FALSE)</f>
        <v>0</v>
      </c>
      <c r="AD122" s="77" t="str">
        <f>VLOOKUP(F122,'N2K Features'!$D$5:$CL$125,25,FALSE)</f>
        <v>No</v>
      </c>
      <c r="AE122" s="77">
        <f>VLOOKUP(F122,'N2K Features'!$D$5:$CL$125,26,FALSE)</f>
        <v>0</v>
      </c>
      <c r="AF122" s="78">
        <f>VLOOKUP(F122,'N2K Features'!$D$5:$CL$125,27,FALSE)</f>
        <v>0</v>
      </c>
      <c r="AG122" s="76" t="str">
        <f>VLOOKUP(F122,'N2K Features'!$D$5:$CL$125,28,FALSE)</f>
        <v>No</v>
      </c>
      <c r="AH122" s="76">
        <f>VLOOKUP(F122,'N2K Features'!$D$5:$CL$125,29,FALSE)</f>
        <v>0</v>
      </c>
      <c r="AI122" s="76">
        <f>VLOOKUP(F122,'N2K Features'!$D$5:$CL$125,30,FALSE)</f>
        <v>0</v>
      </c>
      <c r="AJ122" s="76" t="str">
        <f>VLOOKUP(F122,'N2K Features'!$D$5:$CL$125,31,FALSE)</f>
        <v>No</v>
      </c>
      <c r="AK122" s="76">
        <f>VLOOKUP(F122,'N2K Features'!$D$5:$CL$125,32,FALSE)</f>
        <v>0</v>
      </c>
      <c r="AL122" s="76">
        <f>VLOOKUP(F122,'N2K Features'!$D$5:$CL$125,33,FALSE)</f>
        <v>0</v>
      </c>
      <c r="AM122" s="76" t="str">
        <f>VLOOKUP(F122,'N2K Features'!$D$5:$CL$125,34,FALSE)</f>
        <v>No</v>
      </c>
      <c r="AN122" s="76">
        <f>VLOOKUP(F122,'N2K Features'!$D$5:$CL$125,35,FALSE)</f>
        <v>0</v>
      </c>
      <c r="AO122" s="76">
        <f>VLOOKUP(F122,'N2K Features'!$D$5:$CL$125,36,FALSE)</f>
        <v>0</v>
      </c>
      <c r="AP122" s="76" t="str">
        <f>VLOOKUP(F122,'N2K Features'!$D$5:$CL$125,37,FALSE)</f>
        <v>No</v>
      </c>
      <c r="AQ122" s="76">
        <f>VLOOKUP(F122,'N2K Features'!$D$5:$CL$125,38,FALSE)</f>
        <v>0</v>
      </c>
      <c r="AR122" s="76">
        <f>VLOOKUP(F122,'N2K Features'!$D$5:$CL$125,39,FALSE)</f>
        <v>0</v>
      </c>
      <c r="AS122" s="76" t="str">
        <f>VLOOKUP(F122,'N2K Features'!$D$5:$CL$125,40,FALSE)</f>
        <v>No</v>
      </c>
      <c r="AT122" s="76">
        <f>VLOOKUP(F122,'N2K Features'!$D$5:$CL$125,41,FALSE)</f>
        <v>0</v>
      </c>
      <c r="AU122" s="76">
        <f>VLOOKUP(F122,'N2K Features'!$D$5:$CL$125,42,FALSE)</f>
        <v>0</v>
      </c>
      <c r="AV122" s="76" t="str">
        <f>VLOOKUP(F122,'N2K Features'!$D$5:$CL$125,43,FALSE)</f>
        <v>No</v>
      </c>
      <c r="AW122" s="76">
        <f>VLOOKUP(F122,'N2K Features'!$D$5:$CL$125,44,FALSE)</f>
        <v>0</v>
      </c>
      <c r="AX122" s="76">
        <f>VLOOKUP(F122,'N2K Features'!$D$5:$CL$125,45,FALSE)</f>
        <v>0</v>
      </c>
      <c r="AY122" s="76" t="str">
        <f>VLOOKUP(F122,'N2K Features'!$D$5:$CL$125,46,FALSE)</f>
        <v>No</v>
      </c>
      <c r="AZ122" s="76">
        <f>VLOOKUP(F122,'N2K Features'!$D$5:$CL$125,47,FALSE)</f>
        <v>0</v>
      </c>
      <c r="BA122" s="76">
        <f>VLOOKUP(F122,'N2K Features'!$D$5:$CL$125,48,FALSE)</f>
        <v>0</v>
      </c>
      <c r="BB122" s="76" t="str">
        <f>VLOOKUP(F122,'N2K Features'!$D$5:$CL$125,49,FALSE)</f>
        <v>No</v>
      </c>
      <c r="BC122" s="76">
        <f>VLOOKUP(F122,'N2K Features'!$D$5:$CL$125,50,FALSE)</f>
        <v>0</v>
      </c>
      <c r="BD122" s="130">
        <f>VLOOKUP(F122,'N2K Features'!$D$5:$CL$125,51,FALSE)</f>
        <v>0</v>
      </c>
      <c r="BE122" s="76" t="str">
        <f>VLOOKUP(F122,'N2K Features'!$D$5:$CL$125,52,FALSE)</f>
        <v>No</v>
      </c>
      <c r="BF122" s="76">
        <f>VLOOKUP(F122,'N2K Features'!$D$5:$CL$125,53,FALSE)</f>
        <v>0</v>
      </c>
      <c r="BG122" s="130">
        <f>VLOOKUP(F122,'N2K Features'!$D$5:$CL$125,54,FALSE)</f>
        <v>0</v>
      </c>
      <c r="BH122" s="76" t="str">
        <f>VLOOKUP(F122,'N2K Features'!$D$5:$CL$125,55,FALSE)</f>
        <v>No</v>
      </c>
      <c r="BI122" s="76">
        <f>VLOOKUP(F122,'N2K Features'!$D$5:$CL$125,56,FALSE)</f>
        <v>0</v>
      </c>
      <c r="BJ122" s="76">
        <f>VLOOKUP(F122,'N2K Features'!$D$5:$CL$125,57,FALSE)</f>
        <v>0</v>
      </c>
      <c r="BK122" s="76" t="str">
        <f>VLOOKUP(F122,'N2K Features'!$D$5:$CL$125,58,FALSE)</f>
        <v>No</v>
      </c>
      <c r="BL122" s="76">
        <f>VLOOKUP(F122,'N2K Features'!$D$5:$CL$125,59,FALSE)</f>
        <v>0</v>
      </c>
      <c r="BM122" s="130">
        <f>VLOOKUP(F122,'N2K Features'!$D$5:$CL$125,60,FALSE)</f>
        <v>0</v>
      </c>
      <c r="BN122" s="76" t="str">
        <f>VLOOKUP(F122,'N2K Features'!$D$5:$CL$125,61,FALSE)</f>
        <v>No</v>
      </c>
      <c r="BO122" s="76">
        <f>VLOOKUP(F122,'N2K Features'!$D$5:$CL$125,62,FALSE)</f>
        <v>0</v>
      </c>
      <c r="BP122" s="76">
        <f>VLOOKUP(F122,'N2K Features'!$D$5:$CL$125,63,FALSE)</f>
        <v>0</v>
      </c>
      <c r="BQ122" s="76" t="str">
        <f>VLOOKUP(F122,'N2K Features'!$D$5:$CL$125,64,FALSE)</f>
        <v>No</v>
      </c>
      <c r="BR122" s="76">
        <f>VLOOKUP(F122,'N2K Features'!$D$5:$CL$125,65,FALSE)</f>
        <v>0</v>
      </c>
      <c r="BS122" s="76">
        <f>VLOOKUP(F122,'N2K Features'!$D$5:$CL$125,66,FALSE)</f>
        <v>0</v>
      </c>
      <c r="BT122" s="76" t="str">
        <f>VLOOKUP(F122,'N2K Features'!$D$5:$CL$125,67,FALSE)</f>
        <v>No</v>
      </c>
      <c r="BU122" s="76">
        <f>VLOOKUP(F122,'N2K Features'!$D$5:$CL$125,68,FALSE)</f>
        <v>0</v>
      </c>
      <c r="BV122" s="76">
        <f>VLOOKUP(F122,'N2K Features'!$D$5:$CL$125,69,FALSE)</f>
        <v>0</v>
      </c>
      <c r="BW122" s="76" t="str">
        <f>VLOOKUP(F122,'N2K Features'!$D$5:$CL$125,70,FALSE)</f>
        <v>No</v>
      </c>
      <c r="BX122" s="76">
        <f>VLOOKUP(F122,'N2K Features'!$D$5:$CL$125,71,FALSE)</f>
        <v>0</v>
      </c>
      <c r="BY122" s="130">
        <f>VLOOKUP(F122,'N2K Features'!$D$5:$CL$125,72,FALSE)</f>
        <v>0</v>
      </c>
      <c r="BZ122" s="76" t="str">
        <f>VLOOKUP(F122,'N2K Features'!$D$5:$CL$125,73,FALSE)</f>
        <v>No</v>
      </c>
      <c r="CA122" s="76">
        <f>VLOOKUP(F122,'N2K Features'!$D$5:$CL$125,74,FALSE)</f>
        <v>0</v>
      </c>
      <c r="CB122" s="76">
        <f>VLOOKUP(F122,'N2K Features'!$D$5:$CL$125,75,FALSE)</f>
        <v>0</v>
      </c>
      <c r="CC122" s="76" t="str">
        <f>VLOOKUP(F122,'N2K Features'!$D$5:$CL$125,76,FALSE)</f>
        <v>No</v>
      </c>
      <c r="CD122" s="76">
        <f>VLOOKUP(F122,'N2K Features'!$D$5:$CL$125,77,FALSE)</f>
        <v>0</v>
      </c>
      <c r="CE122" s="76">
        <f>VLOOKUP(F122,'N2K Features'!$D$5:$CL$125,78,FALSE)</f>
        <v>0</v>
      </c>
      <c r="CF122" s="76" t="str">
        <f>VLOOKUP(F122,'N2K Features'!$D$5:$CL$125,79,FALSE)</f>
        <v>No</v>
      </c>
      <c r="CG122" s="76">
        <f>VLOOKUP(F122,'N2K Features'!$D$5:$CL$125,80,FALSE)</f>
        <v>0</v>
      </c>
      <c r="CH122" s="76">
        <f>VLOOKUP(F122,'N2K Features'!$D$5:$CL$125,81,FALSE)</f>
        <v>0</v>
      </c>
      <c r="CI122" s="76" t="str">
        <f>VLOOKUP(F122,'N2K Features'!$D$5:$CL$125,82,FALSE)</f>
        <v>No</v>
      </c>
      <c r="CJ122" s="76" t="str">
        <f>VLOOKUP(F122,'N2K Features'!$D$5:$CL$125,83,FALSE)</f>
        <v>Negligible</v>
      </c>
      <c r="CK122" s="76">
        <f>VLOOKUP(F122,'N2K Features'!$D$5:$CL$125,84,FALSE)</f>
        <v>0</v>
      </c>
      <c r="CL122" s="76" t="str">
        <f>VLOOKUP(F122,'N2K Features'!$D$5:$CL$125,85,FALSE)</f>
        <v>No</v>
      </c>
      <c r="CM122" s="76">
        <f>VLOOKUP(F122,'N2K Features'!$D$5:$CL$125,86,FALSE)</f>
        <v>0</v>
      </c>
      <c r="CN122" s="79">
        <f>VLOOKUP(F122,'N2K Features'!$D$5:$CL$125,87,FALSE)</f>
        <v>0</v>
      </c>
    </row>
    <row r="123" spans="1:92" ht="14.4" hidden="1" x14ac:dyDescent="0.3">
      <c r="A123" s="129" t="s">
        <v>235</v>
      </c>
      <c r="B123" s="59" t="s">
        <v>236</v>
      </c>
      <c r="C123" s="59" t="s">
        <v>528</v>
      </c>
      <c r="D123" s="59" t="s">
        <v>684</v>
      </c>
      <c r="E123" s="59" t="s">
        <v>603</v>
      </c>
      <c r="F123" s="59" t="s">
        <v>685</v>
      </c>
      <c r="G123" s="59" t="s">
        <v>686</v>
      </c>
      <c r="H123" s="179" t="s">
        <v>687</v>
      </c>
      <c r="I123" s="77" t="str">
        <f>VLOOKUP(F123,'N2K Features'!$D$5:$CL$125,4,FALSE)</f>
        <v>No</v>
      </c>
      <c r="J123" s="77">
        <f>VLOOKUP(F123,'N2K Features'!$D$5:$CL$125,5,FALSE)</f>
        <v>0</v>
      </c>
      <c r="K123" s="77">
        <f>VLOOKUP(F123,'N2K Features'!$D$5:$CL$125,6,FALSE)</f>
        <v>0</v>
      </c>
      <c r="L123" s="77" t="str">
        <f>VLOOKUP(F123,'N2K Features'!$D$5:$CL$125,7,FALSE)</f>
        <v>No</v>
      </c>
      <c r="M123" s="77" t="str">
        <f>VLOOKUP(F123,'N2K Features'!$D$5:$CL$125,8,FALSE)</f>
        <v>Negligible</v>
      </c>
      <c r="N123" s="77" t="str">
        <f>VLOOKUP(F123,'N2K Features'!$D$5:$CL$125,9,FALSE)</f>
        <v>Low</v>
      </c>
      <c r="O123" s="77" t="str">
        <f>VLOOKUP(F123,'N2K Features'!$D$5:$CL$125,10,FALSE)</f>
        <v>No</v>
      </c>
      <c r="P123" s="77" t="str">
        <f>VLOOKUP(F123,'N2K Features'!$D$5:$CL$125,11,FALSE)</f>
        <v>Negligible</v>
      </c>
      <c r="Q123" s="77" t="str">
        <f>VLOOKUP(F123,'N2K Features'!$D$5:$CL$125,12,FALSE)</f>
        <v>Low</v>
      </c>
      <c r="R123" s="77" t="str">
        <f>VLOOKUP(F123,'N2K Features'!$D$5:$CL$125,13,FALSE)</f>
        <v>No</v>
      </c>
      <c r="S123" s="77">
        <f>VLOOKUP(F123,'N2K Features'!$D$5:$CL$125,14,FALSE)</f>
        <v>0</v>
      </c>
      <c r="T123" s="77">
        <f>VLOOKUP(F123,'N2K Features'!$D$5:$CL$125,15,FALSE)</f>
        <v>0</v>
      </c>
      <c r="U123" s="77" t="str">
        <f>VLOOKUP(F123,'N2K Features'!$D$5:$CL$125,16,FALSE)</f>
        <v>No</v>
      </c>
      <c r="V123" s="77">
        <f>VLOOKUP(F123,'N2K Features'!$D$5:$CL$125, 17,FALSE)</f>
        <v>0</v>
      </c>
      <c r="W123" s="77">
        <f>VLOOKUP(F123,'N2K Features'!$D$5:$CL$125,18,FALSE)</f>
        <v>0</v>
      </c>
      <c r="X123" s="77" t="str">
        <f>VLOOKUP(F123,'N2K Features'!$D$5:$CL$125,19,FALSE)</f>
        <v>No</v>
      </c>
      <c r="Y123" s="77">
        <f>VLOOKUP(F123,'N2K Features'!$D$5:$CL$125,20,FALSE)</f>
        <v>0</v>
      </c>
      <c r="Z123" s="77">
        <f>VLOOKUP(F123,'N2K Features'!$D$5:$CL$125,21,FALSE)</f>
        <v>0</v>
      </c>
      <c r="AA123" s="77" t="str">
        <f>VLOOKUP(F123,'N2K Features'!$D$5:$CL$125,22,FALSE)</f>
        <v>No</v>
      </c>
      <c r="AB123" s="77">
        <f>VLOOKUP(F123,'N2K Features'!$D$5:$CL$125,23,FALSE)</f>
        <v>0</v>
      </c>
      <c r="AC123" s="77">
        <f>VLOOKUP(F123,'N2K Features'!$D$5:$CL$125,24,FALSE)</f>
        <v>0</v>
      </c>
      <c r="AD123" s="77" t="str">
        <f>VLOOKUP(F123,'N2K Features'!$D$5:$CL$125,25,FALSE)</f>
        <v>No</v>
      </c>
      <c r="AE123" s="77">
        <f>VLOOKUP(F123,'N2K Features'!$D$5:$CL$125,26,FALSE)</f>
        <v>0</v>
      </c>
      <c r="AF123" s="78">
        <f>VLOOKUP(F123,'N2K Features'!$D$5:$CL$125,27,FALSE)</f>
        <v>0</v>
      </c>
      <c r="AG123" s="76" t="str">
        <f>VLOOKUP(F123,'N2K Features'!$D$5:$CL$125,28,FALSE)</f>
        <v>No</v>
      </c>
      <c r="AH123" s="76">
        <f>VLOOKUP(F123,'N2K Features'!$D$5:$CL$125,29,FALSE)</f>
        <v>0</v>
      </c>
      <c r="AI123" s="76">
        <f>VLOOKUP(F123,'N2K Features'!$D$5:$CL$125,30,FALSE)</f>
        <v>0</v>
      </c>
      <c r="AJ123" s="76" t="str">
        <f>VLOOKUP(F123,'N2K Features'!$D$5:$CL$125,31,FALSE)</f>
        <v>No</v>
      </c>
      <c r="AK123" s="76">
        <f>VLOOKUP(F123,'N2K Features'!$D$5:$CL$125,32,FALSE)</f>
        <v>0</v>
      </c>
      <c r="AL123" s="76">
        <f>VLOOKUP(F123,'N2K Features'!$D$5:$CL$125,33,FALSE)</f>
        <v>0</v>
      </c>
      <c r="AM123" s="76" t="str">
        <f>VLOOKUP(F123,'N2K Features'!$D$5:$CL$125,34,FALSE)</f>
        <v>No</v>
      </c>
      <c r="AN123" s="76">
        <f>VLOOKUP(F123,'N2K Features'!$D$5:$CL$125,35,FALSE)</f>
        <v>0</v>
      </c>
      <c r="AO123" s="76">
        <f>VLOOKUP(F123,'N2K Features'!$D$5:$CL$125,36,FALSE)</f>
        <v>0</v>
      </c>
      <c r="AP123" s="76" t="str">
        <f>VLOOKUP(F123,'N2K Features'!$D$5:$CL$125,37,FALSE)</f>
        <v>No</v>
      </c>
      <c r="AQ123" s="76">
        <f>VLOOKUP(F123,'N2K Features'!$D$5:$CL$125,38,FALSE)</f>
        <v>0</v>
      </c>
      <c r="AR123" s="76">
        <f>VLOOKUP(F123,'N2K Features'!$D$5:$CL$125,39,FALSE)</f>
        <v>0</v>
      </c>
      <c r="AS123" s="76" t="str">
        <f>VLOOKUP(F123,'N2K Features'!$D$5:$CL$125,40,FALSE)</f>
        <v>No</v>
      </c>
      <c r="AT123" s="76">
        <f>VLOOKUP(F123,'N2K Features'!$D$5:$CL$125,41,FALSE)</f>
        <v>0</v>
      </c>
      <c r="AU123" s="76">
        <f>VLOOKUP(F123,'N2K Features'!$D$5:$CL$125,42,FALSE)</f>
        <v>0</v>
      </c>
      <c r="AV123" s="76" t="str">
        <f>VLOOKUP(F123,'N2K Features'!$D$5:$CL$125,43,FALSE)</f>
        <v>No</v>
      </c>
      <c r="AW123" s="76">
        <f>VLOOKUP(F123,'N2K Features'!$D$5:$CL$125,44,FALSE)</f>
        <v>0</v>
      </c>
      <c r="AX123" s="76">
        <f>VLOOKUP(F123,'N2K Features'!$D$5:$CL$125,45,FALSE)</f>
        <v>0</v>
      </c>
      <c r="AY123" s="76" t="str">
        <f>VLOOKUP(F123,'N2K Features'!$D$5:$CL$125,46,FALSE)</f>
        <v>No</v>
      </c>
      <c r="AZ123" s="76">
        <f>VLOOKUP(F123,'N2K Features'!$D$5:$CL$125,47,FALSE)</f>
        <v>0</v>
      </c>
      <c r="BA123" s="76">
        <f>VLOOKUP(F123,'N2K Features'!$D$5:$CL$125,48,FALSE)</f>
        <v>0</v>
      </c>
      <c r="BB123" s="76" t="str">
        <f>VLOOKUP(F123,'N2K Features'!$D$5:$CL$125,49,FALSE)</f>
        <v>No</v>
      </c>
      <c r="BC123" s="76">
        <f>VLOOKUP(F123,'N2K Features'!$D$5:$CL$125,50,FALSE)</f>
        <v>0</v>
      </c>
      <c r="BD123" s="130">
        <f>VLOOKUP(F123,'N2K Features'!$D$5:$CL$125,51,FALSE)</f>
        <v>0</v>
      </c>
      <c r="BE123" s="76" t="str">
        <f>VLOOKUP(F123,'N2K Features'!$D$5:$CL$125,52,FALSE)</f>
        <v>No</v>
      </c>
      <c r="BF123" s="76">
        <f>VLOOKUP(F123,'N2K Features'!$D$5:$CL$125,53,FALSE)</f>
        <v>0</v>
      </c>
      <c r="BG123" s="130">
        <f>VLOOKUP(F123,'N2K Features'!$D$5:$CL$125,54,FALSE)</f>
        <v>0</v>
      </c>
      <c r="BH123" s="76" t="str">
        <f>VLOOKUP(F123,'N2K Features'!$D$5:$CL$125,55,FALSE)</f>
        <v>No</v>
      </c>
      <c r="BI123" s="76">
        <f>VLOOKUP(F123,'N2K Features'!$D$5:$CL$125,56,FALSE)</f>
        <v>0</v>
      </c>
      <c r="BJ123" s="76">
        <f>VLOOKUP(F123,'N2K Features'!$D$5:$CL$125,57,FALSE)</f>
        <v>0</v>
      </c>
      <c r="BK123" s="76" t="str">
        <f>VLOOKUP(F123,'N2K Features'!$D$5:$CL$125,58,FALSE)</f>
        <v>No</v>
      </c>
      <c r="BL123" s="76">
        <f>VLOOKUP(F123,'N2K Features'!$D$5:$CL$125,59,FALSE)</f>
        <v>0</v>
      </c>
      <c r="BM123" s="130">
        <f>VLOOKUP(F123,'N2K Features'!$D$5:$CL$125,60,FALSE)</f>
        <v>0</v>
      </c>
      <c r="BN123" s="76" t="str">
        <f>VLOOKUP(F123,'N2K Features'!$D$5:$CL$125,61,FALSE)</f>
        <v>No</v>
      </c>
      <c r="BO123" s="76">
        <f>VLOOKUP(F123,'N2K Features'!$D$5:$CL$125,62,FALSE)</f>
        <v>0</v>
      </c>
      <c r="BP123" s="76">
        <f>VLOOKUP(F123,'N2K Features'!$D$5:$CL$125,63,FALSE)</f>
        <v>0</v>
      </c>
      <c r="BQ123" s="76" t="str">
        <f>VLOOKUP(F123,'N2K Features'!$D$5:$CL$125,64,FALSE)</f>
        <v>No</v>
      </c>
      <c r="BR123" s="76">
        <f>VLOOKUP(F123,'N2K Features'!$D$5:$CL$125,65,FALSE)</f>
        <v>0</v>
      </c>
      <c r="BS123" s="76">
        <f>VLOOKUP(F123,'N2K Features'!$D$5:$CL$125,66,FALSE)</f>
        <v>0</v>
      </c>
      <c r="BT123" s="76" t="str">
        <f>VLOOKUP(F123,'N2K Features'!$D$5:$CL$125,67,FALSE)</f>
        <v>No</v>
      </c>
      <c r="BU123" s="76">
        <f>VLOOKUP(F123,'N2K Features'!$D$5:$CL$125,68,FALSE)</f>
        <v>0</v>
      </c>
      <c r="BV123" s="76">
        <f>VLOOKUP(F123,'N2K Features'!$D$5:$CL$125,69,FALSE)</f>
        <v>0</v>
      </c>
      <c r="BW123" s="76" t="str">
        <f>VLOOKUP(F123,'N2K Features'!$D$5:$CL$125,70,FALSE)</f>
        <v>No</v>
      </c>
      <c r="BX123" s="76">
        <f>VLOOKUP(F123,'N2K Features'!$D$5:$CL$125,71,FALSE)</f>
        <v>0</v>
      </c>
      <c r="BY123" s="130">
        <f>VLOOKUP(F123,'N2K Features'!$D$5:$CL$125,72,FALSE)</f>
        <v>0</v>
      </c>
      <c r="BZ123" s="76" t="str">
        <f>VLOOKUP(F123,'N2K Features'!$D$5:$CL$125,73,FALSE)</f>
        <v>No</v>
      </c>
      <c r="CA123" s="76">
        <f>VLOOKUP(F123,'N2K Features'!$D$5:$CL$125,74,FALSE)</f>
        <v>0</v>
      </c>
      <c r="CB123" s="76">
        <f>VLOOKUP(F123,'N2K Features'!$D$5:$CL$125,75,FALSE)</f>
        <v>0</v>
      </c>
      <c r="CC123" s="76" t="str">
        <f>VLOOKUP(F123,'N2K Features'!$D$5:$CL$125,76,FALSE)</f>
        <v>No</v>
      </c>
      <c r="CD123" s="76">
        <f>VLOOKUP(F123,'N2K Features'!$D$5:$CL$125,77,FALSE)</f>
        <v>0</v>
      </c>
      <c r="CE123" s="76">
        <f>VLOOKUP(F123,'N2K Features'!$D$5:$CL$125,78,FALSE)</f>
        <v>0</v>
      </c>
      <c r="CF123" s="76" t="str">
        <f>VLOOKUP(F123,'N2K Features'!$D$5:$CL$125,79,FALSE)</f>
        <v>No</v>
      </c>
      <c r="CG123" s="76">
        <f>VLOOKUP(F123,'N2K Features'!$D$5:$CL$125,80,FALSE)</f>
        <v>0</v>
      </c>
      <c r="CH123" s="76">
        <f>VLOOKUP(F123,'N2K Features'!$D$5:$CL$125,81,FALSE)</f>
        <v>0</v>
      </c>
      <c r="CI123" s="76" t="str">
        <f>VLOOKUP(F123,'N2K Features'!$D$5:$CL$125,82,FALSE)</f>
        <v>No</v>
      </c>
      <c r="CJ123" s="76" t="str">
        <f>VLOOKUP(F123,'N2K Features'!$D$5:$CL$125,83,FALSE)</f>
        <v>Negligible</v>
      </c>
      <c r="CK123" s="76">
        <f>VLOOKUP(F123,'N2K Features'!$D$5:$CL$125,84,FALSE)</f>
        <v>0</v>
      </c>
      <c r="CL123" s="76" t="str">
        <f>VLOOKUP(F123,'N2K Features'!$D$5:$CL$125,85,FALSE)</f>
        <v>Yes</v>
      </c>
      <c r="CM123" s="76" t="str">
        <f>VLOOKUP(F123,'N2K Features'!$D$5:$CL$125,86,FALSE)</f>
        <v>Low</v>
      </c>
      <c r="CN123" s="79" t="str">
        <f>VLOOKUP(F123,'N2K Features'!$D$5:$CL$125,87,FALSE)</f>
        <v xml:space="preserve">Minor interest to anglers. </v>
      </c>
    </row>
    <row r="124" spans="1:92" ht="14.4" hidden="1" x14ac:dyDescent="0.3">
      <c r="A124" s="129" t="s">
        <v>235</v>
      </c>
      <c r="B124" s="59" t="s">
        <v>236</v>
      </c>
      <c r="C124" s="59" t="s">
        <v>528</v>
      </c>
      <c r="D124" s="59" t="s">
        <v>55</v>
      </c>
      <c r="E124" s="59" t="s">
        <v>57</v>
      </c>
      <c r="F124" s="59" t="s">
        <v>56</v>
      </c>
      <c r="G124" s="59" t="s">
        <v>57</v>
      </c>
      <c r="H124" s="179" t="s">
        <v>58</v>
      </c>
      <c r="I124" s="77" t="str">
        <f>VLOOKUP(F124,'N2K Features'!$D$5:$CL$125,4,FALSE)</f>
        <v>No</v>
      </c>
      <c r="J124" s="77">
        <f>VLOOKUP(F124,'N2K Features'!$D$5:$CL$125,5,FALSE)</f>
        <v>0</v>
      </c>
      <c r="K124" s="77">
        <f>VLOOKUP(F124,'N2K Features'!$D$5:$CL$125,6,FALSE)</f>
        <v>0</v>
      </c>
      <c r="L124" s="77" t="str">
        <f>VLOOKUP(F124,'N2K Features'!$D$5:$CL$125,7,FALSE)</f>
        <v>No</v>
      </c>
      <c r="M124" s="77" t="str">
        <f>VLOOKUP(F124,'N2K Features'!$D$5:$CL$125,8,FALSE)</f>
        <v>Negligible</v>
      </c>
      <c r="N124" s="77" t="str">
        <f>VLOOKUP(F124,'N2K Features'!$D$5:$CL$125,9,FALSE)</f>
        <v>Low</v>
      </c>
      <c r="O124" s="77" t="str">
        <f>VLOOKUP(F124,'N2K Features'!$D$5:$CL$125,10,FALSE)</f>
        <v>No</v>
      </c>
      <c r="P124" s="77" t="str">
        <f>VLOOKUP(F124,'N2K Features'!$D$5:$CL$125,11,FALSE)</f>
        <v>Negligible</v>
      </c>
      <c r="Q124" s="77" t="str">
        <f>VLOOKUP(F124,'N2K Features'!$D$5:$CL$125,12,FALSE)</f>
        <v>Low</v>
      </c>
      <c r="R124" s="77" t="str">
        <f>VLOOKUP(F124,'N2K Features'!$D$5:$CL$125,13,FALSE)</f>
        <v>No</v>
      </c>
      <c r="S124" s="77">
        <f>VLOOKUP(F124,'N2K Features'!$D$5:$CL$125,14,FALSE)</f>
        <v>0</v>
      </c>
      <c r="T124" s="77">
        <f>VLOOKUP(F124,'N2K Features'!$D$5:$CL$125,15,FALSE)</f>
        <v>0</v>
      </c>
      <c r="U124" s="77" t="str">
        <f>VLOOKUP(F124,'N2K Features'!$D$5:$CL$125,16,FALSE)</f>
        <v>No</v>
      </c>
      <c r="V124" s="77">
        <f>VLOOKUP(F124,'N2K Features'!$D$5:$CL$125, 17,FALSE)</f>
        <v>0</v>
      </c>
      <c r="W124" s="77">
        <f>VLOOKUP(F124,'N2K Features'!$D$5:$CL$125,18,FALSE)</f>
        <v>0</v>
      </c>
      <c r="X124" s="77" t="str">
        <f>VLOOKUP(F124,'N2K Features'!$D$5:$CL$125,19,FALSE)</f>
        <v>No</v>
      </c>
      <c r="Y124" s="77">
        <f>VLOOKUP(F124,'N2K Features'!$D$5:$CL$125,20,FALSE)</f>
        <v>0</v>
      </c>
      <c r="Z124" s="77">
        <f>VLOOKUP(F124,'N2K Features'!$D$5:$CL$125,21,FALSE)</f>
        <v>0</v>
      </c>
      <c r="AA124" s="77" t="str">
        <f>VLOOKUP(F124,'N2K Features'!$D$5:$CL$125,22,FALSE)</f>
        <v>No</v>
      </c>
      <c r="AB124" s="77">
        <f>VLOOKUP(F124,'N2K Features'!$D$5:$CL$125,23,FALSE)</f>
        <v>0</v>
      </c>
      <c r="AC124" s="77">
        <f>VLOOKUP(F124,'N2K Features'!$D$5:$CL$125,24,FALSE)</f>
        <v>0</v>
      </c>
      <c r="AD124" s="77" t="str">
        <f>VLOOKUP(F124,'N2K Features'!$D$5:$CL$125,25,FALSE)</f>
        <v>No</v>
      </c>
      <c r="AE124" s="77">
        <f>VLOOKUP(F124,'N2K Features'!$D$5:$CL$125,26,FALSE)</f>
        <v>0</v>
      </c>
      <c r="AF124" s="78">
        <f>VLOOKUP(F124,'N2K Features'!$D$5:$CL$125,27,FALSE)</f>
        <v>0</v>
      </c>
      <c r="AG124" s="76" t="str">
        <f>VLOOKUP(F124,'N2K Features'!$D$5:$CL$125,28,FALSE)</f>
        <v>No</v>
      </c>
      <c r="AH124" s="76">
        <f>VLOOKUP(F124,'N2K Features'!$D$5:$CL$125,29,FALSE)</f>
        <v>0</v>
      </c>
      <c r="AI124" s="76">
        <f>VLOOKUP(F124,'N2K Features'!$D$5:$CL$125,30,FALSE)</f>
        <v>0</v>
      </c>
      <c r="AJ124" s="76" t="str">
        <f>VLOOKUP(F124,'N2K Features'!$D$5:$CL$125,31,FALSE)</f>
        <v>No</v>
      </c>
      <c r="AK124" s="76">
        <f>VLOOKUP(F124,'N2K Features'!$D$5:$CL$125,32,FALSE)</f>
        <v>0</v>
      </c>
      <c r="AL124" s="76">
        <f>VLOOKUP(F124,'N2K Features'!$D$5:$CL$125,33,FALSE)</f>
        <v>0</v>
      </c>
      <c r="AM124" s="76" t="str">
        <f>VLOOKUP(F124,'N2K Features'!$D$5:$CL$125,34,FALSE)</f>
        <v>No</v>
      </c>
      <c r="AN124" s="76">
        <f>VLOOKUP(F124,'N2K Features'!$D$5:$CL$125,35,FALSE)</f>
        <v>0</v>
      </c>
      <c r="AO124" s="76">
        <f>VLOOKUP(F124,'N2K Features'!$D$5:$CL$125,36,FALSE)</f>
        <v>0</v>
      </c>
      <c r="AP124" s="76" t="str">
        <f>VLOOKUP(F124,'N2K Features'!$D$5:$CL$125,37,FALSE)</f>
        <v>No</v>
      </c>
      <c r="AQ124" s="76">
        <f>VLOOKUP(F124,'N2K Features'!$D$5:$CL$125,38,FALSE)</f>
        <v>0</v>
      </c>
      <c r="AR124" s="76">
        <f>VLOOKUP(F124,'N2K Features'!$D$5:$CL$125,39,FALSE)</f>
        <v>0</v>
      </c>
      <c r="AS124" s="76" t="str">
        <f>VLOOKUP(F124,'N2K Features'!$D$5:$CL$125,40,FALSE)</f>
        <v>No</v>
      </c>
      <c r="AT124" s="76">
        <f>VLOOKUP(F124,'N2K Features'!$D$5:$CL$125,41,FALSE)</f>
        <v>0</v>
      </c>
      <c r="AU124" s="76">
        <f>VLOOKUP(F124,'N2K Features'!$D$5:$CL$125,42,FALSE)</f>
        <v>0</v>
      </c>
      <c r="AV124" s="76" t="str">
        <f>VLOOKUP(F124,'N2K Features'!$D$5:$CL$125,43,FALSE)</f>
        <v>No</v>
      </c>
      <c r="AW124" s="76">
        <f>VLOOKUP(F124,'N2K Features'!$D$5:$CL$125,44,FALSE)</f>
        <v>0</v>
      </c>
      <c r="AX124" s="76">
        <f>VLOOKUP(F124,'N2K Features'!$D$5:$CL$125,45,FALSE)</f>
        <v>0</v>
      </c>
      <c r="AY124" s="76" t="str">
        <f>VLOOKUP(F124,'N2K Features'!$D$5:$CL$125,46,FALSE)</f>
        <v>No</v>
      </c>
      <c r="AZ124" s="76">
        <f>VLOOKUP(F124,'N2K Features'!$D$5:$CL$125,47,FALSE)</f>
        <v>0</v>
      </c>
      <c r="BA124" s="76">
        <f>VLOOKUP(F124,'N2K Features'!$D$5:$CL$125,48,FALSE)</f>
        <v>0</v>
      </c>
      <c r="BB124" s="76" t="str">
        <f>VLOOKUP(F124,'N2K Features'!$D$5:$CL$125,49,FALSE)</f>
        <v>No</v>
      </c>
      <c r="BC124" s="76">
        <f>VLOOKUP(F124,'N2K Features'!$D$5:$CL$125,50,FALSE)</f>
        <v>0</v>
      </c>
      <c r="BD124" s="130">
        <f>VLOOKUP(F124,'N2K Features'!$D$5:$CL$125,51,FALSE)</f>
        <v>0</v>
      </c>
      <c r="BE124" s="76" t="str">
        <f>VLOOKUP(F124,'N2K Features'!$D$5:$CL$125,52,FALSE)</f>
        <v>No</v>
      </c>
      <c r="BF124" s="76">
        <f>VLOOKUP(F124,'N2K Features'!$D$5:$CL$125,53,FALSE)</f>
        <v>0</v>
      </c>
      <c r="BG124" s="130">
        <f>VLOOKUP(F124,'N2K Features'!$D$5:$CL$125,54,FALSE)</f>
        <v>0</v>
      </c>
      <c r="BH124" s="76" t="str">
        <f>VLOOKUP(F124,'N2K Features'!$D$5:$CL$125,55,FALSE)</f>
        <v>No</v>
      </c>
      <c r="BI124" s="76">
        <f>VLOOKUP(F124,'N2K Features'!$D$5:$CL$125,56,FALSE)</f>
        <v>0</v>
      </c>
      <c r="BJ124" s="76">
        <f>VLOOKUP(F124,'N2K Features'!$D$5:$CL$125,57,FALSE)</f>
        <v>0</v>
      </c>
      <c r="BK124" s="76" t="str">
        <f>VLOOKUP(F124,'N2K Features'!$D$5:$CL$125,58,FALSE)</f>
        <v>No</v>
      </c>
      <c r="BL124" s="76">
        <f>VLOOKUP(F124,'N2K Features'!$D$5:$CL$125,59,FALSE)</f>
        <v>0</v>
      </c>
      <c r="BM124" s="130">
        <f>VLOOKUP(F124,'N2K Features'!$D$5:$CL$125,60,FALSE)</f>
        <v>0</v>
      </c>
      <c r="BN124" s="76" t="str">
        <f>VLOOKUP(F124,'N2K Features'!$D$5:$CL$125,61,FALSE)</f>
        <v>No</v>
      </c>
      <c r="BO124" s="76">
        <f>VLOOKUP(F124,'N2K Features'!$D$5:$CL$125,62,FALSE)</f>
        <v>0</v>
      </c>
      <c r="BP124" s="76">
        <f>VLOOKUP(F124,'N2K Features'!$D$5:$CL$125,63,FALSE)</f>
        <v>0</v>
      </c>
      <c r="BQ124" s="76" t="str">
        <f>VLOOKUP(F124,'N2K Features'!$D$5:$CL$125,64,FALSE)</f>
        <v>No</v>
      </c>
      <c r="BR124" s="76">
        <f>VLOOKUP(F124,'N2K Features'!$D$5:$CL$125,65,FALSE)</f>
        <v>0</v>
      </c>
      <c r="BS124" s="76">
        <f>VLOOKUP(F124,'N2K Features'!$D$5:$CL$125,66,FALSE)</f>
        <v>0</v>
      </c>
      <c r="BT124" s="76" t="str">
        <f>VLOOKUP(F124,'N2K Features'!$D$5:$CL$125,67,FALSE)</f>
        <v>No</v>
      </c>
      <c r="BU124" s="76">
        <f>VLOOKUP(F124,'N2K Features'!$D$5:$CL$125,68,FALSE)</f>
        <v>0</v>
      </c>
      <c r="BV124" s="76">
        <f>VLOOKUP(F124,'N2K Features'!$D$5:$CL$125,69,FALSE)</f>
        <v>0</v>
      </c>
      <c r="BW124" s="76" t="str">
        <f>VLOOKUP(F124,'N2K Features'!$D$5:$CL$125,70,FALSE)</f>
        <v>No</v>
      </c>
      <c r="BX124" s="76">
        <f>VLOOKUP(F124,'N2K Features'!$D$5:$CL$125,71,FALSE)</f>
        <v>0</v>
      </c>
      <c r="BY124" s="130">
        <f>VLOOKUP(F124,'N2K Features'!$D$5:$CL$125,72,FALSE)</f>
        <v>0</v>
      </c>
      <c r="BZ124" s="76" t="str">
        <f>VLOOKUP(F124,'N2K Features'!$D$5:$CL$125,73,FALSE)</f>
        <v>No</v>
      </c>
      <c r="CA124" s="76">
        <f>VLOOKUP(F124,'N2K Features'!$D$5:$CL$125,74,FALSE)</f>
        <v>0</v>
      </c>
      <c r="CB124" s="76">
        <f>VLOOKUP(F124,'N2K Features'!$D$5:$CL$125,75,FALSE)</f>
        <v>0</v>
      </c>
      <c r="CC124" s="76" t="str">
        <f>VLOOKUP(F124,'N2K Features'!$D$5:$CL$125,76,FALSE)</f>
        <v>No</v>
      </c>
      <c r="CD124" s="76">
        <f>VLOOKUP(F124,'N2K Features'!$D$5:$CL$125,77,FALSE)</f>
        <v>0</v>
      </c>
      <c r="CE124" s="76">
        <f>VLOOKUP(F124,'N2K Features'!$D$5:$CL$125,78,FALSE)</f>
        <v>0</v>
      </c>
      <c r="CF124" s="76" t="str">
        <f>VLOOKUP(F124,'N2K Features'!$D$5:$CL$125,79,FALSE)</f>
        <v>No</v>
      </c>
      <c r="CG124" s="76">
        <f>VLOOKUP(F124,'N2K Features'!$D$5:$CL$125,80,FALSE)</f>
        <v>0</v>
      </c>
      <c r="CH124" s="76">
        <f>VLOOKUP(F124,'N2K Features'!$D$5:$CL$125,81,FALSE)</f>
        <v>0</v>
      </c>
      <c r="CI124" s="76" t="str">
        <f>VLOOKUP(F124,'N2K Features'!$D$5:$CL$125,82,FALSE)</f>
        <v>No</v>
      </c>
      <c r="CJ124" s="76">
        <f>VLOOKUP(F124,'N2K Features'!$D$5:$CL$125,83,FALSE)</f>
        <v>0</v>
      </c>
      <c r="CK124" s="76">
        <f>VLOOKUP(F124,'N2K Features'!$D$5:$CL$125,84,FALSE)</f>
        <v>0</v>
      </c>
      <c r="CL124" s="76" t="str">
        <f>VLOOKUP(F124,'N2K Features'!$D$5:$CL$125,85,FALSE)</f>
        <v>Yes</v>
      </c>
      <c r="CM124" s="76" t="str">
        <f>VLOOKUP(F124,'N2K Features'!$D$5:$CL$125,86,FALSE)</f>
        <v>Low</v>
      </c>
      <c r="CN124" s="79" t="str">
        <f>VLOOKUP(F124,'N2K Features'!$D$5:$CL$125,87,FALSE)</f>
        <v xml:space="preserve">Iconic mammal species, but not easily viewed. </v>
      </c>
    </row>
    <row r="125" spans="1:92" ht="14.4" hidden="1" x14ac:dyDescent="0.3">
      <c r="A125" s="129" t="s">
        <v>237</v>
      </c>
      <c r="B125" s="59" t="s">
        <v>238</v>
      </c>
      <c r="C125" s="59" t="s">
        <v>528</v>
      </c>
      <c r="D125" s="59" t="s">
        <v>680</v>
      </c>
      <c r="E125" s="59" t="s">
        <v>603</v>
      </c>
      <c r="F125" s="59" t="s">
        <v>681</v>
      </c>
      <c r="G125" s="59" t="s">
        <v>682</v>
      </c>
      <c r="H125" s="179" t="s">
        <v>683</v>
      </c>
      <c r="I125" s="77" t="str">
        <f>VLOOKUP(F125,'N2K Features'!$D$5:$CL$125,4,FALSE)</f>
        <v>No</v>
      </c>
      <c r="J125" s="77">
        <f>VLOOKUP(F125,'N2K Features'!$D$5:$CL$125,5,FALSE)</f>
        <v>0</v>
      </c>
      <c r="K125" s="77">
        <f>VLOOKUP(F125,'N2K Features'!$D$5:$CL$125,6,FALSE)</f>
        <v>0</v>
      </c>
      <c r="L125" s="77" t="str">
        <f>VLOOKUP(F125,'N2K Features'!$D$5:$CL$125,7,FALSE)</f>
        <v>No</v>
      </c>
      <c r="M125" s="77" t="str">
        <f>VLOOKUP(F125,'N2K Features'!$D$5:$CL$125,8,FALSE)</f>
        <v>Negligible</v>
      </c>
      <c r="N125" s="77" t="str">
        <f>VLOOKUP(F125,'N2K Features'!$D$5:$CL$125,9,FALSE)</f>
        <v>Low</v>
      </c>
      <c r="O125" s="77" t="str">
        <f>VLOOKUP(F125,'N2K Features'!$D$5:$CL$125,10,FALSE)</f>
        <v>No</v>
      </c>
      <c r="P125" s="77" t="str">
        <f>VLOOKUP(F125,'N2K Features'!$D$5:$CL$125,11,FALSE)</f>
        <v>Negligible</v>
      </c>
      <c r="Q125" s="77" t="str">
        <f>VLOOKUP(F125,'N2K Features'!$D$5:$CL$125,12,FALSE)</f>
        <v>Low</v>
      </c>
      <c r="R125" s="77" t="str">
        <f>VLOOKUP(F125,'N2K Features'!$D$5:$CL$125,13,FALSE)</f>
        <v>No</v>
      </c>
      <c r="S125" s="77">
        <f>VLOOKUP(F125,'N2K Features'!$D$5:$CL$125,14,FALSE)</f>
        <v>0</v>
      </c>
      <c r="T125" s="77">
        <f>VLOOKUP(F125,'N2K Features'!$D$5:$CL$125,15,FALSE)</f>
        <v>0</v>
      </c>
      <c r="U125" s="77" t="str">
        <f>VLOOKUP(F125,'N2K Features'!$D$5:$CL$125,16,FALSE)</f>
        <v>No</v>
      </c>
      <c r="V125" s="77">
        <f>VLOOKUP(F125,'N2K Features'!$D$5:$CL$125, 17,FALSE)</f>
        <v>0</v>
      </c>
      <c r="W125" s="77">
        <f>VLOOKUP(F125,'N2K Features'!$D$5:$CL$125,18,FALSE)</f>
        <v>0</v>
      </c>
      <c r="X125" s="77" t="str">
        <f>VLOOKUP(F125,'N2K Features'!$D$5:$CL$125,19,FALSE)</f>
        <v>No</v>
      </c>
      <c r="Y125" s="77">
        <f>VLOOKUP(F125,'N2K Features'!$D$5:$CL$125,20,FALSE)</f>
        <v>0</v>
      </c>
      <c r="Z125" s="77">
        <f>VLOOKUP(F125,'N2K Features'!$D$5:$CL$125,21,FALSE)</f>
        <v>0</v>
      </c>
      <c r="AA125" s="77" t="str">
        <f>VLOOKUP(F125,'N2K Features'!$D$5:$CL$125,22,FALSE)</f>
        <v>No</v>
      </c>
      <c r="AB125" s="77">
        <f>VLOOKUP(F125,'N2K Features'!$D$5:$CL$125,23,FALSE)</f>
        <v>0</v>
      </c>
      <c r="AC125" s="77">
        <f>VLOOKUP(F125,'N2K Features'!$D$5:$CL$125,24,FALSE)</f>
        <v>0</v>
      </c>
      <c r="AD125" s="77" t="str">
        <f>VLOOKUP(F125,'N2K Features'!$D$5:$CL$125,25,FALSE)</f>
        <v>No</v>
      </c>
      <c r="AE125" s="77">
        <f>VLOOKUP(F125,'N2K Features'!$D$5:$CL$125,26,FALSE)</f>
        <v>0</v>
      </c>
      <c r="AF125" s="78">
        <f>VLOOKUP(F125,'N2K Features'!$D$5:$CL$125,27,FALSE)</f>
        <v>0</v>
      </c>
      <c r="AG125" s="76" t="str">
        <f>VLOOKUP(F125,'N2K Features'!$D$5:$CL$125,28,FALSE)</f>
        <v>No</v>
      </c>
      <c r="AH125" s="76">
        <f>VLOOKUP(F125,'N2K Features'!$D$5:$CL$125,29,FALSE)</f>
        <v>0</v>
      </c>
      <c r="AI125" s="76">
        <f>VLOOKUP(F125,'N2K Features'!$D$5:$CL$125,30,FALSE)</f>
        <v>0</v>
      </c>
      <c r="AJ125" s="76" t="str">
        <f>VLOOKUP(F125,'N2K Features'!$D$5:$CL$125,31,FALSE)</f>
        <v>No</v>
      </c>
      <c r="AK125" s="76">
        <f>VLOOKUP(F125,'N2K Features'!$D$5:$CL$125,32,FALSE)</f>
        <v>0</v>
      </c>
      <c r="AL125" s="76">
        <f>VLOOKUP(F125,'N2K Features'!$D$5:$CL$125,33,FALSE)</f>
        <v>0</v>
      </c>
      <c r="AM125" s="76" t="str">
        <f>VLOOKUP(F125,'N2K Features'!$D$5:$CL$125,34,FALSE)</f>
        <v>No</v>
      </c>
      <c r="AN125" s="76">
        <f>VLOOKUP(F125,'N2K Features'!$D$5:$CL$125,35,FALSE)</f>
        <v>0</v>
      </c>
      <c r="AO125" s="76">
        <f>VLOOKUP(F125,'N2K Features'!$D$5:$CL$125,36,FALSE)</f>
        <v>0</v>
      </c>
      <c r="AP125" s="76" t="str">
        <f>VLOOKUP(F125,'N2K Features'!$D$5:$CL$125,37,FALSE)</f>
        <v>No</v>
      </c>
      <c r="AQ125" s="76">
        <f>VLOOKUP(F125,'N2K Features'!$D$5:$CL$125,38,FALSE)</f>
        <v>0</v>
      </c>
      <c r="AR125" s="76">
        <f>VLOOKUP(F125,'N2K Features'!$D$5:$CL$125,39,FALSE)</f>
        <v>0</v>
      </c>
      <c r="AS125" s="76" t="str">
        <f>VLOOKUP(F125,'N2K Features'!$D$5:$CL$125,40,FALSE)</f>
        <v>No</v>
      </c>
      <c r="AT125" s="76">
        <f>VLOOKUP(F125,'N2K Features'!$D$5:$CL$125,41,FALSE)</f>
        <v>0</v>
      </c>
      <c r="AU125" s="76">
        <f>VLOOKUP(F125,'N2K Features'!$D$5:$CL$125,42,FALSE)</f>
        <v>0</v>
      </c>
      <c r="AV125" s="76" t="str">
        <f>VLOOKUP(F125,'N2K Features'!$D$5:$CL$125,43,FALSE)</f>
        <v>No</v>
      </c>
      <c r="AW125" s="76">
        <f>VLOOKUP(F125,'N2K Features'!$D$5:$CL$125,44,FALSE)</f>
        <v>0</v>
      </c>
      <c r="AX125" s="76">
        <f>VLOOKUP(F125,'N2K Features'!$D$5:$CL$125,45,FALSE)</f>
        <v>0</v>
      </c>
      <c r="AY125" s="76" t="str">
        <f>VLOOKUP(F125,'N2K Features'!$D$5:$CL$125,46,FALSE)</f>
        <v>No</v>
      </c>
      <c r="AZ125" s="76">
        <f>VLOOKUP(F125,'N2K Features'!$D$5:$CL$125,47,FALSE)</f>
        <v>0</v>
      </c>
      <c r="BA125" s="76">
        <f>VLOOKUP(F125,'N2K Features'!$D$5:$CL$125,48,FALSE)</f>
        <v>0</v>
      </c>
      <c r="BB125" s="76" t="str">
        <f>VLOOKUP(F125,'N2K Features'!$D$5:$CL$125,49,FALSE)</f>
        <v>No</v>
      </c>
      <c r="BC125" s="76">
        <f>VLOOKUP(F125,'N2K Features'!$D$5:$CL$125,50,FALSE)</f>
        <v>0</v>
      </c>
      <c r="BD125" s="130">
        <f>VLOOKUP(F125,'N2K Features'!$D$5:$CL$125,51,FALSE)</f>
        <v>0</v>
      </c>
      <c r="BE125" s="76" t="str">
        <f>VLOOKUP(F125,'N2K Features'!$D$5:$CL$125,52,FALSE)</f>
        <v>No</v>
      </c>
      <c r="BF125" s="76">
        <f>VLOOKUP(F125,'N2K Features'!$D$5:$CL$125,53,FALSE)</f>
        <v>0</v>
      </c>
      <c r="BG125" s="130">
        <f>VLOOKUP(F125,'N2K Features'!$D$5:$CL$125,54,FALSE)</f>
        <v>0</v>
      </c>
      <c r="BH125" s="76" t="str">
        <f>VLOOKUP(F125,'N2K Features'!$D$5:$CL$125,55,FALSE)</f>
        <v>No</v>
      </c>
      <c r="BI125" s="76">
        <f>VLOOKUP(F125,'N2K Features'!$D$5:$CL$125,56,FALSE)</f>
        <v>0</v>
      </c>
      <c r="BJ125" s="76">
        <f>VLOOKUP(F125,'N2K Features'!$D$5:$CL$125,57,FALSE)</f>
        <v>0</v>
      </c>
      <c r="BK125" s="76" t="str">
        <f>VLOOKUP(F125,'N2K Features'!$D$5:$CL$125,58,FALSE)</f>
        <v>No</v>
      </c>
      <c r="BL125" s="76">
        <f>VLOOKUP(F125,'N2K Features'!$D$5:$CL$125,59,FALSE)</f>
        <v>0</v>
      </c>
      <c r="BM125" s="130">
        <f>VLOOKUP(F125,'N2K Features'!$D$5:$CL$125,60,FALSE)</f>
        <v>0</v>
      </c>
      <c r="BN125" s="76" t="str">
        <f>VLOOKUP(F125,'N2K Features'!$D$5:$CL$125,61,FALSE)</f>
        <v>No</v>
      </c>
      <c r="BO125" s="76">
        <f>VLOOKUP(F125,'N2K Features'!$D$5:$CL$125,62,FALSE)</f>
        <v>0</v>
      </c>
      <c r="BP125" s="76">
        <f>VLOOKUP(F125,'N2K Features'!$D$5:$CL$125,63,FALSE)</f>
        <v>0</v>
      </c>
      <c r="BQ125" s="76" t="str">
        <f>VLOOKUP(F125,'N2K Features'!$D$5:$CL$125,64,FALSE)</f>
        <v>No</v>
      </c>
      <c r="BR125" s="76">
        <f>VLOOKUP(F125,'N2K Features'!$D$5:$CL$125,65,FALSE)</f>
        <v>0</v>
      </c>
      <c r="BS125" s="76">
        <f>VLOOKUP(F125,'N2K Features'!$D$5:$CL$125,66,FALSE)</f>
        <v>0</v>
      </c>
      <c r="BT125" s="76" t="str">
        <f>VLOOKUP(F125,'N2K Features'!$D$5:$CL$125,67,FALSE)</f>
        <v>No</v>
      </c>
      <c r="BU125" s="76">
        <f>VLOOKUP(F125,'N2K Features'!$D$5:$CL$125,68,FALSE)</f>
        <v>0</v>
      </c>
      <c r="BV125" s="76">
        <f>VLOOKUP(F125,'N2K Features'!$D$5:$CL$125,69,FALSE)</f>
        <v>0</v>
      </c>
      <c r="BW125" s="76" t="str">
        <f>VLOOKUP(F125,'N2K Features'!$D$5:$CL$125,70,FALSE)</f>
        <v>No</v>
      </c>
      <c r="BX125" s="76">
        <f>VLOOKUP(F125,'N2K Features'!$D$5:$CL$125,71,FALSE)</f>
        <v>0</v>
      </c>
      <c r="BY125" s="130">
        <f>VLOOKUP(F125,'N2K Features'!$D$5:$CL$125,72,FALSE)</f>
        <v>0</v>
      </c>
      <c r="BZ125" s="76" t="str">
        <f>VLOOKUP(F125,'N2K Features'!$D$5:$CL$125,73,FALSE)</f>
        <v>No</v>
      </c>
      <c r="CA125" s="76">
        <f>VLOOKUP(F125,'N2K Features'!$D$5:$CL$125,74,FALSE)</f>
        <v>0</v>
      </c>
      <c r="CB125" s="76">
        <f>VLOOKUP(F125,'N2K Features'!$D$5:$CL$125,75,FALSE)</f>
        <v>0</v>
      </c>
      <c r="CC125" s="76" t="str">
        <f>VLOOKUP(F125,'N2K Features'!$D$5:$CL$125,76,FALSE)</f>
        <v>No</v>
      </c>
      <c r="CD125" s="76">
        <f>VLOOKUP(F125,'N2K Features'!$D$5:$CL$125,77,FALSE)</f>
        <v>0</v>
      </c>
      <c r="CE125" s="76">
        <f>VLOOKUP(F125,'N2K Features'!$D$5:$CL$125,78,FALSE)</f>
        <v>0</v>
      </c>
      <c r="CF125" s="76" t="str">
        <f>VLOOKUP(F125,'N2K Features'!$D$5:$CL$125,79,FALSE)</f>
        <v>No</v>
      </c>
      <c r="CG125" s="76">
        <f>VLOOKUP(F125,'N2K Features'!$D$5:$CL$125,80,FALSE)</f>
        <v>0</v>
      </c>
      <c r="CH125" s="76">
        <f>VLOOKUP(F125,'N2K Features'!$D$5:$CL$125,81,FALSE)</f>
        <v>0</v>
      </c>
      <c r="CI125" s="76" t="str">
        <f>VLOOKUP(F125,'N2K Features'!$D$5:$CL$125,82,FALSE)</f>
        <v>No</v>
      </c>
      <c r="CJ125" s="76" t="str">
        <f>VLOOKUP(F125,'N2K Features'!$D$5:$CL$125,83,FALSE)</f>
        <v>Negligible</v>
      </c>
      <c r="CK125" s="76">
        <f>VLOOKUP(F125,'N2K Features'!$D$5:$CL$125,84,FALSE)</f>
        <v>0</v>
      </c>
      <c r="CL125" s="76" t="str">
        <f>VLOOKUP(F125,'N2K Features'!$D$5:$CL$125,85,FALSE)</f>
        <v>Yes</v>
      </c>
      <c r="CM125" s="76" t="str">
        <f>VLOOKUP(F125,'N2K Features'!$D$5:$CL$125,86,FALSE)</f>
        <v>Low</v>
      </c>
      <c r="CN125" s="79" t="str">
        <f>VLOOKUP(F125,'N2K Features'!$D$5:$CL$125,87,FALSE)</f>
        <v xml:space="preserve">Minor interest to anglers. </v>
      </c>
    </row>
    <row r="126" spans="1:92" ht="14.4" hidden="1" x14ac:dyDescent="0.3">
      <c r="A126" s="129" t="s">
        <v>237</v>
      </c>
      <c r="B126" s="59" t="s">
        <v>238</v>
      </c>
      <c r="C126" s="59" t="s">
        <v>528</v>
      </c>
      <c r="D126" s="59" t="s">
        <v>27</v>
      </c>
      <c r="E126" s="59" t="s">
        <v>603</v>
      </c>
      <c r="F126" s="59" t="s">
        <v>28</v>
      </c>
      <c r="G126" s="59" t="s">
        <v>29</v>
      </c>
      <c r="H126" s="179" t="s">
        <v>30</v>
      </c>
      <c r="I126" s="77" t="str">
        <f>VLOOKUP(F126,'N2K Features'!$D$5:$CL$125,4,FALSE)</f>
        <v>No</v>
      </c>
      <c r="J126" s="77">
        <f>VLOOKUP(F126,'N2K Features'!$D$5:$CL$125,5,FALSE)</f>
        <v>0</v>
      </c>
      <c r="K126" s="77">
        <f>VLOOKUP(F126,'N2K Features'!$D$5:$CL$125,6,FALSE)</f>
        <v>0</v>
      </c>
      <c r="L126" s="77" t="str">
        <f>VLOOKUP(F126,'N2K Features'!$D$5:$CL$125,7,FALSE)</f>
        <v>No</v>
      </c>
      <c r="M126" s="77" t="str">
        <f>VLOOKUP(F126,'N2K Features'!$D$5:$CL$125,8,FALSE)</f>
        <v>Negligible</v>
      </c>
      <c r="N126" s="77" t="str">
        <f>VLOOKUP(F126,'N2K Features'!$D$5:$CL$125,9,FALSE)</f>
        <v>Low</v>
      </c>
      <c r="O126" s="77" t="str">
        <f>VLOOKUP(F126,'N2K Features'!$D$5:$CL$125,10,FALSE)</f>
        <v>No</v>
      </c>
      <c r="P126" s="77" t="str">
        <f>VLOOKUP(F126,'N2K Features'!$D$5:$CL$125,11,FALSE)</f>
        <v>Negligible</v>
      </c>
      <c r="Q126" s="77" t="str">
        <f>VLOOKUP(F126,'N2K Features'!$D$5:$CL$125,12,FALSE)</f>
        <v>Low</v>
      </c>
      <c r="R126" s="77" t="str">
        <f>VLOOKUP(F126,'N2K Features'!$D$5:$CL$125,13,FALSE)</f>
        <v>No</v>
      </c>
      <c r="S126" s="77">
        <f>VLOOKUP(F126,'N2K Features'!$D$5:$CL$125,14,FALSE)</f>
        <v>0</v>
      </c>
      <c r="T126" s="77">
        <f>VLOOKUP(F126,'N2K Features'!$D$5:$CL$125,15,FALSE)</f>
        <v>0</v>
      </c>
      <c r="U126" s="77" t="str">
        <f>VLOOKUP(F126,'N2K Features'!$D$5:$CL$125,16,FALSE)</f>
        <v>No</v>
      </c>
      <c r="V126" s="77">
        <f>VLOOKUP(F126,'N2K Features'!$D$5:$CL$125, 17,FALSE)</f>
        <v>0</v>
      </c>
      <c r="W126" s="77">
        <f>VLOOKUP(F126,'N2K Features'!$D$5:$CL$125,18,FALSE)</f>
        <v>0</v>
      </c>
      <c r="X126" s="77" t="str">
        <f>VLOOKUP(F126,'N2K Features'!$D$5:$CL$125,19,FALSE)</f>
        <v>No</v>
      </c>
      <c r="Y126" s="77">
        <f>VLOOKUP(F126,'N2K Features'!$D$5:$CL$125,20,FALSE)</f>
        <v>0</v>
      </c>
      <c r="Z126" s="77">
        <f>VLOOKUP(F126,'N2K Features'!$D$5:$CL$125,21,FALSE)</f>
        <v>0</v>
      </c>
      <c r="AA126" s="77" t="str">
        <f>VLOOKUP(F126,'N2K Features'!$D$5:$CL$125,22,FALSE)</f>
        <v>No</v>
      </c>
      <c r="AB126" s="77">
        <f>VLOOKUP(F126,'N2K Features'!$D$5:$CL$125,23,FALSE)</f>
        <v>0</v>
      </c>
      <c r="AC126" s="77">
        <f>VLOOKUP(F126,'N2K Features'!$D$5:$CL$125,24,FALSE)</f>
        <v>0</v>
      </c>
      <c r="AD126" s="77" t="str">
        <f>VLOOKUP(F126,'N2K Features'!$D$5:$CL$125,25,FALSE)</f>
        <v>No</v>
      </c>
      <c r="AE126" s="77">
        <f>VLOOKUP(F126,'N2K Features'!$D$5:$CL$125,26,FALSE)</f>
        <v>0</v>
      </c>
      <c r="AF126" s="78">
        <f>VLOOKUP(F126,'N2K Features'!$D$5:$CL$125,27,FALSE)</f>
        <v>0</v>
      </c>
      <c r="AG126" s="76" t="str">
        <f>VLOOKUP(F126,'N2K Features'!$D$5:$CL$125,28,FALSE)</f>
        <v>No</v>
      </c>
      <c r="AH126" s="76">
        <f>VLOOKUP(F126,'N2K Features'!$D$5:$CL$125,29,FALSE)</f>
        <v>0</v>
      </c>
      <c r="AI126" s="76">
        <f>VLOOKUP(F126,'N2K Features'!$D$5:$CL$125,30,FALSE)</f>
        <v>0</v>
      </c>
      <c r="AJ126" s="76" t="str">
        <f>VLOOKUP(F126,'N2K Features'!$D$5:$CL$125,31,FALSE)</f>
        <v>No</v>
      </c>
      <c r="AK126" s="76">
        <f>VLOOKUP(F126,'N2K Features'!$D$5:$CL$125,32,FALSE)</f>
        <v>0</v>
      </c>
      <c r="AL126" s="76">
        <f>VLOOKUP(F126,'N2K Features'!$D$5:$CL$125,33,FALSE)</f>
        <v>0</v>
      </c>
      <c r="AM126" s="76" t="str">
        <f>VLOOKUP(F126,'N2K Features'!$D$5:$CL$125,34,FALSE)</f>
        <v>No</v>
      </c>
      <c r="AN126" s="76">
        <f>VLOOKUP(F126,'N2K Features'!$D$5:$CL$125,35,FALSE)</f>
        <v>0</v>
      </c>
      <c r="AO126" s="76">
        <f>VLOOKUP(F126,'N2K Features'!$D$5:$CL$125,36,FALSE)</f>
        <v>0</v>
      </c>
      <c r="AP126" s="76" t="str">
        <f>VLOOKUP(F126,'N2K Features'!$D$5:$CL$125,37,FALSE)</f>
        <v>No</v>
      </c>
      <c r="AQ126" s="76">
        <f>VLOOKUP(F126,'N2K Features'!$D$5:$CL$125,38,FALSE)</f>
        <v>0</v>
      </c>
      <c r="AR126" s="76">
        <f>VLOOKUP(F126,'N2K Features'!$D$5:$CL$125,39,FALSE)</f>
        <v>0</v>
      </c>
      <c r="AS126" s="76" t="str">
        <f>VLOOKUP(F126,'N2K Features'!$D$5:$CL$125,40,FALSE)</f>
        <v>No</v>
      </c>
      <c r="AT126" s="76">
        <f>VLOOKUP(F126,'N2K Features'!$D$5:$CL$125,41,FALSE)</f>
        <v>0</v>
      </c>
      <c r="AU126" s="76">
        <f>VLOOKUP(F126,'N2K Features'!$D$5:$CL$125,42,FALSE)</f>
        <v>0</v>
      </c>
      <c r="AV126" s="76" t="str">
        <f>VLOOKUP(F126,'N2K Features'!$D$5:$CL$125,43,FALSE)</f>
        <v>No</v>
      </c>
      <c r="AW126" s="76">
        <f>VLOOKUP(F126,'N2K Features'!$D$5:$CL$125,44,FALSE)</f>
        <v>0</v>
      </c>
      <c r="AX126" s="76">
        <f>VLOOKUP(F126,'N2K Features'!$D$5:$CL$125,45,FALSE)</f>
        <v>0</v>
      </c>
      <c r="AY126" s="76" t="str">
        <f>VLOOKUP(F126,'N2K Features'!$D$5:$CL$125,46,FALSE)</f>
        <v>No</v>
      </c>
      <c r="AZ126" s="76">
        <f>VLOOKUP(F126,'N2K Features'!$D$5:$CL$125,47,FALSE)</f>
        <v>0</v>
      </c>
      <c r="BA126" s="76">
        <f>VLOOKUP(F126,'N2K Features'!$D$5:$CL$125,48,FALSE)</f>
        <v>0</v>
      </c>
      <c r="BB126" s="76" t="str">
        <f>VLOOKUP(F126,'N2K Features'!$D$5:$CL$125,49,FALSE)</f>
        <v>No</v>
      </c>
      <c r="BC126" s="76">
        <f>VLOOKUP(F126,'N2K Features'!$D$5:$CL$125,50,FALSE)</f>
        <v>0</v>
      </c>
      <c r="BD126" s="130">
        <f>VLOOKUP(F126,'N2K Features'!$D$5:$CL$125,51,FALSE)</f>
        <v>0</v>
      </c>
      <c r="BE126" s="76" t="str">
        <f>VLOOKUP(F126,'N2K Features'!$D$5:$CL$125,52,FALSE)</f>
        <v>No</v>
      </c>
      <c r="BF126" s="76">
        <f>VLOOKUP(F126,'N2K Features'!$D$5:$CL$125,53,FALSE)</f>
        <v>0</v>
      </c>
      <c r="BG126" s="130">
        <f>VLOOKUP(F126,'N2K Features'!$D$5:$CL$125,54,FALSE)</f>
        <v>0</v>
      </c>
      <c r="BH126" s="76" t="str">
        <f>VLOOKUP(F126,'N2K Features'!$D$5:$CL$125,55,FALSE)</f>
        <v>No</v>
      </c>
      <c r="BI126" s="76">
        <f>VLOOKUP(F126,'N2K Features'!$D$5:$CL$125,56,FALSE)</f>
        <v>0</v>
      </c>
      <c r="BJ126" s="76">
        <f>VLOOKUP(F126,'N2K Features'!$D$5:$CL$125,57,FALSE)</f>
        <v>0</v>
      </c>
      <c r="BK126" s="76" t="str">
        <f>VLOOKUP(F126,'N2K Features'!$D$5:$CL$125,58,FALSE)</f>
        <v>No</v>
      </c>
      <c r="BL126" s="76">
        <f>VLOOKUP(F126,'N2K Features'!$D$5:$CL$125,59,FALSE)</f>
        <v>0</v>
      </c>
      <c r="BM126" s="130">
        <f>VLOOKUP(F126,'N2K Features'!$D$5:$CL$125,60,FALSE)</f>
        <v>0</v>
      </c>
      <c r="BN126" s="76" t="str">
        <f>VLOOKUP(F126,'N2K Features'!$D$5:$CL$125,61,FALSE)</f>
        <v>No</v>
      </c>
      <c r="BO126" s="76">
        <f>VLOOKUP(F126,'N2K Features'!$D$5:$CL$125,62,FALSE)</f>
        <v>0</v>
      </c>
      <c r="BP126" s="76">
        <f>VLOOKUP(F126,'N2K Features'!$D$5:$CL$125,63,FALSE)</f>
        <v>0</v>
      </c>
      <c r="BQ126" s="76" t="str">
        <f>VLOOKUP(F126,'N2K Features'!$D$5:$CL$125,64,FALSE)</f>
        <v>No</v>
      </c>
      <c r="BR126" s="76">
        <f>VLOOKUP(F126,'N2K Features'!$D$5:$CL$125,65,FALSE)</f>
        <v>0</v>
      </c>
      <c r="BS126" s="76">
        <f>VLOOKUP(F126,'N2K Features'!$D$5:$CL$125,66,FALSE)</f>
        <v>0</v>
      </c>
      <c r="BT126" s="76" t="str">
        <f>VLOOKUP(F126,'N2K Features'!$D$5:$CL$125,67,FALSE)</f>
        <v>No</v>
      </c>
      <c r="BU126" s="76">
        <f>VLOOKUP(F126,'N2K Features'!$D$5:$CL$125,68,FALSE)</f>
        <v>0</v>
      </c>
      <c r="BV126" s="76">
        <f>VLOOKUP(F126,'N2K Features'!$D$5:$CL$125,69,FALSE)</f>
        <v>0</v>
      </c>
      <c r="BW126" s="76" t="str">
        <f>VLOOKUP(F126,'N2K Features'!$D$5:$CL$125,70,FALSE)</f>
        <v>No</v>
      </c>
      <c r="BX126" s="76">
        <f>VLOOKUP(F126,'N2K Features'!$D$5:$CL$125,71,FALSE)</f>
        <v>0</v>
      </c>
      <c r="BY126" s="130">
        <f>VLOOKUP(F126,'N2K Features'!$D$5:$CL$125,72,FALSE)</f>
        <v>0</v>
      </c>
      <c r="BZ126" s="76" t="str">
        <f>VLOOKUP(F126,'N2K Features'!$D$5:$CL$125,73,FALSE)</f>
        <v>No</v>
      </c>
      <c r="CA126" s="76">
        <f>VLOOKUP(F126,'N2K Features'!$D$5:$CL$125,74,FALSE)</f>
        <v>0</v>
      </c>
      <c r="CB126" s="76">
        <f>VLOOKUP(F126,'N2K Features'!$D$5:$CL$125,75,FALSE)</f>
        <v>0</v>
      </c>
      <c r="CC126" s="76" t="str">
        <f>VLOOKUP(F126,'N2K Features'!$D$5:$CL$125,76,FALSE)</f>
        <v>No</v>
      </c>
      <c r="CD126" s="76">
        <f>VLOOKUP(F126,'N2K Features'!$D$5:$CL$125,77,FALSE)</f>
        <v>0</v>
      </c>
      <c r="CE126" s="76">
        <f>VLOOKUP(F126,'N2K Features'!$D$5:$CL$125,78,FALSE)</f>
        <v>0</v>
      </c>
      <c r="CF126" s="76" t="str">
        <f>VLOOKUP(F126,'N2K Features'!$D$5:$CL$125,79,FALSE)</f>
        <v>No</v>
      </c>
      <c r="CG126" s="76">
        <f>VLOOKUP(F126,'N2K Features'!$D$5:$CL$125,80,FALSE)</f>
        <v>0</v>
      </c>
      <c r="CH126" s="76">
        <f>VLOOKUP(F126,'N2K Features'!$D$5:$CL$125,81,FALSE)</f>
        <v>0</v>
      </c>
      <c r="CI126" s="76" t="str">
        <f>VLOOKUP(F126,'N2K Features'!$D$5:$CL$125,82,FALSE)</f>
        <v>No</v>
      </c>
      <c r="CJ126" s="76" t="str">
        <f>VLOOKUP(F126,'N2K Features'!$D$5:$CL$125,83,FALSE)</f>
        <v>Negligible</v>
      </c>
      <c r="CK126" s="76">
        <f>VLOOKUP(F126,'N2K Features'!$D$5:$CL$125,84,FALSE)</f>
        <v>0</v>
      </c>
      <c r="CL126" s="76" t="str">
        <f>VLOOKUP(F126,'N2K Features'!$D$5:$CL$125,85,FALSE)</f>
        <v>No</v>
      </c>
      <c r="CM126" s="76">
        <f>VLOOKUP(F126,'N2K Features'!$D$5:$CL$125,86,FALSE)</f>
        <v>0</v>
      </c>
      <c r="CN126" s="79">
        <f>VLOOKUP(F126,'N2K Features'!$D$5:$CL$125,87,FALSE)</f>
        <v>0</v>
      </c>
    </row>
    <row r="127" spans="1:92" ht="14.4" hidden="1" x14ac:dyDescent="0.3">
      <c r="A127" s="129" t="s">
        <v>237</v>
      </c>
      <c r="B127" s="59" t="s">
        <v>238</v>
      </c>
      <c r="C127" s="59" t="s">
        <v>528</v>
      </c>
      <c r="D127" s="59" t="s">
        <v>23</v>
      </c>
      <c r="E127" s="59" t="s">
        <v>603</v>
      </c>
      <c r="F127" s="59" t="s">
        <v>24</v>
      </c>
      <c r="G127" s="59" t="s">
        <v>25</v>
      </c>
      <c r="H127" s="179" t="s">
        <v>26</v>
      </c>
      <c r="I127" s="77" t="str">
        <f>VLOOKUP(F127,'N2K Features'!$D$5:$CL$125,4,FALSE)</f>
        <v>No</v>
      </c>
      <c r="J127" s="77">
        <f>VLOOKUP(F127,'N2K Features'!$D$5:$CL$125,5,FALSE)</f>
        <v>0</v>
      </c>
      <c r="K127" s="77">
        <f>VLOOKUP(F127,'N2K Features'!$D$5:$CL$125,6,FALSE)</f>
        <v>0</v>
      </c>
      <c r="L127" s="77" t="str">
        <f>VLOOKUP(F127,'N2K Features'!$D$5:$CL$125,7,FALSE)</f>
        <v>No</v>
      </c>
      <c r="M127" s="77" t="str">
        <f>VLOOKUP(F127,'N2K Features'!$D$5:$CL$125,8,FALSE)</f>
        <v>Negligible</v>
      </c>
      <c r="N127" s="77" t="str">
        <f>VLOOKUP(F127,'N2K Features'!$D$5:$CL$125,9,FALSE)</f>
        <v>Low</v>
      </c>
      <c r="O127" s="77" t="str">
        <f>VLOOKUP(F127,'N2K Features'!$D$5:$CL$125,10,FALSE)</f>
        <v>No</v>
      </c>
      <c r="P127" s="77" t="str">
        <f>VLOOKUP(F127,'N2K Features'!$D$5:$CL$125,11,FALSE)</f>
        <v>Negligible</v>
      </c>
      <c r="Q127" s="77" t="str">
        <f>VLOOKUP(F127,'N2K Features'!$D$5:$CL$125,12,FALSE)</f>
        <v>Low</v>
      </c>
      <c r="R127" s="77" t="str">
        <f>VLOOKUP(F127,'N2K Features'!$D$5:$CL$125,13,FALSE)</f>
        <v>No</v>
      </c>
      <c r="S127" s="77">
        <f>VLOOKUP(F127,'N2K Features'!$D$5:$CL$125,14,FALSE)</f>
        <v>0</v>
      </c>
      <c r="T127" s="77">
        <f>VLOOKUP(F127,'N2K Features'!$D$5:$CL$125,15,FALSE)</f>
        <v>0</v>
      </c>
      <c r="U127" s="77" t="str">
        <f>VLOOKUP(F127,'N2K Features'!$D$5:$CL$125,16,FALSE)</f>
        <v>No</v>
      </c>
      <c r="V127" s="77">
        <f>VLOOKUP(F127,'N2K Features'!$D$5:$CL$125, 17,FALSE)</f>
        <v>0</v>
      </c>
      <c r="W127" s="77">
        <f>VLOOKUP(F127,'N2K Features'!$D$5:$CL$125,18,FALSE)</f>
        <v>0</v>
      </c>
      <c r="X127" s="77" t="str">
        <f>VLOOKUP(F127,'N2K Features'!$D$5:$CL$125,19,FALSE)</f>
        <v>No</v>
      </c>
      <c r="Y127" s="77">
        <f>VLOOKUP(F127,'N2K Features'!$D$5:$CL$125,20,FALSE)</f>
        <v>0</v>
      </c>
      <c r="Z127" s="77">
        <f>VLOOKUP(F127,'N2K Features'!$D$5:$CL$125,21,FALSE)</f>
        <v>0</v>
      </c>
      <c r="AA127" s="77" t="str">
        <f>VLOOKUP(F127,'N2K Features'!$D$5:$CL$125,22,FALSE)</f>
        <v>No</v>
      </c>
      <c r="AB127" s="77">
        <f>VLOOKUP(F127,'N2K Features'!$D$5:$CL$125,23,FALSE)</f>
        <v>0</v>
      </c>
      <c r="AC127" s="77">
        <f>VLOOKUP(F127,'N2K Features'!$D$5:$CL$125,24,FALSE)</f>
        <v>0</v>
      </c>
      <c r="AD127" s="77" t="str">
        <f>VLOOKUP(F127,'N2K Features'!$D$5:$CL$125,25,FALSE)</f>
        <v>No</v>
      </c>
      <c r="AE127" s="77">
        <f>VLOOKUP(F127,'N2K Features'!$D$5:$CL$125,26,FALSE)</f>
        <v>0</v>
      </c>
      <c r="AF127" s="78">
        <f>VLOOKUP(F127,'N2K Features'!$D$5:$CL$125,27,FALSE)</f>
        <v>0</v>
      </c>
      <c r="AG127" s="76" t="str">
        <f>VLOOKUP(F127,'N2K Features'!$D$5:$CL$125,28,FALSE)</f>
        <v>No</v>
      </c>
      <c r="AH127" s="76">
        <f>VLOOKUP(F127,'N2K Features'!$D$5:$CL$125,29,FALSE)</f>
        <v>0</v>
      </c>
      <c r="AI127" s="76">
        <f>VLOOKUP(F127,'N2K Features'!$D$5:$CL$125,30,FALSE)</f>
        <v>0</v>
      </c>
      <c r="AJ127" s="76" t="str">
        <f>VLOOKUP(F127,'N2K Features'!$D$5:$CL$125,31,FALSE)</f>
        <v>No</v>
      </c>
      <c r="AK127" s="76">
        <f>VLOOKUP(F127,'N2K Features'!$D$5:$CL$125,32,FALSE)</f>
        <v>0</v>
      </c>
      <c r="AL127" s="76">
        <f>VLOOKUP(F127,'N2K Features'!$D$5:$CL$125,33,FALSE)</f>
        <v>0</v>
      </c>
      <c r="AM127" s="76" t="str">
        <f>VLOOKUP(F127,'N2K Features'!$D$5:$CL$125,34,FALSE)</f>
        <v>No</v>
      </c>
      <c r="AN127" s="76">
        <f>VLOOKUP(F127,'N2K Features'!$D$5:$CL$125,35,FALSE)</f>
        <v>0</v>
      </c>
      <c r="AO127" s="76">
        <f>VLOOKUP(F127,'N2K Features'!$D$5:$CL$125,36,FALSE)</f>
        <v>0</v>
      </c>
      <c r="AP127" s="76" t="str">
        <f>VLOOKUP(F127,'N2K Features'!$D$5:$CL$125,37,FALSE)</f>
        <v>No</v>
      </c>
      <c r="AQ127" s="76">
        <f>VLOOKUP(F127,'N2K Features'!$D$5:$CL$125,38,FALSE)</f>
        <v>0</v>
      </c>
      <c r="AR127" s="76">
        <f>VLOOKUP(F127,'N2K Features'!$D$5:$CL$125,39,FALSE)</f>
        <v>0</v>
      </c>
      <c r="AS127" s="76" t="str">
        <f>VLOOKUP(F127,'N2K Features'!$D$5:$CL$125,40,FALSE)</f>
        <v>No</v>
      </c>
      <c r="AT127" s="76">
        <f>VLOOKUP(F127,'N2K Features'!$D$5:$CL$125,41,FALSE)</f>
        <v>0</v>
      </c>
      <c r="AU127" s="76">
        <f>VLOOKUP(F127,'N2K Features'!$D$5:$CL$125,42,FALSE)</f>
        <v>0</v>
      </c>
      <c r="AV127" s="76" t="str">
        <f>VLOOKUP(F127,'N2K Features'!$D$5:$CL$125,43,FALSE)</f>
        <v>No</v>
      </c>
      <c r="AW127" s="76">
        <f>VLOOKUP(F127,'N2K Features'!$D$5:$CL$125,44,FALSE)</f>
        <v>0</v>
      </c>
      <c r="AX127" s="76">
        <f>VLOOKUP(F127,'N2K Features'!$D$5:$CL$125,45,FALSE)</f>
        <v>0</v>
      </c>
      <c r="AY127" s="76" t="str">
        <f>VLOOKUP(F127,'N2K Features'!$D$5:$CL$125,46,FALSE)</f>
        <v>No</v>
      </c>
      <c r="AZ127" s="76">
        <f>VLOOKUP(F127,'N2K Features'!$D$5:$CL$125,47,FALSE)</f>
        <v>0</v>
      </c>
      <c r="BA127" s="76">
        <f>VLOOKUP(F127,'N2K Features'!$D$5:$CL$125,48,FALSE)</f>
        <v>0</v>
      </c>
      <c r="BB127" s="76" t="str">
        <f>VLOOKUP(F127,'N2K Features'!$D$5:$CL$125,49,FALSE)</f>
        <v>No</v>
      </c>
      <c r="BC127" s="76">
        <f>VLOOKUP(F127,'N2K Features'!$D$5:$CL$125,50,FALSE)</f>
        <v>0</v>
      </c>
      <c r="BD127" s="130">
        <f>VLOOKUP(F127,'N2K Features'!$D$5:$CL$125,51,FALSE)</f>
        <v>0</v>
      </c>
      <c r="BE127" s="76" t="str">
        <f>VLOOKUP(F127,'N2K Features'!$D$5:$CL$125,52,FALSE)</f>
        <v>No</v>
      </c>
      <c r="BF127" s="76">
        <f>VLOOKUP(F127,'N2K Features'!$D$5:$CL$125,53,FALSE)</f>
        <v>0</v>
      </c>
      <c r="BG127" s="130">
        <f>VLOOKUP(F127,'N2K Features'!$D$5:$CL$125,54,FALSE)</f>
        <v>0</v>
      </c>
      <c r="BH127" s="76" t="str">
        <f>VLOOKUP(F127,'N2K Features'!$D$5:$CL$125,55,FALSE)</f>
        <v>No</v>
      </c>
      <c r="BI127" s="76">
        <f>VLOOKUP(F127,'N2K Features'!$D$5:$CL$125,56,FALSE)</f>
        <v>0</v>
      </c>
      <c r="BJ127" s="76">
        <f>VLOOKUP(F127,'N2K Features'!$D$5:$CL$125,57,FALSE)</f>
        <v>0</v>
      </c>
      <c r="BK127" s="76" t="str">
        <f>VLOOKUP(F127,'N2K Features'!$D$5:$CL$125,58,FALSE)</f>
        <v>No</v>
      </c>
      <c r="BL127" s="76">
        <f>VLOOKUP(F127,'N2K Features'!$D$5:$CL$125,59,FALSE)</f>
        <v>0</v>
      </c>
      <c r="BM127" s="130">
        <f>VLOOKUP(F127,'N2K Features'!$D$5:$CL$125,60,FALSE)</f>
        <v>0</v>
      </c>
      <c r="BN127" s="76" t="str">
        <f>VLOOKUP(F127,'N2K Features'!$D$5:$CL$125,61,FALSE)</f>
        <v>No</v>
      </c>
      <c r="BO127" s="76">
        <f>VLOOKUP(F127,'N2K Features'!$D$5:$CL$125,62,FALSE)</f>
        <v>0</v>
      </c>
      <c r="BP127" s="76">
        <f>VLOOKUP(F127,'N2K Features'!$D$5:$CL$125,63,FALSE)</f>
        <v>0</v>
      </c>
      <c r="BQ127" s="76" t="str">
        <f>VLOOKUP(F127,'N2K Features'!$D$5:$CL$125,64,FALSE)</f>
        <v>No</v>
      </c>
      <c r="BR127" s="76">
        <f>VLOOKUP(F127,'N2K Features'!$D$5:$CL$125,65,FALSE)</f>
        <v>0</v>
      </c>
      <c r="BS127" s="76">
        <f>VLOOKUP(F127,'N2K Features'!$D$5:$CL$125,66,FALSE)</f>
        <v>0</v>
      </c>
      <c r="BT127" s="76" t="str">
        <f>VLOOKUP(F127,'N2K Features'!$D$5:$CL$125,67,FALSE)</f>
        <v>No</v>
      </c>
      <c r="BU127" s="76">
        <f>VLOOKUP(F127,'N2K Features'!$D$5:$CL$125,68,FALSE)</f>
        <v>0</v>
      </c>
      <c r="BV127" s="76">
        <f>VLOOKUP(F127,'N2K Features'!$D$5:$CL$125,69,FALSE)</f>
        <v>0</v>
      </c>
      <c r="BW127" s="76" t="str">
        <f>VLOOKUP(F127,'N2K Features'!$D$5:$CL$125,70,FALSE)</f>
        <v>No</v>
      </c>
      <c r="BX127" s="76">
        <f>VLOOKUP(F127,'N2K Features'!$D$5:$CL$125,71,FALSE)</f>
        <v>0</v>
      </c>
      <c r="BY127" s="130">
        <f>VLOOKUP(F127,'N2K Features'!$D$5:$CL$125,72,FALSE)</f>
        <v>0</v>
      </c>
      <c r="BZ127" s="76" t="str">
        <f>VLOOKUP(F127,'N2K Features'!$D$5:$CL$125,73,FALSE)</f>
        <v>No</v>
      </c>
      <c r="CA127" s="76">
        <f>VLOOKUP(F127,'N2K Features'!$D$5:$CL$125,74,FALSE)</f>
        <v>0</v>
      </c>
      <c r="CB127" s="76">
        <f>VLOOKUP(F127,'N2K Features'!$D$5:$CL$125,75,FALSE)</f>
        <v>0</v>
      </c>
      <c r="CC127" s="76" t="str">
        <f>VLOOKUP(F127,'N2K Features'!$D$5:$CL$125,76,FALSE)</f>
        <v>No</v>
      </c>
      <c r="CD127" s="76">
        <f>VLOOKUP(F127,'N2K Features'!$D$5:$CL$125,77,FALSE)</f>
        <v>0</v>
      </c>
      <c r="CE127" s="76">
        <f>VLOOKUP(F127,'N2K Features'!$D$5:$CL$125,78,FALSE)</f>
        <v>0</v>
      </c>
      <c r="CF127" s="76" t="str">
        <f>VLOOKUP(F127,'N2K Features'!$D$5:$CL$125,79,FALSE)</f>
        <v>No</v>
      </c>
      <c r="CG127" s="76">
        <f>VLOOKUP(F127,'N2K Features'!$D$5:$CL$125,80,FALSE)</f>
        <v>0</v>
      </c>
      <c r="CH127" s="76">
        <f>VLOOKUP(F127,'N2K Features'!$D$5:$CL$125,81,FALSE)</f>
        <v>0</v>
      </c>
      <c r="CI127" s="76" t="str">
        <f>VLOOKUP(F127,'N2K Features'!$D$5:$CL$125,82,FALSE)</f>
        <v>No</v>
      </c>
      <c r="CJ127" s="76" t="str">
        <f>VLOOKUP(F127,'N2K Features'!$D$5:$CL$125,83,FALSE)</f>
        <v>Negligible</v>
      </c>
      <c r="CK127" s="76">
        <f>VLOOKUP(F127,'N2K Features'!$D$5:$CL$125,84,FALSE)</f>
        <v>0</v>
      </c>
      <c r="CL127" s="76" t="str">
        <f>VLOOKUP(F127,'N2K Features'!$D$5:$CL$125,85,FALSE)</f>
        <v>No</v>
      </c>
      <c r="CM127" s="76">
        <f>VLOOKUP(F127,'N2K Features'!$D$5:$CL$125,86,FALSE)</f>
        <v>0</v>
      </c>
      <c r="CN127" s="79">
        <f>VLOOKUP(F127,'N2K Features'!$D$5:$CL$125,87,FALSE)</f>
        <v>0</v>
      </c>
    </row>
    <row r="128" spans="1:92" ht="14.4" hidden="1" x14ac:dyDescent="0.3">
      <c r="A128" s="129" t="s">
        <v>237</v>
      </c>
      <c r="B128" s="59" t="s">
        <v>238</v>
      </c>
      <c r="C128" s="59" t="s">
        <v>528</v>
      </c>
      <c r="D128" s="59" t="s">
        <v>692</v>
      </c>
      <c r="E128" s="59" t="s">
        <v>603</v>
      </c>
      <c r="F128" s="59" t="s">
        <v>693</v>
      </c>
      <c r="G128" s="59" t="s">
        <v>694</v>
      </c>
      <c r="H128" s="179" t="s">
        <v>695</v>
      </c>
      <c r="I128" s="77" t="str">
        <f>VLOOKUP(F128,'N2K Features'!$D$5:$CL$125,4,FALSE)</f>
        <v>No</v>
      </c>
      <c r="J128" s="77">
        <f>VLOOKUP(F128,'N2K Features'!$D$5:$CL$125,5,FALSE)</f>
        <v>0</v>
      </c>
      <c r="K128" s="77">
        <f>VLOOKUP(F128,'N2K Features'!$D$5:$CL$125,6,FALSE)</f>
        <v>0</v>
      </c>
      <c r="L128" s="77" t="str">
        <f>VLOOKUP(F128,'N2K Features'!$D$5:$CL$125,7,FALSE)</f>
        <v>No</v>
      </c>
      <c r="M128" s="77" t="str">
        <f>VLOOKUP(F128,'N2K Features'!$D$5:$CL$125,8,FALSE)</f>
        <v>Negligible</v>
      </c>
      <c r="N128" s="77" t="str">
        <f>VLOOKUP(F128,'N2K Features'!$D$5:$CL$125,9,FALSE)</f>
        <v>Low</v>
      </c>
      <c r="O128" s="77" t="str">
        <f>VLOOKUP(F128,'N2K Features'!$D$5:$CL$125,10,FALSE)</f>
        <v>No</v>
      </c>
      <c r="P128" s="77" t="str">
        <f>VLOOKUP(F128,'N2K Features'!$D$5:$CL$125,11,FALSE)</f>
        <v>Negligible</v>
      </c>
      <c r="Q128" s="77" t="str">
        <f>VLOOKUP(F128,'N2K Features'!$D$5:$CL$125,12,FALSE)</f>
        <v>Low</v>
      </c>
      <c r="R128" s="77" t="str">
        <f>VLOOKUP(F128,'N2K Features'!$D$5:$CL$125,13,FALSE)</f>
        <v>No</v>
      </c>
      <c r="S128" s="77">
        <f>VLOOKUP(F128,'N2K Features'!$D$5:$CL$125,14,FALSE)</f>
        <v>0</v>
      </c>
      <c r="T128" s="77">
        <f>VLOOKUP(F128,'N2K Features'!$D$5:$CL$125,15,FALSE)</f>
        <v>0</v>
      </c>
      <c r="U128" s="77" t="str">
        <f>VLOOKUP(F128,'N2K Features'!$D$5:$CL$125,16,FALSE)</f>
        <v>No</v>
      </c>
      <c r="V128" s="77">
        <f>VLOOKUP(F128,'N2K Features'!$D$5:$CL$125, 17,FALSE)</f>
        <v>0</v>
      </c>
      <c r="W128" s="77">
        <f>VLOOKUP(F128,'N2K Features'!$D$5:$CL$125,18,FALSE)</f>
        <v>0</v>
      </c>
      <c r="X128" s="77" t="str">
        <f>VLOOKUP(F128,'N2K Features'!$D$5:$CL$125,19,FALSE)</f>
        <v>No</v>
      </c>
      <c r="Y128" s="77">
        <f>VLOOKUP(F128,'N2K Features'!$D$5:$CL$125,20,FALSE)</f>
        <v>0</v>
      </c>
      <c r="Z128" s="77">
        <f>VLOOKUP(F128,'N2K Features'!$D$5:$CL$125,21,FALSE)</f>
        <v>0</v>
      </c>
      <c r="AA128" s="77" t="str">
        <f>VLOOKUP(F128,'N2K Features'!$D$5:$CL$125,22,FALSE)</f>
        <v>No</v>
      </c>
      <c r="AB128" s="77">
        <f>VLOOKUP(F128,'N2K Features'!$D$5:$CL$125,23,FALSE)</f>
        <v>0</v>
      </c>
      <c r="AC128" s="77">
        <f>VLOOKUP(F128,'N2K Features'!$D$5:$CL$125,24,FALSE)</f>
        <v>0</v>
      </c>
      <c r="AD128" s="77" t="str">
        <f>VLOOKUP(F128,'N2K Features'!$D$5:$CL$125,25,FALSE)</f>
        <v>No</v>
      </c>
      <c r="AE128" s="77">
        <f>VLOOKUP(F128,'N2K Features'!$D$5:$CL$125,26,FALSE)</f>
        <v>0</v>
      </c>
      <c r="AF128" s="78">
        <f>VLOOKUP(F128,'N2K Features'!$D$5:$CL$125,27,FALSE)</f>
        <v>0</v>
      </c>
      <c r="AG128" s="76" t="str">
        <f>VLOOKUP(F128,'N2K Features'!$D$5:$CL$125,28,FALSE)</f>
        <v>No</v>
      </c>
      <c r="AH128" s="76">
        <f>VLOOKUP(F128,'N2K Features'!$D$5:$CL$125,29,FALSE)</f>
        <v>0</v>
      </c>
      <c r="AI128" s="76">
        <f>VLOOKUP(F128,'N2K Features'!$D$5:$CL$125,30,FALSE)</f>
        <v>0</v>
      </c>
      <c r="AJ128" s="76" t="str">
        <f>VLOOKUP(F128,'N2K Features'!$D$5:$CL$125,31,FALSE)</f>
        <v>No</v>
      </c>
      <c r="AK128" s="76">
        <f>VLOOKUP(F128,'N2K Features'!$D$5:$CL$125,32,FALSE)</f>
        <v>0</v>
      </c>
      <c r="AL128" s="76">
        <f>VLOOKUP(F128,'N2K Features'!$D$5:$CL$125,33,FALSE)</f>
        <v>0</v>
      </c>
      <c r="AM128" s="76" t="str">
        <f>VLOOKUP(F128,'N2K Features'!$D$5:$CL$125,34,FALSE)</f>
        <v>No</v>
      </c>
      <c r="AN128" s="76">
        <f>VLOOKUP(F128,'N2K Features'!$D$5:$CL$125,35,FALSE)</f>
        <v>0</v>
      </c>
      <c r="AO128" s="76">
        <f>VLOOKUP(F128,'N2K Features'!$D$5:$CL$125,36,FALSE)</f>
        <v>0</v>
      </c>
      <c r="AP128" s="76" t="str">
        <f>VLOOKUP(F128,'N2K Features'!$D$5:$CL$125,37,FALSE)</f>
        <v>No</v>
      </c>
      <c r="AQ128" s="76">
        <f>VLOOKUP(F128,'N2K Features'!$D$5:$CL$125,38,FALSE)</f>
        <v>0</v>
      </c>
      <c r="AR128" s="76">
        <f>VLOOKUP(F128,'N2K Features'!$D$5:$CL$125,39,FALSE)</f>
        <v>0</v>
      </c>
      <c r="AS128" s="76" t="str">
        <f>VLOOKUP(F128,'N2K Features'!$D$5:$CL$125,40,FALSE)</f>
        <v>No</v>
      </c>
      <c r="AT128" s="76">
        <f>VLOOKUP(F128,'N2K Features'!$D$5:$CL$125,41,FALSE)</f>
        <v>0</v>
      </c>
      <c r="AU128" s="76">
        <f>VLOOKUP(F128,'N2K Features'!$D$5:$CL$125,42,FALSE)</f>
        <v>0</v>
      </c>
      <c r="AV128" s="76" t="str">
        <f>VLOOKUP(F128,'N2K Features'!$D$5:$CL$125,43,FALSE)</f>
        <v>No</v>
      </c>
      <c r="AW128" s="76">
        <f>VLOOKUP(F128,'N2K Features'!$D$5:$CL$125,44,FALSE)</f>
        <v>0</v>
      </c>
      <c r="AX128" s="76">
        <f>VLOOKUP(F128,'N2K Features'!$D$5:$CL$125,45,FALSE)</f>
        <v>0</v>
      </c>
      <c r="AY128" s="76" t="str">
        <f>VLOOKUP(F128,'N2K Features'!$D$5:$CL$125,46,FALSE)</f>
        <v>No</v>
      </c>
      <c r="AZ128" s="76">
        <f>VLOOKUP(F128,'N2K Features'!$D$5:$CL$125,47,FALSE)</f>
        <v>0</v>
      </c>
      <c r="BA128" s="76">
        <f>VLOOKUP(F128,'N2K Features'!$D$5:$CL$125,48,FALSE)</f>
        <v>0</v>
      </c>
      <c r="BB128" s="76" t="str">
        <f>VLOOKUP(F128,'N2K Features'!$D$5:$CL$125,49,FALSE)</f>
        <v>No</v>
      </c>
      <c r="BC128" s="76">
        <f>VLOOKUP(F128,'N2K Features'!$D$5:$CL$125,50,FALSE)</f>
        <v>0</v>
      </c>
      <c r="BD128" s="130">
        <f>VLOOKUP(F128,'N2K Features'!$D$5:$CL$125,51,FALSE)</f>
        <v>0</v>
      </c>
      <c r="BE128" s="76" t="str">
        <f>VLOOKUP(F128,'N2K Features'!$D$5:$CL$125,52,FALSE)</f>
        <v>No</v>
      </c>
      <c r="BF128" s="76">
        <f>VLOOKUP(F128,'N2K Features'!$D$5:$CL$125,53,FALSE)</f>
        <v>0</v>
      </c>
      <c r="BG128" s="130">
        <f>VLOOKUP(F128,'N2K Features'!$D$5:$CL$125,54,FALSE)</f>
        <v>0</v>
      </c>
      <c r="BH128" s="76" t="str">
        <f>VLOOKUP(F128,'N2K Features'!$D$5:$CL$125,55,FALSE)</f>
        <v>No</v>
      </c>
      <c r="BI128" s="76">
        <f>VLOOKUP(F128,'N2K Features'!$D$5:$CL$125,56,FALSE)</f>
        <v>0</v>
      </c>
      <c r="BJ128" s="76">
        <f>VLOOKUP(F128,'N2K Features'!$D$5:$CL$125,57,FALSE)</f>
        <v>0</v>
      </c>
      <c r="BK128" s="76" t="str">
        <f>VLOOKUP(F128,'N2K Features'!$D$5:$CL$125,58,FALSE)</f>
        <v>No</v>
      </c>
      <c r="BL128" s="76">
        <f>VLOOKUP(F128,'N2K Features'!$D$5:$CL$125,59,FALSE)</f>
        <v>0</v>
      </c>
      <c r="BM128" s="130">
        <f>VLOOKUP(F128,'N2K Features'!$D$5:$CL$125,60,FALSE)</f>
        <v>0</v>
      </c>
      <c r="BN128" s="76" t="str">
        <f>VLOOKUP(F128,'N2K Features'!$D$5:$CL$125,61,FALSE)</f>
        <v>No</v>
      </c>
      <c r="BO128" s="76">
        <f>VLOOKUP(F128,'N2K Features'!$D$5:$CL$125,62,FALSE)</f>
        <v>0</v>
      </c>
      <c r="BP128" s="76">
        <f>VLOOKUP(F128,'N2K Features'!$D$5:$CL$125,63,FALSE)</f>
        <v>0</v>
      </c>
      <c r="BQ128" s="76" t="str">
        <f>VLOOKUP(F128,'N2K Features'!$D$5:$CL$125,64,FALSE)</f>
        <v>No</v>
      </c>
      <c r="BR128" s="76">
        <f>VLOOKUP(F128,'N2K Features'!$D$5:$CL$125,65,FALSE)</f>
        <v>0</v>
      </c>
      <c r="BS128" s="76">
        <f>VLOOKUP(F128,'N2K Features'!$D$5:$CL$125,66,FALSE)</f>
        <v>0</v>
      </c>
      <c r="BT128" s="76" t="str">
        <f>VLOOKUP(F128,'N2K Features'!$D$5:$CL$125,67,FALSE)</f>
        <v>No</v>
      </c>
      <c r="BU128" s="76">
        <f>VLOOKUP(F128,'N2K Features'!$D$5:$CL$125,68,FALSE)</f>
        <v>0</v>
      </c>
      <c r="BV128" s="76">
        <f>VLOOKUP(F128,'N2K Features'!$D$5:$CL$125,69,FALSE)</f>
        <v>0</v>
      </c>
      <c r="BW128" s="76" t="str">
        <f>VLOOKUP(F128,'N2K Features'!$D$5:$CL$125,70,FALSE)</f>
        <v>No</v>
      </c>
      <c r="BX128" s="76">
        <f>VLOOKUP(F128,'N2K Features'!$D$5:$CL$125,71,FALSE)</f>
        <v>0</v>
      </c>
      <c r="BY128" s="130">
        <f>VLOOKUP(F128,'N2K Features'!$D$5:$CL$125,72,FALSE)</f>
        <v>0</v>
      </c>
      <c r="BZ128" s="76" t="str">
        <f>VLOOKUP(F128,'N2K Features'!$D$5:$CL$125,73,FALSE)</f>
        <v>No</v>
      </c>
      <c r="CA128" s="76">
        <f>VLOOKUP(F128,'N2K Features'!$D$5:$CL$125,74,FALSE)</f>
        <v>0</v>
      </c>
      <c r="CB128" s="76">
        <f>VLOOKUP(F128,'N2K Features'!$D$5:$CL$125,75,FALSE)</f>
        <v>0</v>
      </c>
      <c r="CC128" s="76" t="str">
        <f>VLOOKUP(F128,'N2K Features'!$D$5:$CL$125,76,FALSE)</f>
        <v>No</v>
      </c>
      <c r="CD128" s="76">
        <f>VLOOKUP(F128,'N2K Features'!$D$5:$CL$125,77,FALSE)</f>
        <v>0</v>
      </c>
      <c r="CE128" s="76">
        <f>VLOOKUP(F128,'N2K Features'!$D$5:$CL$125,78,FALSE)</f>
        <v>0</v>
      </c>
      <c r="CF128" s="76" t="str">
        <f>VLOOKUP(F128,'N2K Features'!$D$5:$CL$125,79,FALSE)</f>
        <v>No</v>
      </c>
      <c r="CG128" s="76">
        <f>VLOOKUP(F128,'N2K Features'!$D$5:$CL$125,80,FALSE)</f>
        <v>0</v>
      </c>
      <c r="CH128" s="76">
        <f>VLOOKUP(F128,'N2K Features'!$D$5:$CL$125,81,FALSE)</f>
        <v>0</v>
      </c>
      <c r="CI128" s="76" t="str">
        <f>VLOOKUP(F128,'N2K Features'!$D$5:$CL$125,82,FALSE)</f>
        <v>No</v>
      </c>
      <c r="CJ128" s="76" t="str">
        <f>VLOOKUP(F128,'N2K Features'!$D$5:$CL$125,83,FALSE)</f>
        <v>Negligible</v>
      </c>
      <c r="CK128" s="76">
        <f>VLOOKUP(F128,'N2K Features'!$D$5:$CL$125,84,FALSE)</f>
        <v>0</v>
      </c>
      <c r="CL128" s="76" t="str">
        <f>VLOOKUP(F128,'N2K Features'!$D$5:$CL$125,85,FALSE)</f>
        <v>No</v>
      </c>
      <c r="CM128" s="76">
        <f>VLOOKUP(F128,'N2K Features'!$D$5:$CL$125,86,FALSE)</f>
        <v>0</v>
      </c>
      <c r="CN128" s="79">
        <f>VLOOKUP(F128,'N2K Features'!$D$5:$CL$125,87,FALSE)</f>
        <v>0</v>
      </c>
    </row>
    <row r="129" spans="1:92" ht="14.4" hidden="1" x14ac:dyDescent="0.3">
      <c r="A129" s="129" t="s">
        <v>237</v>
      </c>
      <c r="B129" s="59" t="s">
        <v>238</v>
      </c>
      <c r="C129" s="59" t="s">
        <v>528</v>
      </c>
      <c r="D129" s="59" t="s">
        <v>688</v>
      </c>
      <c r="E129" s="59" t="s">
        <v>603</v>
      </c>
      <c r="F129" s="59" t="s">
        <v>689</v>
      </c>
      <c r="G129" s="59" t="s">
        <v>690</v>
      </c>
      <c r="H129" s="179" t="s">
        <v>691</v>
      </c>
      <c r="I129" s="77" t="str">
        <f>VLOOKUP(F129,'N2K Features'!$D$5:$CL$125,4,FALSE)</f>
        <v>No</v>
      </c>
      <c r="J129" s="77">
        <f>VLOOKUP(F129,'N2K Features'!$D$5:$CL$125,5,FALSE)</f>
        <v>0</v>
      </c>
      <c r="K129" s="77">
        <f>VLOOKUP(F129,'N2K Features'!$D$5:$CL$125,6,FALSE)</f>
        <v>0</v>
      </c>
      <c r="L129" s="77" t="str">
        <f>VLOOKUP(F129,'N2K Features'!$D$5:$CL$125,7,FALSE)</f>
        <v>No</v>
      </c>
      <c r="M129" s="77" t="str">
        <f>VLOOKUP(F129,'N2K Features'!$D$5:$CL$125,8,FALSE)</f>
        <v>Negligible</v>
      </c>
      <c r="N129" s="77" t="str">
        <f>VLOOKUP(F129,'N2K Features'!$D$5:$CL$125,9,FALSE)</f>
        <v>Low</v>
      </c>
      <c r="O129" s="77" t="str">
        <f>VLOOKUP(F129,'N2K Features'!$D$5:$CL$125,10,FALSE)</f>
        <v>No</v>
      </c>
      <c r="P129" s="77" t="str">
        <f>VLOOKUP(F129,'N2K Features'!$D$5:$CL$125,11,FALSE)</f>
        <v>Negligible</v>
      </c>
      <c r="Q129" s="77" t="str">
        <f>VLOOKUP(F129,'N2K Features'!$D$5:$CL$125,12,FALSE)</f>
        <v>Low</v>
      </c>
      <c r="R129" s="77" t="str">
        <f>VLOOKUP(F129,'N2K Features'!$D$5:$CL$125,13,FALSE)</f>
        <v>No</v>
      </c>
      <c r="S129" s="77">
        <f>VLOOKUP(F129,'N2K Features'!$D$5:$CL$125,14,FALSE)</f>
        <v>0</v>
      </c>
      <c r="T129" s="77">
        <f>VLOOKUP(F129,'N2K Features'!$D$5:$CL$125,15,FALSE)</f>
        <v>0</v>
      </c>
      <c r="U129" s="77" t="str">
        <f>VLOOKUP(F129,'N2K Features'!$D$5:$CL$125,16,FALSE)</f>
        <v>No</v>
      </c>
      <c r="V129" s="77">
        <f>VLOOKUP(F129,'N2K Features'!$D$5:$CL$125, 17,FALSE)</f>
        <v>0</v>
      </c>
      <c r="W129" s="77">
        <f>VLOOKUP(F129,'N2K Features'!$D$5:$CL$125,18,FALSE)</f>
        <v>0</v>
      </c>
      <c r="X129" s="77" t="str">
        <f>VLOOKUP(F129,'N2K Features'!$D$5:$CL$125,19,FALSE)</f>
        <v>No</v>
      </c>
      <c r="Y129" s="77">
        <f>VLOOKUP(F129,'N2K Features'!$D$5:$CL$125,20,FALSE)</f>
        <v>0</v>
      </c>
      <c r="Z129" s="77">
        <f>VLOOKUP(F129,'N2K Features'!$D$5:$CL$125,21,FALSE)</f>
        <v>0</v>
      </c>
      <c r="AA129" s="77" t="str">
        <f>VLOOKUP(F129,'N2K Features'!$D$5:$CL$125,22,FALSE)</f>
        <v>No</v>
      </c>
      <c r="AB129" s="77">
        <f>VLOOKUP(F129,'N2K Features'!$D$5:$CL$125,23,FALSE)</f>
        <v>0</v>
      </c>
      <c r="AC129" s="77">
        <f>VLOOKUP(F129,'N2K Features'!$D$5:$CL$125,24,FALSE)</f>
        <v>0</v>
      </c>
      <c r="AD129" s="77" t="str">
        <f>VLOOKUP(F129,'N2K Features'!$D$5:$CL$125,25,FALSE)</f>
        <v>No</v>
      </c>
      <c r="AE129" s="77">
        <f>VLOOKUP(F129,'N2K Features'!$D$5:$CL$125,26,FALSE)</f>
        <v>0</v>
      </c>
      <c r="AF129" s="78">
        <f>VLOOKUP(F129,'N2K Features'!$D$5:$CL$125,27,FALSE)</f>
        <v>0</v>
      </c>
      <c r="AG129" s="76" t="str">
        <f>VLOOKUP(F129,'N2K Features'!$D$5:$CL$125,28,FALSE)</f>
        <v>No</v>
      </c>
      <c r="AH129" s="76">
        <f>VLOOKUP(F129,'N2K Features'!$D$5:$CL$125,29,FALSE)</f>
        <v>0</v>
      </c>
      <c r="AI129" s="76">
        <f>VLOOKUP(F129,'N2K Features'!$D$5:$CL$125,30,FALSE)</f>
        <v>0</v>
      </c>
      <c r="AJ129" s="76" t="str">
        <f>VLOOKUP(F129,'N2K Features'!$D$5:$CL$125,31,FALSE)</f>
        <v>No</v>
      </c>
      <c r="AK129" s="76">
        <f>VLOOKUP(F129,'N2K Features'!$D$5:$CL$125,32,FALSE)</f>
        <v>0</v>
      </c>
      <c r="AL129" s="76">
        <f>VLOOKUP(F129,'N2K Features'!$D$5:$CL$125,33,FALSE)</f>
        <v>0</v>
      </c>
      <c r="AM129" s="76" t="str">
        <f>VLOOKUP(F129,'N2K Features'!$D$5:$CL$125,34,FALSE)</f>
        <v>No</v>
      </c>
      <c r="AN129" s="76">
        <f>VLOOKUP(F129,'N2K Features'!$D$5:$CL$125,35,FALSE)</f>
        <v>0</v>
      </c>
      <c r="AO129" s="76">
        <f>VLOOKUP(F129,'N2K Features'!$D$5:$CL$125,36,FALSE)</f>
        <v>0</v>
      </c>
      <c r="AP129" s="76" t="str">
        <f>VLOOKUP(F129,'N2K Features'!$D$5:$CL$125,37,FALSE)</f>
        <v>No</v>
      </c>
      <c r="AQ129" s="76">
        <f>VLOOKUP(F129,'N2K Features'!$D$5:$CL$125,38,FALSE)</f>
        <v>0</v>
      </c>
      <c r="AR129" s="76">
        <f>VLOOKUP(F129,'N2K Features'!$D$5:$CL$125,39,FALSE)</f>
        <v>0</v>
      </c>
      <c r="AS129" s="76" t="str">
        <f>VLOOKUP(F129,'N2K Features'!$D$5:$CL$125,40,FALSE)</f>
        <v>No</v>
      </c>
      <c r="AT129" s="76">
        <f>VLOOKUP(F129,'N2K Features'!$D$5:$CL$125,41,FALSE)</f>
        <v>0</v>
      </c>
      <c r="AU129" s="76">
        <f>VLOOKUP(F129,'N2K Features'!$D$5:$CL$125,42,FALSE)</f>
        <v>0</v>
      </c>
      <c r="AV129" s="76" t="str">
        <f>VLOOKUP(F129,'N2K Features'!$D$5:$CL$125,43,FALSE)</f>
        <v>No</v>
      </c>
      <c r="AW129" s="76">
        <f>VLOOKUP(F129,'N2K Features'!$D$5:$CL$125,44,FALSE)</f>
        <v>0</v>
      </c>
      <c r="AX129" s="76">
        <f>VLOOKUP(F129,'N2K Features'!$D$5:$CL$125,45,FALSE)</f>
        <v>0</v>
      </c>
      <c r="AY129" s="76" t="str">
        <f>VLOOKUP(F129,'N2K Features'!$D$5:$CL$125,46,FALSE)</f>
        <v>No</v>
      </c>
      <c r="AZ129" s="76">
        <f>VLOOKUP(F129,'N2K Features'!$D$5:$CL$125,47,FALSE)</f>
        <v>0</v>
      </c>
      <c r="BA129" s="76">
        <f>VLOOKUP(F129,'N2K Features'!$D$5:$CL$125,48,FALSE)</f>
        <v>0</v>
      </c>
      <c r="BB129" s="76" t="str">
        <f>VLOOKUP(F129,'N2K Features'!$D$5:$CL$125,49,FALSE)</f>
        <v>No</v>
      </c>
      <c r="BC129" s="76">
        <f>VLOOKUP(F129,'N2K Features'!$D$5:$CL$125,50,FALSE)</f>
        <v>0</v>
      </c>
      <c r="BD129" s="130">
        <f>VLOOKUP(F129,'N2K Features'!$D$5:$CL$125,51,FALSE)</f>
        <v>0</v>
      </c>
      <c r="BE129" s="76" t="str">
        <f>VLOOKUP(F129,'N2K Features'!$D$5:$CL$125,52,FALSE)</f>
        <v>No</v>
      </c>
      <c r="BF129" s="76">
        <f>VLOOKUP(F129,'N2K Features'!$D$5:$CL$125,53,FALSE)</f>
        <v>0</v>
      </c>
      <c r="BG129" s="130">
        <f>VLOOKUP(F129,'N2K Features'!$D$5:$CL$125,54,FALSE)</f>
        <v>0</v>
      </c>
      <c r="BH129" s="76" t="str">
        <f>VLOOKUP(F129,'N2K Features'!$D$5:$CL$125,55,FALSE)</f>
        <v>No</v>
      </c>
      <c r="BI129" s="76">
        <f>VLOOKUP(F129,'N2K Features'!$D$5:$CL$125,56,FALSE)</f>
        <v>0</v>
      </c>
      <c r="BJ129" s="76">
        <f>VLOOKUP(F129,'N2K Features'!$D$5:$CL$125,57,FALSE)</f>
        <v>0</v>
      </c>
      <c r="BK129" s="76" t="str">
        <f>VLOOKUP(F129,'N2K Features'!$D$5:$CL$125,58,FALSE)</f>
        <v>No</v>
      </c>
      <c r="BL129" s="76">
        <f>VLOOKUP(F129,'N2K Features'!$D$5:$CL$125,59,FALSE)</f>
        <v>0</v>
      </c>
      <c r="BM129" s="130">
        <f>VLOOKUP(F129,'N2K Features'!$D$5:$CL$125,60,FALSE)</f>
        <v>0</v>
      </c>
      <c r="BN129" s="76" t="str">
        <f>VLOOKUP(F129,'N2K Features'!$D$5:$CL$125,61,FALSE)</f>
        <v>No</v>
      </c>
      <c r="BO129" s="76">
        <f>VLOOKUP(F129,'N2K Features'!$D$5:$CL$125,62,FALSE)</f>
        <v>0</v>
      </c>
      <c r="BP129" s="76">
        <f>VLOOKUP(F129,'N2K Features'!$D$5:$CL$125,63,FALSE)</f>
        <v>0</v>
      </c>
      <c r="BQ129" s="76" t="str">
        <f>VLOOKUP(F129,'N2K Features'!$D$5:$CL$125,64,FALSE)</f>
        <v>No</v>
      </c>
      <c r="BR129" s="76">
        <f>VLOOKUP(F129,'N2K Features'!$D$5:$CL$125,65,FALSE)</f>
        <v>0</v>
      </c>
      <c r="BS129" s="76">
        <f>VLOOKUP(F129,'N2K Features'!$D$5:$CL$125,66,FALSE)</f>
        <v>0</v>
      </c>
      <c r="BT129" s="76" t="str">
        <f>VLOOKUP(F129,'N2K Features'!$D$5:$CL$125,67,FALSE)</f>
        <v>No</v>
      </c>
      <c r="BU129" s="76">
        <f>VLOOKUP(F129,'N2K Features'!$D$5:$CL$125,68,FALSE)</f>
        <v>0</v>
      </c>
      <c r="BV129" s="76">
        <f>VLOOKUP(F129,'N2K Features'!$D$5:$CL$125,69,FALSE)</f>
        <v>0</v>
      </c>
      <c r="BW129" s="76" t="str">
        <f>VLOOKUP(F129,'N2K Features'!$D$5:$CL$125,70,FALSE)</f>
        <v>No</v>
      </c>
      <c r="BX129" s="76">
        <f>VLOOKUP(F129,'N2K Features'!$D$5:$CL$125,71,FALSE)</f>
        <v>0</v>
      </c>
      <c r="BY129" s="130">
        <f>VLOOKUP(F129,'N2K Features'!$D$5:$CL$125,72,FALSE)</f>
        <v>0</v>
      </c>
      <c r="BZ129" s="76" t="str">
        <f>VLOOKUP(F129,'N2K Features'!$D$5:$CL$125,73,FALSE)</f>
        <v>No</v>
      </c>
      <c r="CA129" s="76">
        <f>VLOOKUP(F129,'N2K Features'!$D$5:$CL$125,74,FALSE)</f>
        <v>0</v>
      </c>
      <c r="CB129" s="76">
        <f>VLOOKUP(F129,'N2K Features'!$D$5:$CL$125,75,FALSE)</f>
        <v>0</v>
      </c>
      <c r="CC129" s="76" t="str">
        <f>VLOOKUP(F129,'N2K Features'!$D$5:$CL$125,76,FALSE)</f>
        <v>No</v>
      </c>
      <c r="CD129" s="76">
        <f>VLOOKUP(F129,'N2K Features'!$D$5:$CL$125,77,FALSE)</f>
        <v>0</v>
      </c>
      <c r="CE129" s="76">
        <f>VLOOKUP(F129,'N2K Features'!$D$5:$CL$125,78,FALSE)</f>
        <v>0</v>
      </c>
      <c r="CF129" s="76" t="str">
        <f>VLOOKUP(F129,'N2K Features'!$D$5:$CL$125,79,FALSE)</f>
        <v>No</v>
      </c>
      <c r="CG129" s="76">
        <f>VLOOKUP(F129,'N2K Features'!$D$5:$CL$125,80,FALSE)</f>
        <v>0</v>
      </c>
      <c r="CH129" s="76">
        <f>VLOOKUP(F129,'N2K Features'!$D$5:$CL$125,81,FALSE)</f>
        <v>0</v>
      </c>
      <c r="CI129" s="76" t="str">
        <f>VLOOKUP(F129,'N2K Features'!$D$5:$CL$125,82,FALSE)</f>
        <v>No</v>
      </c>
      <c r="CJ129" s="76" t="str">
        <f>VLOOKUP(F129,'N2K Features'!$D$5:$CL$125,83,FALSE)</f>
        <v>Negligible</v>
      </c>
      <c r="CK129" s="76">
        <f>VLOOKUP(F129,'N2K Features'!$D$5:$CL$125,84,FALSE)</f>
        <v>0</v>
      </c>
      <c r="CL129" s="76" t="str">
        <f>VLOOKUP(F129,'N2K Features'!$D$5:$CL$125,85,FALSE)</f>
        <v>No</v>
      </c>
      <c r="CM129" s="76">
        <f>VLOOKUP(F129,'N2K Features'!$D$5:$CL$125,86,FALSE)</f>
        <v>0</v>
      </c>
      <c r="CN129" s="79">
        <f>VLOOKUP(F129,'N2K Features'!$D$5:$CL$125,87,FALSE)</f>
        <v>0</v>
      </c>
    </row>
    <row r="130" spans="1:92" ht="14.4" hidden="1" x14ac:dyDescent="0.3">
      <c r="A130" s="129" t="s">
        <v>237</v>
      </c>
      <c r="B130" s="59" t="s">
        <v>238</v>
      </c>
      <c r="C130" s="59" t="s">
        <v>528</v>
      </c>
      <c r="D130" s="59" t="s">
        <v>684</v>
      </c>
      <c r="E130" s="59" t="s">
        <v>603</v>
      </c>
      <c r="F130" s="59" t="s">
        <v>685</v>
      </c>
      <c r="G130" s="59" t="s">
        <v>686</v>
      </c>
      <c r="H130" s="179" t="s">
        <v>687</v>
      </c>
      <c r="I130" s="77" t="str">
        <f>VLOOKUP(F130,'N2K Features'!$D$5:$CL$125,4,FALSE)</f>
        <v>No</v>
      </c>
      <c r="J130" s="77">
        <f>VLOOKUP(F130,'N2K Features'!$D$5:$CL$125,5,FALSE)</f>
        <v>0</v>
      </c>
      <c r="K130" s="77">
        <f>VLOOKUP(F130,'N2K Features'!$D$5:$CL$125,6,FALSE)</f>
        <v>0</v>
      </c>
      <c r="L130" s="77" t="str">
        <f>VLOOKUP(F130,'N2K Features'!$D$5:$CL$125,7,FALSE)</f>
        <v>No</v>
      </c>
      <c r="M130" s="77" t="str">
        <f>VLOOKUP(F130,'N2K Features'!$D$5:$CL$125,8,FALSE)</f>
        <v>Negligible</v>
      </c>
      <c r="N130" s="77" t="str">
        <f>VLOOKUP(F130,'N2K Features'!$D$5:$CL$125,9,FALSE)</f>
        <v>Low</v>
      </c>
      <c r="O130" s="77" t="str">
        <f>VLOOKUP(F130,'N2K Features'!$D$5:$CL$125,10,FALSE)</f>
        <v>No</v>
      </c>
      <c r="P130" s="77" t="str">
        <f>VLOOKUP(F130,'N2K Features'!$D$5:$CL$125,11,FALSE)</f>
        <v>Negligible</v>
      </c>
      <c r="Q130" s="77" t="str">
        <f>VLOOKUP(F130,'N2K Features'!$D$5:$CL$125,12,FALSE)</f>
        <v>Low</v>
      </c>
      <c r="R130" s="77" t="str">
        <f>VLOOKUP(F130,'N2K Features'!$D$5:$CL$125,13,FALSE)</f>
        <v>No</v>
      </c>
      <c r="S130" s="77">
        <f>VLOOKUP(F130,'N2K Features'!$D$5:$CL$125,14,FALSE)</f>
        <v>0</v>
      </c>
      <c r="T130" s="77">
        <f>VLOOKUP(F130,'N2K Features'!$D$5:$CL$125,15,FALSE)</f>
        <v>0</v>
      </c>
      <c r="U130" s="77" t="str">
        <f>VLOOKUP(F130,'N2K Features'!$D$5:$CL$125,16,FALSE)</f>
        <v>No</v>
      </c>
      <c r="V130" s="77">
        <f>VLOOKUP(F130,'N2K Features'!$D$5:$CL$125, 17,FALSE)</f>
        <v>0</v>
      </c>
      <c r="W130" s="77">
        <f>VLOOKUP(F130,'N2K Features'!$D$5:$CL$125,18,FALSE)</f>
        <v>0</v>
      </c>
      <c r="X130" s="77" t="str">
        <f>VLOOKUP(F130,'N2K Features'!$D$5:$CL$125,19,FALSE)</f>
        <v>No</v>
      </c>
      <c r="Y130" s="77">
        <f>VLOOKUP(F130,'N2K Features'!$D$5:$CL$125,20,FALSE)</f>
        <v>0</v>
      </c>
      <c r="Z130" s="77">
        <f>VLOOKUP(F130,'N2K Features'!$D$5:$CL$125,21,FALSE)</f>
        <v>0</v>
      </c>
      <c r="AA130" s="77" t="str">
        <f>VLOOKUP(F130,'N2K Features'!$D$5:$CL$125,22,FALSE)</f>
        <v>No</v>
      </c>
      <c r="AB130" s="77">
        <f>VLOOKUP(F130,'N2K Features'!$D$5:$CL$125,23,FALSE)</f>
        <v>0</v>
      </c>
      <c r="AC130" s="77">
        <f>VLOOKUP(F130,'N2K Features'!$D$5:$CL$125,24,FALSE)</f>
        <v>0</v>
      </c>
      <c r="AD130" s="77" t="str">
        <f>VLOOKUP(F130,'N2K Features'!$D$5:$CL$125,25,FALSE)</f>
        <v>No</v>
      </c>
      <c r="AE130" s="77">
        <f>VLOOKUP(F130,'N2K Features'!$D$5:$CL$125,26,FALSE)</f>
        <v>0</v>
      </c>
      <c r="AF130" s="78">
        <f>VLOOKUP(F130,'N2K Features'!$D$5:$CL$125,27,FALSE)</f>
        <v>0</v>
      </c>
      <c r="AG130" s="76" t="str">
        <f>VLOOKUP(F130,'N2K Features'!$D$5:$CL$125,28,FALSE)</f>
        <v>No</v>
      </c>
      <c r="AH130" s="76">
        <f>VLOOKUP(F130,'N2K Features'!$D$5:$CL$125,29,FALSE)</f>
        <v>0</v>
      </c>
      <c r="AI130" s="76">
        <f>VLOOKUP(F130,'N2K Features'!$D$5:$CL$125,30,FALSE)</f>
        <v>0</v>
      </c>
      <c r="AJ130" s="76" t="str">
        <f>VLOOKUP(F130,'N2K Features'!$D$5:$CL$125,31,FALSE)</f>
        <v>No</v>
      </c>
      <c r="AK130" s="76">
        <f>VLOOKUP(F130,'N2K Features'!$D$5:$CL$125,32,FALSE)</f>
        <v>0</v>
      </c>
      <c r="AL130" s="76">
        <f>VLOOKUP(F130,'N2K Features'!$D$5:$CL$125,33,FALSE)</f>
        <v>0</v>
      </c>
      <c r="AM130" s="76" t="str">
        <f>VLOOKUP(F130,'N2K Features'!$D$5:$CL$125,34,FALSE)</f>
        <v>No</v>
      </c>
      <c r="AN130" s="76">
        <f>VLOOKUP(F130,'N2K Features'!$D$5:$CL$125,35,FALSE)</f>
        <v>0</v>
      </c>
      <c r="AO130" s="76">
        <f>VLOOKUP(F130,'N2K Features'!$D$5:$CL$125,36,FALSE)</f>
        <v>0</v>
      </c>
      <c r="AP130" s="76" t="str">
        <f>VLOOKUP(F130,'N2K Features'!$D$5:$CL$125,37,FALSE)</f>
        <v>No</v>
      </c>
      <c r="AQ130" s="76">
        <f>VLOOKUP(F130,'N2K Features'!$D$5:$CL$125,38,FALSE)</f>
        <v>0</v>
      </c>
      <c r="AR130" s="76">
        <f>VLOOKUP(F130,'N2K Features'!$D$5:$CL$125,39,FALSE)</f>
        <v>0</v>
      </c>
      <c r="AS130" s="76" t="str">
        <f>VLOOKUP(F130,'N2K Features'!$D$5:$CL$125,40,FALSE)</f>
        <v>No</v>
      </c>
      <c r="AT130" s="76">
        <f>VLOOKUP(F130,'N2K Features'!$D$5:$CL$125,41,FALSE)</f>
        <v>0</v>
      </c>
      <c r="AU130" s="76">
        <f>VLOOKUP(F130,'N2K Features'!$D$5:$CL$125,42,FALSE)</f>
        <v>0</v>
      </c>
      <c r="AV130" s="76" t="str">
        <f>VLOOKUP(F130,'N2K Features'!$D$5:$CL$125,43,FALSE)</f>
        <v>No</v>
      </c>
      <c r="AW130" s="76">
        <f>VLOOKUP(F130,'N2K Features'!$D$5:$CL$125,44,FALSE)</f>
        <v>0</v>
      </c>
      <c r="AX130" s="76">
        <f>VLOOKUP(F130,'N2K Features'!$D$5:$CL$125,45,FALSE)</f>
        <v>0</v>
      </c>
      <c r="AY130" s="76" t="str">
        <f>VLOOKUP(F130,'N2K Features'!$D$5:$CL$125,46,FALSE)</f>
        <v>No</v>
      </c>
      <c r="AZ130" s="76">
        <f>VLOOKUP(F130,'N2K Features'!$D$5:$CL$125,47,FALSE)</f>
        <v>0</v>
      </c>
      <c r="BA130" s="76">
        <f>VLOOKUP(F130,'N2K Features'!$D$5:$CL$125,48,FALSE)</f>
        <v>0</v>
      </c>
      <c r="BB130" s="76" t="str">
        <f>VLOOKUP(F130,'N2K Features'!$D$5:$CL$125,49,FALSE)</f>
        <v>No</v>
      </c>
      <c r="BC130" s="76">
        <f>VLOOKUP(F130,'N2K Features'!$D$5:$CL$125,50,FALSE)</f>
        <v>0</v>
      </c>
      <c r="BD130" s="130">
        <f>VLOOKUP(F130,'N2K Features'!$D$5:$CL$125,51,FALSE)</f>
        <v>0</v>
      </c>
      <c r="BE130" s="76" t="str">
        <f>VLOOKUP(F130,'N2K Features'!$D$5:$CL$125,52,FALSE)</f>
        <v>No</v>
      </c>
      <c r="BF130" s="76">
        <f>VLOOKUP(F130,'N2K Features'!$D$5:$CL$125,53,FALSE)</f>
        <v>0</v>
      </c>
      <c r="BG130" s="130">
        <f>VLOOKUP(F130,'N2K Features'!$D$5:$CL$125,54,FALSE)</f>
        <v>0</v>
      </c>
      <c r="BH130" s="76" t="str">
        <f>VLOOKUP(F130,'N2K Features'!$D$5:$CL$125,55,FALSE)</f>
        <v>No</v>
      </c>
      <c r="BI130" s="76">
        <f>VLOOKUP(F130,'N2K Features'!$D$5:$CL$125,56,FALSE)</f>
        <v>0</v>
      </c>
      <c r="BJ130" s="76">
        <f>VLOOKUP(F130,'N2K Features'!$D$5:$CL$125,57,FALSE)</f>
        <v>0</v>
      </c>
      <c r="BK130" s="76" t="str">
        <f>VLOOKUP(F130,'N2K Features'!$D$5:$CL$125,58,FALSE)</f>
        <v>No</v>
      </c>
      <c r="BL130" s="76">
        <f>VLOOKUP(F130,'N2K Features'!$D$5:$CL$125,59,FALSE)</f>
        <v>0</v>
      </c>
      <c r="BM130" s="130">
        <f>VLOOKUP(F130,'N2K Features'!$D$5:$CL$125,60,FALSE)</f>
        <v>0</v>
      </c>
      <c r="BN130" s="76" t="str">
        <f>VLOOKUP(F130,'N2K Features'!$D$5:$CL$125,61,FALSE)</f>
        <v>No</v>
      </c>
      <c r="BO130" s="76">
        <f>VLOOKUP(F130,'N2K Features'!$D$5:$CL$125,62,FALSE)</f>
        <v>0</v>
      </c>
      <c r="BP130" s="76">
        <f>VLOOKUP(F130,'N2K Features'!$D$5:$CL$125,63,FALSE)</f>
        <v>0</v>
      </c>
      <c r="BQ130" s="76" t="str">
        <f>VLOOKUP(F130,'N2K Features'!$D$5:$CL$125,64,FALSE)</f>
        <v>No</v>
      </c>
      <c r="BR130" s="76">
        <f>VLOOKUP(F130,'N2K Features'!$D$5:$CL$125,65,FALSE)</f>
        <v>0</v>
      </c>
      <c r="BS130" s="76">
        <f>VLOOKUP(F130,'N2K Features'!$D$5:$CL$125,66,FALSE)</f>
        <v>0</v>
      </c>
      <c r="BT130" s="76" t="str">
        <f>VLOOKUP(F130,'N2K Features'!$D$5:$CL$125,67,FALSE)</f>
        <v>No</v>
      </c>
      <c r="BU130" s="76">
        <f>VLOOKUP(F130,'N2K Features'!$D$5:$CL$125,68,FALSE)</f>
        <v>0</v>
      </c>
      <c r="BV130" s="76">
        <f>VLOOKUP(F130,'N2K Features'!$D$5:$CL$125,69,FALSE)</f>
        <v>0</v>
      </c>
      <c r="BW130" s="76" t="str">
        <f>VLOOKUP(F130,'N2K Features'!$D$5:$CL$125,70,FALSE)</f>
        <v>No</v>
      </c>
      <c r="BX130" s="76">
        <f>VLOOKUP(F130,'N2K Features'!$D$5:$CL$125,71,FALSE)</f>
        <v>0</v>
      </c>
      <c r="BY130" s="130">
        <f>VLOOKUP(F130,'N2K Features'!$D$5:$CL$125,72,FALSE)</f>
        <v>0</v>
      </c>
      <c r="BZ130" s="76" t="str">
        <f>VLOOKUP(F130,'N2K Features'!$D$5:$CL$125,73,FALSE)</f>
        <v>No</v>
      </c>
      <c r="CA130" s="76">
        <f>VLOOKUP(F130,'N2K Features'!$D$5:$CL$125,74,FALSE)</f>
        <v>0</v>
      </c>
      <c r="CB130" s="76">
        <f>VLOOKUP(F130,'N2K Features'!$D$5:$CL$125,75,FALSE)</f>
        <v>0</v>
      </c>
      <c r="CC130" s="76" t="str">
        <f>VLOOKUP(F130,'N2K Features'!$D$5:$CL$125,76,FALSE)</f>
        <v>No</v>
      </c>
      <c r="CD130" s="76">
        <f>VLOOKUP(F130,'N2K Features'!$D$5:$CL$125,77,FALSE)</f>
        <v>0</v>
      </c>
      <c r="CE130" s="76">
        <f>VLOOKUP(F130,'N2K Features'!$D$5:$CL$125,78,FALSE)</f>
        <v>0</v>
      </c>
      <c r="CF130" s="76" t="str">
        <f>VLOOKUP(F130,'N2K Features'!$D$5:$CL$125,79,FALSE)</f>
        <v>No</v>
      </c>
      <c r="CG130" s="76">
        <f>VLOOKUP(F130,'N2K Features'!$D$5:$CL$125,80,FALSE)</f>
        <v>0</v>
      </c>
      <c r="CH130" s="76">
        <f>VLOOKUP(F130,'N2K Features'!$D$5:$CL$125,81,FALSE)</f>
        <v>0</v>
      </c>
      <c r="CI130" s="76" t="str">
        <f>VLOOKUP(F130,'N2K Features'!$D$5:$CL$125,82,FALSE)</f>
        <v>No</v>
      </c>
      <c r="CJ130" s="76" t="str">
        <f>VLOOKUP(F130,'N2K Features'!$D$5:$CL$125,83,FALSE)</f>
        <v>Negligible</v>
      </c>
      <c r="CK130" s="76">
        <f>VLOOKUP(F130,'N2K Features'!$D$5:$CL$125,84,FALSE)</f>
        <v>0</v>
      </c>
      <c r="CL130" s="76" t="str">
        <f>VLOOKUP(F130,'N2K Features'!$D$5:$CL$125,85,FALSE)</f>
        <v>Yes</v>
      </c>
      <c r="CM130" s="76" t="str">
        <f>VLOOKUP(F130,'N2K Features'!$D$5:$CL$125,86,FALSE)</f>
        <v>Low</v>
      </c>
      <c r="CN130" s="79" t="str">
        <f>VLOOKUP(F130,'N2K Features'!$D$5:$CL$125,87,FALSE)</f>
        <v xml:space="preserve">Minor interest to anglers. </v>
      </c>
    </row>
    <row r="131" spans="1:92" ht="14.4" hidden="1" x14ac:dyDescent="0.3">
      <c r="A131" s="129" t="s">
        <v>237</v>
      </c>
      <c r="B131" s="59" t="s">
        <v>238</v>
      </c>
      <c r="C131" s="59" t="s">
        <v>528</v>
      </c>
      <c r="D131" s="59" t="s">
        <v>55</v>
      </c>
      <c r="E131" s="59" t="s">
        <v>57</v>
      </c>
      <c r="F131" s="59" t="s">
        <v>56</v>
      </c>
      <c r="G131" s="59" t="s">
        <v>57</v>
      </c>
      <c r="H131" s="179" t="s">
        <v>58</v>
      </c>
      <c r="I131" s="77" t="str">
        <f>VLOOKUP(F131,'N2K Features'!$D$5:$CL$125,4,FALSE)</f>
        <v>No</v>
      </c>
      <c r="J131" s="77">
        <f>VLOOKUP(F131,'N2K Features'!$D$5:$CL$125,5,FALSE)</f>
        <v>0</v>
      </c>
      <c r="K131" s="77">
        <f>VLOOKUP(F131,'N2K Features'!$D$5:$CL$125,6,FALSE)</f>
        <v>0</v>
      </c>
      <c r="L131" s="77" t="str">
        <f>VLOOKUP(F131,'N2K Features'!$D$5:$CL$125,7,FALSE)</f>
        <v>No</v>
      </c>
      <c r="M131" s="77" t="str">
        <f>VLOOKUP(F131,'N2K Features'!$D$5:$CL$125,8,FALSE)</f>
        <v>Negligible</v>
      </c>
      <c r="N131" s="77" t="str">
        <f>VLOOKUP(F131,'N2K Features'!$D$5:$CL$125,9,FALSE)</f>
        <v>Low</v>
      </c>
      <c r="O131" s="77" t="str">
        <f>VLOOKUP(F131,'N2K Features'!$D$5:$CL$125,10,FALSE)</f>
        <v>No</v>
      </c>
      <c r="P131" s="77" t="str">
        <f>VLOOKUP(F131,'N2K Features'!$D$5:$CL$125,11,FALSE)</f>
        <v>Negligible</v>
      </c>
      <c r="Q131" s="77" t="str">
        <f>VLOOKUP(F131,'N2K Features'!$D$5:$CL$125,12,FALSE)</f>
        <v>Low</v>
      </c>
      <c r="R131" s="77" t="str">
        <f>VLOOKUP(F131,'N2K Features'!$D$5:$CL$125,13,FALSE)</f>
        <v>No</v>
      </c>
      <c r="S131" s="77">
        <f>VLOOKUP(F131,'N2K Features'!$D$5:$CL$125,14,FALSE)</f>
        <v>0</v>
      </c>
      <c r="T131" s="77">
        <f>VLOOKUP(F131,'N2K Features'!$D$5:$CL$125,15,FALSE)</f>
        <v>0</v>
      </c>
      <c r="U131" s="77" t="str">
        <f>VLOOKUP(F131,'N2K Features'!$D$5:$CL$125,16,FALSE)</f>
        <v>No</v>
      </c>
      <c r="V131" s="77">
        <f>VLOOKUP(F131,'N2K Features'!$D$5:$CL$125, 17,FALSE)</f>
        <v>0</v>
      </c>
      <c r="W131" s="77">
        <f>VLOOKUP(F131,'N2K Features'!$D$5:$CL$125,18,FALSE)</f>
        <v>0</v>
      </c>
      <c r="X131" s="77" t="str">
        <f>VLOOKUP(F131,'N2K Features'!$D$5:$CL$125,19,FALSE)</f>
        <v>No</v>
      </c>
      <c r="Y131" s="77">
        <f>VLOOKUP(F131,'N2K Features'!$D$5:$CL$125,20,FALSE)</f>
        <v>0</v>
      </c>
      <c r="Z131" s="77">
        <f>VLOOKUP(F131,'N2K Features'!$D$5:$CL$125,21,FALSE)</f>
        <v>0</v>
      </c>
      <c r="AA131" s="77" t="str">
        <f>VLOOKUP(F131,'N2K Features'!$D$5:$CL$125,22,FALSE)</f>
        <v>No</v>
      </c>
      <c r="AB131" s="77">
        <f>VLOOKUP(F131,'N2K Features'!$D$5:$CL$125,23,FALSE)</f>
        <v>0</v>
      </c>
      <c r="AC131" s="77">
        <f>VLOOKUP(F131,'N2K Features'!$D$5:$CL$125,24,FALSE)</f>
        <v>0</v>
      </c>
      <c r="AD131" s="77" t="str">
        <f>VLOOKUP(F131,'N2K Features'!$D$5:$CL$125,25,FALSE)</f>
        <v>No</v>
      </c>
      <c r="AE131" s="77">
        <f>VLOOKUP(F131,'N2K Features'!$D$5:$CL$125,26,FALSE)</f>
        <v>0</v>
      </c>
      <c r="AF131" s="78">
        <f>VLOOKUP(F131,'N2K Features'!$D$5:$CL$125,27,FALSE)</f>
        <v>0</v>
      </c>
      <c r="AG131" s="76" t="str">
        <f>VLOOKUP(F131,'N2K Features'!$D$5:$CL$125,28,FALSE)</f>
        <v>No</v>
      </c>
      <c r="AH131" s="76">
        <f>VLOOKUP(F131,'N2K Features'!$D$5:$CL$125,29,FALSE)</f>
        <v>0</v>
      </c>
      <c r="AI131" s="76">
        <f>VLOOKUP(F131,'N2K Features'!$D$5:$CL$125,30,FALSE)</f>
        <v>0</v>
      </c>
      <c r="AJ131" s="76" t="str">
        <f>VLOOKUP(F131,'N2K Features'!$D$5:$CL$125,31,FALSE)</f>
        <v>No</v>
      </c>
      <c r="AK131" s="76">
        <f>VLOOKUP(F131,'N2K Features'!$D$5:$CL$125,32,FALSE)</f>
        <v>0</v>
      </c>
      <c r="AL131" s="76">
        <f>VLOOKUP(F131,'N2K Features'!$D$5:$CL$125,33,FALSE)</f>
        <v>0</v>
      </c>
      <c r="AM131" s="76" t="str">
        <f>VLOOKUP(F131,'N2K Features'!$D$5:$CL$125,34,FALSE)</f>
        <v>No</v>
      </c>
      <c r="AN131" s="76">
        <f>VLOOKUP(F131,'N2K Features'!$D$5:$CL$125,35,FALSE)</f>
        <v>0</v>
      </c>
      <c r="AO131" s="76">
        <f>VLOOKUP(F131,'N2K Features'!$D$5:$CL$125,36,FALSE)</f>
        <v>0</v>
      </c>
      <c r="AP131" s="76" t="str">
        <f>VLOOKUP(F131,'N2K Features'!$D$5:$CL$125,37,FALSE)</f>
        <v>No</v>
      </c>
      <c r="AQ131" s="76">
        <f>VLOOKUP(F131,'N2K Features'!$D$5:$CL$125,38,FALSE)</f>
        <v>0</v>
      </c>
      <c r="AR131" s="76">
        <f>VLOOKUP(F131,'N2K Features'!$D$5:$CL$125,39,FALSE)</f>
        <v>0</v>
      </c>
      <c r="AS131" s="76" t="str">
        <f>VLOOKUP(F131,'N2K Features'!$D$5:$CL$125,40,FALSE)</f>
        <v>No</v>
      </c>
      <c r="AT131" s="76">
        <f>VLOOKUP(F131,'N2K Features'!$D$5:$CL$125,41,FALSE)</f>
        <v>0</v>
      </c>
      <c r="AU131" s="76">
        <f>VLOOKUP(F131,'N2K Features'!$D$5:$CL$125,42,FALSE)</f>
        <v>0</v>
      </c>
      <c r="AV131" s="76" t="str">
        <f>VLOOKUP(F131,'N2K Features'!$D$5:$CL$125,43,FALSE)</f>
        <v>No</v>
      </c>
      <c r="AW131" s="76">
        <f>VLOOKUP(F131,'N2K Features'!$D$5:$CL$125,44,FALSE)</f>
        <v>0</v>
      </c>
      <c r="AX131" s="76">
        <f>VLOOKUP(F131,'N2K Features'!$D$5:$CL$125,45,FALSE)</f>
        <v>0</v>
      </c>
      <c r="AY131" s="76" t="str">
        <f>VLOOKUP(F131,'N2K Features'!$D$5:$CL$125,46,FALSE)</f>
        <v>No</v>
      </c>
      <c r="AZ131" s="76">
        <f>VLOOKUP(F131,'N2K Features'!$D$5:$CL$125,47,FALSE)</f>
        <v>0</v>
      </c>
      <c r="BA131" s="76">
        <f>VLOOKUP(F131,'N2K Features'!$D$5:$CL$125,48,FALSE)</f>
        <v>0</v>
      </c>
      <c r="BB131" s="76" t="str">
        <f>VLOOKUP(F131,'N2K Features'!$D$5:$CL$125,49,FALSE)</f>
        <v>No</v>
      </c>
      <c r="BC131" s="76">
        <f>VLOOKUP(F131,'N2K Features'!$D$5:$CL$125,50,FALSE)</f>
        <v>0</v>
      </c>
      <c r="BD131" s="130">
        <f>VLOOKUP(F131,'N2K Features'!$D$5:$CL$125,51,FALSE)</f>
        <v>0</v>
      </c>
      <c r="BE131" s="76" t="str">
        <f>VLOOKUP(F131,'N2K Features'!$D$5:$CL$125,52,FALSE)</f>
        <v>No</v>
      </c>
      <c r="BF131" s="76">
        <f>VLOOKUP(F131,'N2K Features'!$D$5:$CL$125,53,FALSE)</f>
        <v>0</v>
      </c>
      <c r="BG131" s="130">
        <f>VLOOKUP(F131,'N2K Features'!$D$5:$CL$125,54,FALSE)</f>
        <v>0</v>
      </c>
      <c r="BH131" s="76" t="str">
        <f>VLOOKUP(F131,'N2K Features'!$D$5:$CL$125,55,FALSE)</f>
        <v>No</v>
      </c>
      <c r="BI131" s="76">
        <f>VLOOKUP(F131,'N2K Features'!$D$5:$CL$125,56,FALSE)</f>
        <v>0</v>
      </c>
      <c r="BJ131" s="76">
        <f>VLOOKUP(F131,'N2K Features'!$D$5:$CL$125,57,FALSE)</f>
        <v>0</v>
      </c>
      <c r="BK131" s="76" t="str">
        <f>VLOOKUP(F131,'N2K Features'!$D$5:$CL$125,58,FALSE)</f>
        <v>No</v>
      </c>
      <c r="BL131" s="76">
        <f>VLOOKUP(F131,'N2K Features'!$D$5:$CL$125,59,FALSE)</f>
        <v>0</v>
      </c>
      <c r="BM131" s="130">
        <f>VLOOKUP(F131,'N2K Features'!$D$5:$CL$125,60,FALSE)</f>
        <v>0</v>
      </c>
      <c r="BN131" s="76" t="str">
        <f>VLOOKUP(F131,'N2K Features'!$D$5:$CL$125,61,FALSE)</f>
        <v>No</v>
      </c>
      <c r="BO131" s="76">
        <f>VLOOKUP(F131,'N2K Features'!$D$5:$CL$125,62,FALSE)</f>
        <v>0</v>
      </c>
      <c r="BP131" s="76">
        <f>VLOOKUP(F131,'N2K Features'!$D$5:$CL$125,63,FALSE)</f>
        <v>0</v>
      </c>
      <c r="BQ131" s="76" t="str">
        <f>VLOOKUP(F131,'N2K Features'!$D$5:$CL$125,64,FALSE)</f>
        <v>No</v>
      </c>
      <c r="BR131" s="76">
        <f>VLOOKUP(F131,'N2K Features'!$D$5:$CL$125,65,FALSE)</f>
        <v>0</v>
      </c>
      <c r="BS131" s="76">
        <f>VLOOKUP(F131,'N2K Features'!$D$5:$CL$125,66,FALSE)</f>
        <v>0</v>
      </c>
      <c r="BT131" s="76" t="str">
        <f>VLOOKUP(F131,'N2K Features'!$D$5:$CL$125,67,FALSE)</f>
        <v>No</v>
      </c>
      <c r="BU131" s="76">
        <f>VLOOKUP(F131,'N2K Features'!$D$5:$CL$125,68,FALSE)</f>
        <v>0</v>
      </c>
      <c r="BV131" s="76">
        <f>VLOOKUP(F131,'N2K Features'!$D$5:$CL$125,69,FALSE)</f>
        <v>0</v>
      </c>
      <c r="BW131" s="76" t="str">
        <f>VLOOKUP(F131,'N2K Features'!$D$5:$CL$125,70,FALSE)</f>
        <v>No</v>
      </c>
      <c r="BX131" s="76">
        <f>VLOOKUP(F131,'N2K Features'!$D$5:$CL$125,71,FALSE)</f>
        <v>0</v>
      </c>
      <c r="BY131" s="130">
        <f>VLOOKUP(F131,'N2K Features'!$D$5:$CL$125,72,FALSE)</f>
        <v>0</v>
      </c>
      <c r="BZ131" s="76" t="str">
        <f>VLOOKUP(F131,'N2K Features'!$D$5:$CL$125,73,FALSE)</f>
        <v>No</v>
      </c>
      <c r="CA131" s="76">
        <f>VLOOKUP(F131,'N2K Features'!$D$5:$CL$125,74,FALSE)</f>
        <v>0</v>
      </c>
      <c r="CB131" s="76">
        <f>VLOOKUP(F131,'N2K Features'!$D$5:$CL$125,75,FALSE)</f>
        <v>0</v>
      </c>
      <c r="CC131" s="76" t="str">
        <f>VLOOKUP(F131,'N2K Features'!$D$5:$CL$125,76,FALSE)</f>
        <v>No</v>
      </c>
      <c r="CD131" s="76">
        <f>VLOOKUP(F131,'N2K Features'!$D$5:$CL$125,77,FALSE)</f>
        <v>0</v>
      </c>
      <c r="CE131" s="76">
        <f>VLOOKUP(F131,'N2K Features'!$D$5:$CL$125,78,FALSE)</f>
        <v>0</v>
      </c>
      <c r="CF131" s="76" t="str">
        <f>VLOOKUP(F131,'N2K Features'!$D$5:$CL$125,79,FALSE)</f>
        <v>No</v>
      </c>
      <c r="CG131" s="76">
        <f>VLOOKUP(F131,'N2K Features'!$D$5:$CL$125,80,FALSE)</f>
        <v>0</v>
      </c>
      <c r="CH131" s="76">
        <f>VLOOKUP(F131,'N2K Features'!$D$5:$CL$125,81,FALSE)</f>
        <v>0</v>
      </c>
      <c r="CI131" s="76" t="str">
        <f>VLOOKUP(F131,'N2K Features'!$D$5:$CL$125,82,FALSE)</f>
        <v>No</v>
      </c>
      <c r="CJ131" s="76">
        <f>VLOOKUP(F131,'N2K Features'!$D$5:$CL$125,83,FALSE)</f>
        <v>0</v>
      </c>
      <c r="CK131" s="76">
        <f>VLOOKUP(F131,'N2K Features'!$D$5:$CL$125,84,FALSE)</f>
        <v>0</v>
      </c>
      <c r="CL131" s="76" t="str">
        <f>VLOOKUP(F131,'N2K Features'!$D$5:$CL$125,85,FALSE)</f>
        <v>Yes</v>
      </c>
      <c r="CM131" s="76" t="str">
        <f>VLOOKUP(F131,'N2K Features'!$D$5:$CL$125,86,FALSE)</f>
        <v>Low</v>
      </c>
      <c r="CN131" s="79" t="str">
        <f>VLOOKUP(F131,'N2K Features'!$D$5:$CL$125,87,FALSE)</f>
        <v xml:space="preserve">Iconic mammal species, but not easily viewed. </v>
      </c>
    </row>
    <row r="132" spans="1:92" ht="14.4" hidden="1" x14ac:dyDescent="0.3">
      <c r="A132" s="129" t="s">
        <v>239</v>
      </c>
      <c r="B132" s="59" t="s">
        <v>240</v>
      </c>
      <c r="C132" s="59" t="s">
        <v>585</v>
      </c>
      <c r="D132" s="59" t="s">
        <v>124</v>
      </c>
      <c r="E132" s="59" t="s">
        <v>589</v>
      </c>
      <c r="F132" s="59" t="s">
        <v>125</v>
      </c>
      <c r="G132" s="59" t="s">
        <v>125</v>
      </c>
      <c r="H132" s="179" t="s">
        <v>126</v>
      </c>
      <c r="I132" s="77" t="str">
        <f>VLOOKUP(F132,'N2K Features'!$D$5:$CL$125,4,FALSE)</f>
        <v>Yes</v>
      </c>
      <c r="J132" s="77" t="str">
        <f>VLOOKUP(F132,'N2K Features'!$D$5:$CL$125,5,FALSE)</f>
        <v>Medium</v>
      </c>
      <c r="K132" s="77" t="str">
        <f>VLOOKUP(F132,'N2K Features'!$D$5:$CL$125,6,FALSE)</f>
        <v>Moderate</v>
      </c>
      <c r="L132" s="77" t="str">
        <f>VLOOKUP(F132,'N2K Features'!$D$5:$CL$125,7,FALSE)</f>
        <v>Yes</v>
      </c>
      <c r="M132" s="77" t="str">
        <f>VLOOKUP(F132,'N2K Features'!$D$5:$CL$125,8,FALSE)</f>
        <v>Small</v>
      </c>
      <c r="N132" s="77" t="str">
        <f>VLOOKUP(F132,'N2K Features'!$D$5:$CL$125,9,FALSE)</f>
        <v>Low</v>
      </c>
      <c r="O132" s="77" t="str">
        <f>VLOOKUP(F132,'N2K Features'!$D$5:$CL$125,10,FALSE)</f>
        <v>Yes</v>
      </c>
      <c r="P132" s="77" t="str">
        <f>VLOOKUP(F132,'N2K Features'!$D$5:$CL$125,11,FALSE)</f>
        <v>Medium</v>
      </c>
      <c r="Q132" s="77" t="str">
        <f>VLOOKUP(F132,'N2K Features'!$D$5:$CL$125,12,FALSE)</f>
        <v>Low</v>
      </c>
      <c r="R132" s="77" t="str">
        <f>VLOOKUP(F132,'N2K Features'!$D$5:$CL$125,13,FALSE)</f>
        <v>Yes</v>
      </c>
      <c r="S132" s="77" t="str">
        <f>VLOOKUP(F132,'N2K Features'!$D$5:$CL$125,14,FALSE)</f>
        <v>Medium</v>
      </c>
      <c r="T132" s="77" t="str">
        <f>VLOOKUP(F132,'N2K Features'!$D$5:$CL$125,15,FALSE)</f>
        <v>High</v>
      </c>
      <c r="U132" s="77" t="str">
        <f>VLOOKUP(F132,'N2K Features'!$D$5:$CL$125,16,FALSE)</f>
        <v>No</v>
      </c>
      <c r="V132" s="77">
        <f>VLOOKUP(F132,'N2K Features'!$D$5:$CL$125, 17,FALSE)</f>
        <v>0</v>
      </c>
      <c r="W132" s="77">
        <f>VLOOKUP(F132,'N2K Features'!$D$5:$CL$125,18,FALSE)</f>
        <v>0</v>
      </c>
      <c r="X132" s="77" t="str">
        <f>VLOOKUP(F132,'N2K Features'!$D$5:$CL$125,19,FALSE)</f>
        <v>Yes</v>
      </c>
      <c r="Y132" s="77" t="str">
        <f>VLOOKUP(F132,'N2K Features'!$D$5:$CL$125,20,FALSE)</f>
        <v>Medium</v>
      </c>
      <c r="Z132" s="77" t="str">
        <f>VLOOKUP(F132,'N2K Features'!$D$5:$CL$125,21,FALSE)</f>
        <v>High</v>
      </c>
      <c r="AA132" s="77" t="str">
        <f>VLOOKUP(F132,'N2K Features'!$D$5:$CL$125,22,FALSE)</f>
        <v>Yes</v>
      </c>
      <c r="AB132" s="77" t="str">
        <f>VLOOKUP(F132,'N2K Features'!$D$5:$CL$125,23,FALSE)</f>
        <v>Small</v>
      </c>
      <c r="AC132" s="77" t="str">
        <f>VLOOKUP(F132,'N2K Features'!$D$5:$CL$125,24,FALSE)</f>
        <v>High</v>
      </c>
      <c r="AD132" s="77" t="str">
        <f>VLOOKUP(F132,'N2K Features'!$D$5:$CL$125,25,FALSE)</f>
        <v>No</v>
      </c>
      <c r="AE132" s="77">
        <f>VLOOKUP(F132,'N2K Features'!$D$5:$CL$125,26,FALSE)</f>
        <v>0</v>
      </c>
      <c r="AF132" s="78">
        <f>VLOOKUP(F132,'N2K Features'!$D$5:$CL$125,27,FALSE)</f>
        <v>0</v>
      </c>
      <c r="AG132" s="76" t="str">
        <f>VLOOKUP(F132,'N2K Features'!$D$5:$CL$125,28,FALSE)</f>
        <v>No</v>
      </c>
      <c r="AH132" s="76">
        <f>VLOOKUP(F132,'N2K Features'!$D$5:$CL$125,29,FALSE)</f>
        <v>0</v>
      </c>
      <c r="AI132" s="76">
        <f>VLOOKUP(F132,'N2K Features'!$D$5:$CL$125,30,FALSE)</f>
        <v>0</v>
      </c>
      <c r="AJ132" s="76" t="str">
        <f>VLOOKUP(F132,'N2K Features'!$D$5:$CL$125,31,FALSE)</f>
        <v>No</v>
      </c>
      <c r="AK132" s="76">
        <f>VLOOKUP(F132,'N2K Features'!$D$5:$CL$125,32,FALSE)</f>
        <v>0</v>
      </c>
      <c r="AL132" s="76">
        <f>VLOOKUP(F132,'N2K Features'!$D$5:$CL$125,33,FALSE)</f>
        <v>0</v>
      </c>
      <c r="AM132" s="76" t="str">
        <f>VLOOKUP(F132,'N2K Features'!$D$5:$CL$125,34,FALSE)</f>
        <v>No</v>
      </c>
      <c r="AN132" s="76">
        <f>VLOOKUP(F132,'N2K Features'!$D$5:$CL$125,35,FALSE)</f>
        <v>0</v>
      </c>
      <c r="AO132" s="76">
        <f>VLOOKUP(F132,'N2K Features'!$D$5:$CL$125,36,FALSE)</f>
        <v>0</v>
      </c>
      <c r="AP132" s="76" t="str">
        <f>VLOOKUP(F132,'N2K Features'!$D$5:$CL$125,37,FALSE)</f>
        <v>No</v>
      </c>
      <c r="AQ132" s="76">
        <f>VLOOKUP(F132,'N2K Features'!$D$5:$CL$125,38,FALSE)</f>
        <v>0</v>
      </c>
      <c r="AR132" s="76">
        <f>VLOOKUP(F132,'N2K Features'!$D$5:$CL$125,39,FALSE)</f>
        <v>0</v>
      </c>
      <c r="AS132" s="76" t="str">
        <f>VLOOKUP(F132,'N2K Features'!$D$5:$CL$125,40,FALSE)</f>
        <v>No</v>
      </c>
      <c r="AT132" s="76">
        <f>VLOOKUP(F132,'N2K Features'!$D$5:$CL$125,41,FALSE)</f>
        <v>0</v>
      </c>
      <c r="AU132" s="76">
        <f>VLOOKUP(F132,'N2K Features'!$D$5:$CL$125,42,FALSE)</f>
        <v>0</v>
      </c>
      <c r="AV132" s="76" t="str">
        <f>VLOOKUP(F132,'N2K Features'!$D$5:$CL$125,43,FALSE)</f>
        <v>No</v>
      </c>
      <c r="AW132" s="76">
        <f>VLOOKUP(F132,'N2K Features'!$D$5:$CL$125,44,FALSE)</f>
        <v>0</v>
      </c>
      <c r="AX132" s="76">
        <f>VLOOKUP(F132,'N2K Features'!$D$5:$CL$125,45,FALSE)</f>
        <v>0</v>
      </c>
      <c r="AY132" s="76" t="str">
        <f>VLOOKUP(F132,'N2K Features'!$D$5:$CL$125,46,FALSE)</f>
        <v>Yes</v>
      </c>
      <c r="AZ132" s="76" t="str">
        <f>VLOOKUP(F132,'N2K Features'!$D$5:$CL$125,47,FALSE)</f>
        <v>Medium</v>
      </c>
      <c r="BA132" s="76" t="str">
        <f>VLOOKUP(F132,'N2K Features'!$D$5:$CL$125,48,FALSE)</f>
        <v>Low</v>
      </c>
      <c r="BB132" s="76" t="str">
        <f>VLOOKUP(F132,'N2K Features'!$D$5:$CL$125,49,FALSE)</f>
        <v>No</v>
      </c>
      <c r="BC132" s="76">
        <f>VLOOKUP(F132,'N2K Features'!$D$5:$CL$125,50,FALSE)</f>
        <v>0</v>
      </c>
      <c r="BD132" s="130">
        <f>VLOOKUP(F132,'N2K Features'!$D$5:$CL$125,51,FALSE)</f>
        <v>0</v>
      </c>
      <c r="BE132" s="76" t="str">
        <f>VLOOKUP(F132,'N2K Features'!$D$5:$CL$125,52,FALSE)</f>
        <v>Yes</v>
      </c>
      <c r="BF132" s="76" t="str">
        <f>VLOOKUP(F132,'N2K Features'!$D$5:$CL$125,53,FALSE)</f>
        <v>Small</v>
      </c>
      <c r="BG132" s="130" t="str">
        <f>VLOOKUP(F132,'N2K Features'!$D$5:$CL$125,54,FALSE)</f>
        <v>Low</v>
      </c>
      <c r="BH132" s="76" t="str">
        <f>VLOOKUP(F132,'N2K Features'!$D$5:$CL$125,55,FALSE)</f>
        <v>Yes</v>
      </c>
      <c r="BI132" s="76" t="str">
        <f>VLOOKUP(F132,'N2K Features'!$D$5:$CL$125,56,FALSE)</f>
        <v>Small</v>
      </c>
      <c r="BJ132" s="76" t="str">
        <f>VLOOKUP(F132,'N2K Features'!$D$5:$CL$125,57,FALSE)</f>
        <v>High</v>
      </c>
      <c r="BK132" s="76" t="str">
        <f>VLOOKUP(F132,'N2K Features'!$D$5:$CL$125,58,FALSE)</f>
        <v>Yes</v>
      </c>
      <c r="BL132" s="76" t="str">
        <f>VLOOKUP(F132,'N2K Features'!$D$5:$CL$125,59,FALSE)</f>
        <v>Large</v>
      </c>
      <c r="BM132" s="130" t="str">
        <f>VLOOKUP(F132,'N2K Features'!$D$5:$CL$125,60,FALSE)</f>
        <v>Low</v>
      </c>
      <c r="BN132" s="76" t="str">
        <f>VLOOKUP(F132,'N2K Features'!$D$5:$CL$125,61,FALSE)</f>
        <v>No</v>
      </c>
      <c r="BO132" s="76">
        <f>VLOOKUP(F132,'N2K Features'!$D$5:$CL$125,62,FALSE)</f>
        <v>0</v>
      </c>
      <c r="BP132" s="76">
        <f>VLOOKUP(F132,'N2K Features'!$D$5:$CL$125,63,FALSE)</f>
        <v>0</v>
      </c>
      <c r="BQ132" s="76" t="str">
        <f>VLOOKUP(F132,'N2K Features'!$D$5:$CL$125,64,FALSE)</f>
        <v>Yes</v>
      </c>
      <c r="BR132" s="76" t="str">
        <f>VLOOKUP(F132,'N2K Features'!$D$5:$CL$125,65,FALSE)</f>
        <v>Medium</v>
      </c>
      <c r="BS132" s="76" t="str">
        <f>VLOOKUP(F132,'N2K Features'!$D$5:$CL$125,66,FALSE)</f>
        <v>Moderate</v>
      </c>
      <c r="BT132" s="76" t="str">
        <f>VLOOKUP(F132,'N2K Features'!$D$5:$CL$125,67,FALSE)</f>
        <v>No</v>
      </c>
      <c r="BU132" s="76">
        <f>VLOOKUP(F132,'N2K Features'!$D$5:$CL$125,68,FALSE)</f>
        <v>0</v>
      </c>
      <c r="BV132" s="76">
        <f>VLOOKUP(F132,'N2K Features'!$D$5:$CL$125,69,FALSE)</f>
        <v>0</v>
      </c>
      <c r="BW132" s="76" t="str">
        <f>VLOOKUP(F132,'N2K Features'!$D$5:$CL$125,70,FALSE)</f>
        <v>Yes</v>
      </c>
      <c r="BX132" s="76" t="str">
        <f>VLOOKUP(F132,'N2K Features'!$D$5:$CL$125,71,FALSE)</f>
        <v>Large</v>
      </c>
      <c r="BY132" s="130" t="str">
        <f>VLOOKUP(F132,'N2K Features'!$D$5:$CL$125,72,FALSE)</f>
        <v>High</v>
      </c>
      <c r="BZ132" s="76" t="str">
        <f>VLOOKUP(F132,'N2K Features'!$D$5:$CL$125,73,FALSE)</f>
        <v>Yes</v>
      </c>
      <c r="CA132" s="76" t="str">
        <f>VLOOKUP(F132,'N2K Features'!$D$5:$CL$125,74,FALSE)</f>
        <v>Large</v>
      </c>
      <c r="CB132" s="76" t="str">
        <f>VLOOKUP(F132,'N2K Features'!$D$5:$CL$125,75,FALSE)</f>
        <v>High</v>
      </c>
      <c r="CC132" s="76" t="str">
        <f>VLOOKUP(F132,'N2K Features'!$D$5:$CL$125,76,FALSE)</f>
        <v>No</v>
      </c>
      <c r="CD132" s="76">
        <f>VLOOKUP(F132,'N2K Features'!$D$5:$CL$125,77,FALSE)</f>
        <v>0</v>
      </c>
      <c r="CE132" s="76">
        <f>VLOOKUP(F132,'N2K Features'!$D$5:$CL$125,78,FALSE)</f>
        <v>0</v>
      </c>
      <c r="CF132" s="76" t="str">
        <f>VLOOKUP(F132,'N2K Features'!$D$5:$CL$125,79,FALSE)</f>
        <v>No</v>
      </c>
      <c r="CG132" s="76">
        <f>VLOOKUP(F132,'N2K Features'!$D$5:$CL$125,80,FALSE)</f>
        <v>0</v>
      </c>
      <c r="CH132" s="76">
        <f>VLOOKUP(F132,'N2K Features'!$D$5:$CL$125,81,FALSE)</f>
        <v>0</v>
      </c>
      <c r="CI132" s="76" t="str">
        <f>VLOOKUP(F132,'N2K Features'!$D$5:$CL$125,82,FALSE)</f>
        <v>Yes</v>
      </c>
      <c r="CJ132" s="76" t="str">
        <f>VLOOKUP(F132,'N2K Features'!$D$5:$CL$125,83,FALSE)</f>
        <v>Medium</v>
      </c>
      <c r="CK132" s="76" t="str">
        <f>VLOOKUP(F132,'N2K Features'!$D$5:$CL$125,84,FALSE)</f>
        <v>High</v>
      </c>
      <c r="CL132" s="76" t="str">
        <f>VLOOKUP(F132,'N2K Features'!$D$5:$CL$125,85,FALSE)</f>
        <v>Yes</v>
      </c>
      <c r="CM132" s="76" t="str">
        <f>VLOOKUP(F132,'N2K Features'!$D$5:$CL$125,86,FALSE)</f>
        <v>High</v>
      </c>
      <c r="CN132" s="79" t="str">
        <f>VLOOKUP(F132,'N2K Features'!$D$5:$CL$125,87,FALSE)</f>
        <v xml:space="preserve">Distinctive landscapes, heavily used for recreation e.g. dog walking, fishing, boating, bird watching. </v>
      </c>
    </row>
    <row r="133" spans="1:92" ht="14.4" hidden="1" x14ac:dyDescent="0.3">
      <c r="A133" s="129" t="s">
        <v>239</v>
      </c>
      <c r="B133" s="59" t="s">
        <v>240</v>
      </c>
      <c r="C133" s="59" t="s">
        <v>585</v>
      </c>
      <c r="D133" s="59" t="s">
        <v>120</v>
      </c>
      <c r="E133" s="59" t="s">
        <v>589</v>
      </c>
      <c r="F133" s="59" t="s">
        <v>121</v>
      </c>
      <c r="G133" s="59" t="s">
        <v>122</v>
      </c>
      <c r="H133" s="179" t="s">
        <v>123</v>
      </c>
      <c r="I133" s="77" t="str">
        <f>VLOOKUP(F133,'N2K Features'!$D$5:$CL$125,4,FALSE)</f>
        <v>Yes</v>
      </c>
      <c r="J133" s="77" t="str">
        <f>VLOOKUP(F133,'N2K Features'!$D$5:$CL$125,5,FALSE)</f>
        <v>Medium</v>
      </c>
      <c r="K133" s="77" t="str">
        <f>VLOOKUP(F133,'N2K Features'!$D$5:$CL$125,6,FALSE)</f>
        <v>Moderate</v>
      </c>
      <c r="L133" s="77" t="str">
        <f>VLOOKUP(F133,'N2K Features'!$D$5:$CL$125,7,FALSE)</f>
        <v>Yes</v>
      </c>
      <c r="M133" s="77" t="str">
        <f>VLOOKUP(F133,'N2K Features'!$D$5:$CL$125,8,FALSE)</f>
        <v>Small</v>
      </c>
      <c r="N133" s="77" t="str">
        <f>VLOOKUP(F133,'N2K Features'!$D$5:$CL$125,9,FALSE)</f>
        <v>Low</v>
      </c>
      <c r="O133" s="77" t="str">
        <f>VLOOKUP(F133,'N2K Features'!$D$5:$CL$125,10,FALSE)</f>
        <v>Yes</v>
      </c>
      <c r="P133" s="77" t="str">
        <f>VLOOKUP(F133,'N2K Features'!$D$5:$CL$125,11,FALSE)</f>
        <v>Medium</v>
      </c>
      <c r="Q133" s="77" t="str">
        <f>VLOOKUP(F133,'N2K Features'!$D$5:$CL$125,12,FALSE)</f>
        <v>Low</v>
      </c>
      <c r="R133" s="77" t="str">
        <f>VLOOKUP(F133,'N2K Features'!$D$5:$CL$125,13,FALSE)</f>
        <v>Yes</v>
      </c>
      <c r="S133" s="77" t="str">
        <f>VLOOKUP(F133,'N2K Features'!$D$5:$CL$125,14,FALSE)</f>
        <v>Medium</v>
      </c>
      <c r="T133" s="77" t="str">
        <f>VLOOKUP(F133,'N2K Features'!$D$5:$CL$125,15,FALSE)</f>
        <v>High</v>
      </c>
      <c r="U133" s="77" t="str">
        <f>VLOOKUP(F133,'N2K Features'!$D$5:$CL$125,16,FALSE)</f>
        <v>No</v>
      </c>
      <c r="V133" s="77">
        <f>VLOOKUP(F133,'N2K Features'!$D$5:$CL$125, 17,FALSE)</f>
        <v>0</v>
      </c>
      <c r="W133" s="77">
        <f>VLOOKUP(F133,'N2K Features'!$D$5:$CL$125,18,FALSE)</f>
        <v>0</v>
      </c>
      <c r="X133" s="77" t="str">
        <f>VLOOKUP(F133,'N2K Features'!$D$5:$CL$125,19,FALSE)</f>
        <v>Yes</v>
      </c>
      <c r="Y133" s="77" t="str">
        <f>VLOOKUP(F133,'N2K Features'!$D$5:$CL$125,20,FALSE)</f>
        <v>Medium</v>
      </c>
      <c r="Z133" s="77" t="str">
        <f>VLOOKUP(F133,'N2K Features'!$D$5:$CL$125,21,FALSE)</f>
        <v>High</v>
      </c>
      <c r="AA133" s="77" t="str">
        <f>VLOOKUP(F133,'N2K Features'!$D$5:$CL$125,22,FALSE)</f>
        <v>Yes</v>
      </c>
      <c r="AB133" s="77" t="str">
        <f>VLOOKUP(F133,'N2K Features'!$D$5:$CL$125,23,FALSE)</f>
        <v>Small</v>
      </c>
      <c r="AC133" s="77" t="str">
        <f>VLOOKUP(F133,'N2K Features'!$D$5:$CL$125,24,FALSE)</f>
        <v>High</v>
      </c>
      <c r="AD133" s="77" t="str">
        <f>VLOOKUP(F133,'N2K Features'!$D$5:$CL$125,25,FALSE)</f>
        <v>No</v>
      </c>
      <c r="AE133" s="77">
        <f>VLOOKUP(F133,'N2K Features'!$D$5:$CL$125,26,FALSE)</f>
        <v>0</v>
      </c>
      <c r="AF133" s="78">
        <f>VLOOKUP(F133,'N2K Features'!$D$5:$CL$125,27,FALSE)</f>
        <v>0</v>
      </c>
      <c r="AG133" s="76" t="str">
        <f>VLOOKUP(F133,'N2K Features'!$D$5:$CL$125,28,FALSE)</f>
        <v>No</v>
      </c>
      <c r="AH133" s="76">
        <f>VLOOKUP(F133,'N2K Features'!$D$5:$CL$125,29,FALSE)</f>
        <v>0</v>
      </c>
      <c r="AI133" s="76">
        <f>VLOOKUP(F133,'N2K Features'!$D$5:$CL$125,30,FALSE)</f>
        <v>0</v>
      </c>
      <c r="AJ133" s="76" t="str">
        <f>VLOOKUP(F133,'N2K Features'!$D$5:$CL$125,31,FALSE)</f>
        <v>No</v>
      </c>
      <c r="AK133" s="76">
        <f>VLOOKUP(F133,'N2K Features'!$D$5:$CL$125,32,FALSE)</f>
        <v>0</v>
      </c>
      <c r="AL133" s="76">
        <f>VLOOKUP(F133,'N2K Features'!$D$5:$CL$125,33,FALSE)</f>
        <v>0</v>
      </c>
      <c r="AM133" s="76" t="str">
        <f>VLOOKUP(F133,'N2K Features'!$D$5:$CL$125,34,FALSE)</f>
        <v>No</v>
      </c>
      <c r="AN133" s="76">
        <f>VLOOKUP(F133,'N2K Features'!$D$5:$CL$125,35,FALSE)</f>
        <v>0</v>
      </c>
      <c r="AO133" s="76">
        <f>VLOOKUP(F133,'N2K Features'!$D$5:$CL$125,36,FALSE)</f>
        <v>0</v>
      </c>
      <c r="AP133" s="76" t="str">
        <f>VLOOKUP(F133,'N2K Features'!$D$5:$CL$125,37,FALSE)</f>
        <v>No</v>
      </c>
      <c r="AQ133" s="76">
        <f>VLOOKUP(F133,'N2K Features'!$D$5:$CL$125,38,FALSE)</f>
        <v>0</v>
      </c>
      <c r="AR133" s="76">
        <f>VLOOKUP(F133,'N2K Features'!$D$5:$CL$125,39,FALSE)</f>
        <v>0</v>
      </c>
      <c r="AS133" s="76" t="str">
        <f>VLOOKUP(F133,'N2K Features'!$D$5:$CL$125,40,FALSE)</f>
        <v>No</v>
      </c>
      <c r="AT133" s="76">
        <f>VLOOKUP(F133,'N2K Features'!$D$5:$CL$125,41,FALSE)</f>
        <v>0</v>
      </c>
      <c r="AU133" s="76">
        <f>VLOOKUP(F133,'N2K Features'!$D$5:$CL$125,42,FALSE)</f>
        <v>0</v>
      </c>
      <c r="AV133" s="76" t="str">
        <f>VLOOKUP(F133,'N2K Features'!$D$5:$CL$125,43,FALSE)</f>
        <v>No</v>
      </c>
      <c r="AW133" s="76">
        <f>VLOOKUP(F133,'N2K Features'!$D$5:$CL$125,44,FALSE)</f>
        <v>0</v>
      </c>
      <c r="AX133" s="76">
        <f>VLOOKUP(F133,'N2K Features'!$D$5:$CL$125,45,FALSE)</f>
        <v>0</v>
      </c>
      <c r="AY133" s="76" t="str">
        <f>VLOOKUP(F133,'N2K Features'!$D$5:$CL$125,46,FALSE)</f>
        <v>No</v>
      </c>
      <c r="AZ133" s="76">
        <f>VLOOKUP(F133,'N2K Features'!$D$5:$CL$125,47,FALSE)</f>
        <v>0</v>
      </c>
      <c r="BA133" s="76">
        <f>VLOOKUP(F133,'N2K Features'!$D$5:$CL$125,48,FALSE)</f>
        <v>0</v>
      </c>
      <c r="BB133" s="76" t="str">
        <f>VLOOKUP(F133,'N2K Features'!$D$5:$CL$125,49,FALSE)</f>
        <v>No</v>
      </c>
      <c r="BC133" s="76">
        <f>VLOOKUP(F133,'N2K Features'!$D$5:$CL$125,50,FALSE)</f>
        <v>0</v>
      </c>
      <c r="BD133" s="130">
        <f>VLOOKUP(F133,'N2K Features'!$D$5:$CL$125,51,FALSE)</f>
        <v>0</v>
      </c>
      <c r="BE133" s="76" t="str">
        <f>VLOOKUP(F133,'N2K Features'!$D$5:$CL$125,52,FALSE)</f>
        <v>Yes</v>
      </c>
      <c r="BF133" s="76" t="str">
        <f>VLOOKUP(F133,'N2K Features'!$D$5:$CL$125,53,FALSE)</f>
        <v>Small</v>
      </c>
      <c r="BG133" s="130" t="str">
        <f>VLOOKUP(F133,'N2K Features'!$D$5:$CL$125,54,FALSE)</f>
        <v>Low</v>
      </c>
      <c r="BH133" s="76" t="str">
        <f>VLOOKUP(F133,'N2K Features'!$D$5:$CL$125,55,FALSE)</f>
        <v>Yes</v>
      </c>
      <c r="BI133" s="76" t="str">
        <f>VLOOKUP(F133,'N2K Features'!$D$5:$CL$125,56,FALSE)</f>
        <v>Small</v>
      </c>
      <c r="BJ133" s="76" t="str">
        <f>VLOOKUP(F133,'N2K Features'!$D$5:$CL$125,57,FALSE)</f>
        <v>High</v>
      </c>
      <c r="BK133" s="76" t="str">
        <f>VLOOKUP(F133,'N2K Features'!$D$5:$CL$125,58,FALSE)</f>
        <v>Yes</v>
      </c>
      <c r="BL133" s="76" t="str">
        <f>VLOOKUP(F133,'N2K Features'!$D$5:$CL$125,59,FALSE)</f>
        <v>Large</v>
      </c>
      <c r="BM133" s="130" t="str">
        <f>VLOOKUP(F133,'N2K Features'!$D$5:$CL$125,60,FALSE)</f>
        <v>Low</v>
      </c>
      <c r="BN133" s="76" t="str">
        <f>VLOOKUP(F133,'N2K Features'!$D$5:$CL$125,61,FALSE)</f>
        <v>No</v>
      </c>
      <c r="BO133" s="76">
        <f>VLOOKUP(F133,'N2K Features'!$D$5:$CL$125,62,FALSE)</f>
        <v>0</v>
      </c>
      <c r="BP133" s="76">
        <f>VLOOKUP(F133,'N2K Features'!$D$5:$CL$125,63,FALSE)</f>
        <v>0</v>
      </c>
      <c r="BQ133" s="76" t="str">
        <f>VLOOKUP(F133,'N2K Features'!$D$5:$CL$125,64,FALSE)</f>
        <v>Yes</v>
      </c>
      <c r="BR133" s="76" t="str">
        <f>VLOOKUP(F133,'N2K Features'!$D$5:$CL$125,65,FALSE)</f>
        <v>Medium</v>
      </c>
      <c r="BS133" s="76" t="str">
        <f>VLOOKUP(F133,'N2K Features'!$D$5:$CL$125,66,FALSE)</f>
        <v>Moderate</v>
      </c>
      <c r="BT133" s="76" t="str">
        <f>VLOOKUP(F133,'N2K Features'!$D$5:$CL$125,67,FALSE)</f>
        <v>No</v>
      </c>
      <c r="BU133" s="76">
        <f>VLOOKUP(F133,'N2K Features'!$D$5:$CL$125,68,FALSE)</f>
        <v>0</v>
      </c>
      <c r="BV133" s="76">
        <f>VLOOKUP(F133,'N2K Features'!$D$5:$CL$125,69,FALSE)</f>
        <v>0</v>
      </c>
      <c r="BW133" s="76" t="str">
        <f>VLOOKUP(F133,'N2K Features'!$D$5:$CL$125,70,FALSE)</f>
        <v>Yes</v>
      </c>
      <c r="BX133" s="76" t="str">
        <f>VLOOKUP(F133,'N2K Features'!$D$5:$CL$125,71,FALSE)</f>
        <v>Large</v>
      </c>
      <c r="BY133" s="130" t="str">
        <f>VLOOKUP(F133,'N2K Features'!$D$5:$CL$125,72,FALSE)</f>
        <v>High</v>
      </c>
      <c r="BZ133" s="76" t="str">
        <f>VLOOKUP(F133,'N2K Features'!$D$5:$CL$125,73,FALSE)</f>
        <v>Yes</v>
      </c>
      <c r="CA133" s="76" t="str">
        <f>VLOOKUP(F133,'N2K Features'!$D$5:$CL$125,74,FALSE)</f>
        <v>Large</v>
      </c>
      <c r="CB133" s="76" t="str">
        <f>VLOOKUP(F133,'N2K Features'!$D$5:$CL$125,75,FALSE)</f>
        <v>High</v>
      </c>
      <c r="CC133" s="76" t="str">
        <f>VLOOKUP(F133,'N2K Features'!$D$5:$CL$125,76,FALSE)</f>
        <v>No</v>
      </c>
      <c r="CD133" s="76">
        <f>VLOOKUP(F133,'N2K Features'!$D$5:$CL$125,77,FALSE)</f>
        <v>0</v>
      </c>
      <c r="CE133" s="76">
        <f>VLOOKUP(F133,'N2K Features'!$D$5:$CL$125,78,FALSE)</f>
        <v>0</v>
      </c>
      <c r="CF133" s="76" t="str">
        <f>VLOOKUP(F133,'N2K Features'!$D$5:$CL$125,79,FALSE)</f>
        <v>No</v>
      </c>
      <c r="CG133" s="76">
        <f>VLOOKUP(F133,'N2K Features'!$D$5:$CL$125,80,FALSE)</f>
        <v>0</v>
      </c>
      <c r="CH133" s="76">
        <f>VLOOKUP(F133,'N2K Features'!$D$5:$CL$125,81,FALSE)</f>
        <v>0</v>
      </c>
      <c r="CI133" s="76" t="str">
        <f>VLOOKUP(F133,'N2K Features'!$D$5:$CL$125,82,FALSE)</f>
        <v>Yes</v>
      </c>
      <c r="CJ133" s="76" t="str">
        <f>VLOOKUP(F133,'N2K Features'!$D$5:$CL$125,83,FALSE)</f>
        <v>Medium</v>
      </c>
      <c r="CK133" s="76" t="str">
        <f>VLOOKUP(F133,'N2K Features'!$D$5:$CL$125,84,FALSE)</f>
        <v>High</v>
      </c>
      <c r="CL133" s="76" t="str">
        <f>VLOOKUP(F133,'N2K Features'!$D$5:$CL$125,85,FALSE)</f>
        <v>Yes</v>
      </c>
      <c r="CM133" s="76" t="str">
        <f>VLOOKUP(F133,'N2K Features'!$D$5:$CL$125,86,FALSE)</f>
        <v>Medium</v>
      </c>
      <c r="CN133" s="79" t="str">
        <f>VLOOKUP(F133,'N2K Features'!$D$5:$CL$125,87,FALSE)</f>
        <v xml:space="preserve">Part of coastal landscape, used for bird watching, recreational bait digging, boat moorings. </v>
      </c>
    </row>
    <row r="134" spans="1:92" ht="14.4" hidden="1" x14ac:dyDescent="0.3">
      <c r="A134" s="129" t="s">
        <v>239</v>
      </c>
      <c r="B134" s="59" t="s">
        <v>240</v>
      </c>
      <c r="C134" s="59" t="s">
        <v>585</v>
      </c>
      <c r="D134" s="59" t="s">
        <v>113</v>
      </c>
      <c r="E134" s="59" t="s">
        <v>589</v>
      </c>
      <c r="F134" s="59" t="s">
        <v>114</v>
      </c>
      <c r="G134" s="59" t="s">
        <v>114</v>
      </c>
      <c r="H134" s="179" t="s">
        <v>115</v>
      </c>
      <c r="I134" s="77" t="str">
        <f>VLOOKUP(F134,'N2K Features'!$D$5:$CL$125,4,FALSE)</f>
        <v>Yes</v>
      </c>
      <c r="J134" s="77" t="str">
        <f>VLOOKUP(F134,'N2K Features'!$D$5:$CL$125,5,FALSE)</f>
        <v>Medium</v>
      </c>
      <c r="K134" s="77" t="str">
        <f>VLOOKUP(F134,'N2K Features'!$D$5:$CL$125,6,FALSE)</f>
        <v>Moderate</v>
      </c>
      <c r="L134" s="77" t="str">
        <f>VLOOKUP(F134,'N2K Features'!$D$5:$CL$125,7,FALSE)</f>
        <v>Yes</v>
      </c>
      <c r="M134" s="77" t="str">
        <f>VLOOKUP(F134,'N2K Features'!$D$5:$CL$125,8,FALSE)</f>
        <v>Small</v>
      </c>
      <c r="N134" s="77" t="str">
        <f>VLOOKUP(F134,'N2K Features'!$D$5:$CL$125,9,FALSE)</f>
        <v>Low</v>
      </c>
      <c r="O134" s="77" t="str">
        <f>VLOOKUP(F134,'N2K Features'!$D$5:$CL$125,10,FALSE)</f>
        <v>Yes</v>
      </c>
      <c r="P134" s="77" t="str">
        <f>VLOOKUP(F134,'N2K Features'!$D$5:$CL$125,11,FALSE)</f>
        <v>Medium</v>
      </c>
      <c r="Q134" s="77" t="str">
        <f>VLOOKUP(F134,'N2K Features'!$D$5:$CL$125,12,FALSE)</f>
        <v>Low</v>
      </c>
      <c r="R134" s="77" t="str">
        <f>VLOOKUP(F134,'N2K Features'!$D$5:$CL$125,13,FALSE)</f>
        <v>Yes</v>
      </c>
      <c r="S134" s="77" t="str">
        <f>VLOOKUP(F134,'N2K Features'!$D$5:$CL$125,14,FALSE)</f>
        <v>Medium</v>
      </c>
      <c r="T134" s="77" t="str">
        <f>VLOOKUP(F134,'N2K Features'!$D$5:$CL$125,15,FALSE)</f>
        <v>High</v>
      </c>
      <c r="U134" s="77" t="str">
        <f>VLOOKUP(F134,'N2K Features'!$D$5:$CL$125,16,FALSE)</f>
        <v>No</v>
      </c>
      <c r="V134" s="77">
        <f>VLOOKUP(F134,'N2K Features'!$D$5:$CL$125, 17,FALSE)</f>
        <v>0</v>
      </c>
      <c r="W134" s="77">
        <f>VLOOKUP(F134,'N2K Features'!$D$5:$CL$125,18,FALSE)</f>
        <v>0</v>
      </c>
      <c r="X134" s="77" t="str">
        <f>VLOOKUP(F134,'N2K Features'!$D$5:$CL$125,19,FALSE)</f>
        <v>Yes</v>
      </c>
      <c r="Y134" s="77" t="str">
        <f>VLOOKUP(F134,'N2K Features'!$D$5:$CL$125,20,FALSE)</f>
        <v>Medium</v>
      </c>
      <c r="Z134" s="77" t="str">
        <f>VLOOKUP(F134,'N2K Features'!$D$5:$CL$125,21,FALSE)</f>
        <v>High</v>
      </c>
      <c r="AA134" s="77" t="str">
        <f>VLOOKUP(F134,'N2K Features'!$D$5:$CL$125,22,FALSE)</f>
        <v>Yes</v>
      </c>
      <c r="AB134" s="77" t="str">
        <f>VLOOKUP(F134,'N2K Features'!$D$5:$CL$125,23,FALSE)</f>
        <v>Small</v>
      </c>
      <c r="AC134" s="77" t="str">
        <f>VLOOKUP(F134,'N2K Features'!$D$5:$CL$125,24,FALSE)</f>
        <v>High</v>
      </c>
      <c r="AD134" s="77" t="str">
        <f>VLOOKUP(F134,'N2K Features'!$D$5:$CL$125,25,FALSE)</f>
        <v>No</v>
      </c>
      <c r="AE134" s="77">
        <f>VLOOKUP(F134,'N2K Features'!$D$5:$CL$125,26,FALSE)</f>
        <v>0</v>
      </c>
      <c r="AF134" s="78">
        <f>VLOOKUP(F134,'N2K Features'!$D$5:$CL$125,27,FALSE)</f>
        <v>0</v>
      </c>
      <c r="AG134" s="76" t="str">
        <f>VLOOKUP(F134,'N2K Features'!$D$5:$CL$125,28,FALSE)</f>
        <v>No</v>
      </c>
      <c r="AH134" s="76">
        <f>VLOOKUP(F134,'N2K Features'!$D$5:$CL$125,29,FALSE)</f>
        <v>0</v>
      </c>
      <c r="AI134" s="76">
        <f>VLOOKUP(F134,'N2K Features'!$D$5:$CL$125,30,FALSE)</f>
        <v>0</v>
      </c>
      <c r="AJ134" s="76" t="str">
        <f>VLOOKUP(F134,'N2K Features'!$D$5:$CL$125,31,FALSE)</f>
        <v>No</v>
      </c>
      <c r="AK134" s="76">
        <f>VLOOKUP(F134,'N2K Features'!$D$5:$CL$125,32,FALSE)</f>
        <v>0</v>
      </c>
      <c r="AL134" s="76">
        <f>VLOOKUP(F134,'N2K Features'!$D$5:$CL$125,33,FALSE)</f>
        <v>0</v>
      </c>
      <c r="AM134" s="76" t="str">
        <f>VLOOKUP(F134,'N2K Features'!$D$5:$CL$125,34,FALSE)</f>
        <v>No</v>
      </c>
      <c r="AN134" s="76">
        <f>VLOOKUP(F134,'N2K Features'!$D$5:$CL$125,35,FALSE)</f>
        <v>0</v>
      </c>
      <c r="AO134" s="76">
        <f>VLOOKUP(F134,'N2K Features'!$D$5:$CL$125,36,FALSE)</f>
        <v>0</v>
      </c>
      <c r="AP134" s="76" t="str">
        <f>VLOOKUP(F134,'N2K Features'!$D$5:$CL$125,37,FALSE)</f>
        <v>No</v>
      </c>
      <c r="AQ134" s="76">
        <f>VLOOKUP(F134,'N2K Features'!$D$5:$CL$125,38,FALSE)</f>
        <v>0</v>
      </c>
      <c r="AR134" s="76">
        <f>VLOOKUP(F134,'N2K Features'!$D$5:$CL$125,39,FALSE)</f>
        <v>0</v>
      </c>
      <c r="AS134" s="76" t="str">
        <f>VLOOKUP(F134,'N2K Features'!$D$5:$CL$125,40,FALSE)</f>
        <v>No</v>
      </c>
      <c r="AT134" s="76">
        <f>VLOOKUP(F134,'N2K Features'!$D$5:$CL$125,41,FALSE)</f>
        <v>0</v>
      </c>
      <c r="AU134" s="76">
        <f>VLOOKUP(F134,'N2K Features'!$D$5:$CL$125,42,FALSE)</f>
        <v>0</v>
      </c>
      <c r="AV134" s="76" t="str">
        <f>VLOOKUP(F134,'N2K Features'!$D$5:$CL$125,43,FALSE)</f>
        <v>No</v>
      </c>
      <c r="AW134" s="76">
        <f>VLOOKUP(F134,'N2K Features'!$D$5:$CL$125,44,FALSE)</f>
        <v>0</v>
      </c>
      <c r="AX134" s="76">
        <f>VLOOKUP(F134,'N2K Features'!$D$5:$CL$125,45,FALSE)</f>
        <v>0</v>
      </c>
      <c r="AY134" s="76" t="str">
        <f>VLOOKUP(F134,'N2K Features'!$D$5:$CL$125,46,FALSE)</f>
        <v>No</v>
      </c>
      <c r="AZ134" s="76">
        <f>VLOOKUP(F134,'N2K Features'!$D$5:$CL$125,47,FALSE)</f>
        <v>0</v>
      </c>
      <c r="BA134" s="76">
        <f>VLOOKUP(F134,'N2K Features'!$D$5:$CL$125,48,FALSE)</f>
        <v>0</v>
      </c>
      <c r="BB134" s="76" t="str">
        <f>VLOOKUP(F134,'N2K Features'!$D$5:$CL$125,49,FALSE)</f>
        <v>No</v>
      </c>
      <c r="BC134" s="76">
        <f>VLOOKUP(F134,'N2K Features'!$D$5:$CL$125,50,FALSE)</f>
        <v>0</v>
      </c>
      <c r="BD134" s="130">
        <f>VLOOKUP(F134,'N2K Features'!$D$5:$CL$125,51,FALSE)</f>
        <v>0</v>
      </c>
      <c r="BE134" s="76" t="str">
        <f>VLOOKUP(F134,'N2K Features'!$D$5:$CL$125,52,FALSE)</f>
        <v>Yes</v>
      </c>
      <c r="BF134" s="76" t="str">
        <f>VLOOKUP(F134,'N2K Features'!$D$5:$CL$125,53,FALSE)</f>
        <v>Small</v>
      </c>
      <c r="BG134" s="130" t="str">
        <f>VLOOKUP(F134,'N2K Features'!$D$5:$CL$125,54,FALSE)</f>
        <v>Low</v>
      </c>
      <c r="BH134" s="76" t="str">
        <f>VLOOKUP(F134,'N2K Features'!$D$5:$CL$125,55,FALSE)</f>
        <v>Yes</v>
      </c>
      <c r="BI134" s="76" t="str">
        <f>VLOOKUP(F134,'N2K Features'!$D$5:$CL$125,56,FALSE)</f>
        <v>Small</v>
      </c>
      <c r="BJ134" s="76" t="str">
        <f>VLOOKUP(F134,'N2K Features'!$D$5:$CL$125,57,FALSE)</f>
        <v>High</v>
      </c>
      <c r="BK134" s="76" t="str">
        <f>VLOOKUP(F134,'N2K Features'!$D$5:$CL$125,58,FALSE)</f>
        <v>Yes</v>
      </c>
      <c r="BL134" s="76" t="str">
        <f>VLOOKUP(F134,'N2K Features'!$D$5:$CL$125,59,FALSE)</f>
        <v>Large</v>
      </c>
      <c r="BM134" s="130" t="str">
        <f>VLOOKUP(F134,'N2K Features'!$D$5:$CL$125,60,FALSE)</f>
        <v>Low</v>
      </c>
      <c r="BN134" s="76" t="str">
        <f>VLOOKUP(F134,'N2K Features'!$D$5:$CL$125,61,FALSE)</f>
        <v>No</v>
      </c>
      <c r="BO134" s="76">
        <f>VLOOKUP(F134,'N2K Features'!$D$5:$CL$125,62,FALSE)</f>
        <v>0</v>
      </c>
      <c r="BP134" s="76">
        <f>VLOOKUP(F134,'N2K Features'!$D$5:$CL$125,63,FALSE)</f>
        <v>0</v>
      </c>
      <c r="BQ134" s="76" t="str">
        <f>VLOOKUP(F134,'N2K Features'!$D$5:$CL$125,64,FALSE)</f>
        <v>Yes</v>
      </c>
      <c r="BR134" s="76" t="str">
        <f>VLOOKUP(F134,'N2K Features'!$D$5:$CL$125,65,FALSE)</f>
        <v>Medium</v>
      </c>
      <c r="BS134" s="76" t="str">
        <f>VLOOKUP(F134,'N2K Features'!$D$5:$CL$125,66,FALSE)</f>
        <v>Moderate</v>
      </c>
      <c r="BT134" s="76" t="str">
        <f>VLOOKUP(F134,'N2K Features'!$D$5:$CL$125,67,FALSE)</f>
        <v>No</v>
      </c>
      <c r="BU134" s="76">
        <f>VLOOKUP(F134,'N2K Features'!$D$5:$CL$125,68,FALSE)</f>
        <v>0</v>
      </c>
      <c r="BV134" s="76">
        <f>VLOOKUP(F134,'N2K Features'!$D$5:$CL$125,69,FALSE)</f>
        <v>0</v>
      </c>
      <c r="BW134" s="76" t="str">
        <f>VLOOKUP(F134,'N2K Features'!$D$5:$CL$125,70,FALSE)</f>
        <v>Yes</v>
      </c>
      <c r="BX134" s="76" t="str">
        <f>VLOOKUP(F134,'N2K Features'!$D$5:$CL$125,71,FALSE)</f>
        <v>Large</v>
      </c>
      <c r="BY134" s="130" t="str">
        <f>VLOOKUP(F134,'N2K Features'!$D$5:$CL$125,72,FALSE)</f>
        <v>High</v>
      </c>
      <c r="BZ134" s="76" t="str">
        <f>VLOOKUP(F134,'N2K Features'!$D$5:$CL$125,73,FALSE)</f>
        <v>Yes</v>
      </c>
      <c r="CA134" s="76" t="str">
        <f>VLOOKUP(F134,'N2K Features'!$D$5:$CL$125,74,FALSE)</f>
        <v>Large</v>
      </c>
      <c r="CB134" s="76" t="str">
        <f>VLOOKUP(F134,'N2K Features'!$D$5:$CL$125,75,FALSE)</f>
        <v>High</v>
      </c>
      <c r="CC134" s="76" t="str">
        <f>VLOOKUP(F134,'N2K Features'!$D$5:$CL$125,76,FALSE)</f>
        <v>No</v>
      </c>
      <c r="CD134" s="76">
        <f>VLOOKUP(F134,'N2K Features'!$D$5:$CL$125,77,FALSE)</f>
        <v>0</v>
      </c>
      <c r="CE134" s="76">
        <f>VLOOKUP(F134,'N2K Features'!$D$5:$CL$125,78,FALSE)</f>
        <v>0</v>
      </c>
      <c r="CF134" s="76" t="str">
        <f>VLOOKUP(F134,'N2K Features'!$D$5:$CL$125,79,FALSE)</f>
        <v>No</v>
      </c>
      <c r="CG134" s="76">
        <f>VLOOKUP(F134,'N2K Features'!$D$5:$CL$125,80,FALSE)</f>
        <v>0</v>
      </c>
      <c r="CH134" s="76">
        <f>VLOOKUP(F134,'N2K Features'!$D$5:$CL$125,81,FALSE)</f>
        <v>0</v>
      </c>
      <c r="CI134" s="76" t="str">
        <f>VLOOKUP(F134,'N2K Features'!$D$5:$CL$125,82,FALSE)</f>
        <v>Yes</v>
      </c>
      <c r="CJ134" s="76" t="str">
        <f>VLOOKUP(F134,'N2K Features'!$D$5:$CL$125,83,FALSE)</f>
        <v>Medium</v>
      </c>
      <c r="CK134" s="76" t="str">
        <f>VLOOKUP(F134,'N2K Features'!$D$5:$CL$125,84,FALSE)</f>
        <v>High</v>
      </c>
      <c r="CL134" s="76" t="str">
        <f>VLOOKUP(F134,'N2K Features'!$D$5:$CL$125,85,FALSE)</f>
        <v>Yes</v>
      </c>
      <c r="CM134" s="76" t="str">
        <f>VLOOKUP(F134,'N2K Features'!$D$5:$CL$125,86,FALSE)</f>
        <v>Low</v>
      </c>
      <c r="CN134" s="79" t="str">
        <f>VLOOKUP(F134,'N2K Features'!$D$5:$CL$125,87,FALSE)</f>
        <v>Boating use</v>
      </c>
    </row>
    <row r="135" spans="1:92" ht="14.4" hidden="1" x14ac:dyDescent="0.3">
      <c r="A135" s="129" t="s">
        <v>239</v>
      </c>
      <c r="B135" s="59" t="s">
        <v>240</v>
      </c>
      <c r="C135" s="59" t="s">
        <v>585</v>
      </c>
      <c r="D135" s="59" t="s">
        <v>627</v>
      </c>
      <c r="E135" s="59" t="s">
        <v>595</v>
      </c>
      <c r="F135" s="59" t="s">
        <v>595</v>
      </c>
      <c r="G135" s="59" t="s">
        <v>595</v>
      </c>
      <c r="H135" s="179" t="s">
        <v>628</v>
      </c>
      <c r="I135" s="77" t="str">
        <f>VLOOKUP(F135,'N2K Features'!$D$5:$CL$125,4,FALSE)</f>
        <v>Yes</v>
      </c>
      <c r="J135" s="77" t="str">
        <f>VLOOKUP(F135,'N2K Features'!$D$5:$CL$125,5,FALSE)</f>
        <v>Medium</v>
      </c>
      <c r="K135" s="77" t="str">
        <f>VLOOKUP(F135,'N2K Features'!$D$5:$CL$125,6,FALSE)</f>
        <v>Moderate</v>
      </c>
      <c r="L135" s="77" t="str">
        <f>VLOOKUP(F135,'N2K Features'!$D$5:$CL$125,7,FALSE)</f>
        <v>Yes</v>
      </c>
      <c r="M135" s="77" t="str">
        <f>VLOOKUP(F135,'N2K Features'!$D$5:$CL$125,8,FALSE)</f>
        <v>Small</v>
      </c>
      <c r="N135" s="77" t="str">
        <f>VLOOKUP(F135,'N2K Features'!$D$5:$CL$125,9,FALSE)</f>
        <v>Low</v>
      </c>
      <c r="O135" s="77" t="str">
        <f>VLOOKUP(F135,'N2K Features'!$D$5:$CL$125,10,FALSE)</f>
        <v>Yes</v>
      </c>
      <c r="P135" s="77" t="str">
        <f>VLOOKUP(F135,'N2K Features'!$D$5:$CL$125,11,FALSE)</f>
        <v>Medium</v>
      </c>
      <c r="Q135" s="77" t="str">
        <f>VLOOKUP(F135,'N2K Features'!$D$5:$CL$125,12,FALSE)</f>
        <v>Low</v>
      </c>
      <c r="R135" s="77" t="str">
        <f>VLOOKUP(F135,'N2K Features'!$D$5:$CL$125,13,FALSE)</f>
        <v>Yes</v>
      </c>
      <c r="S135" s="77" t="str">
        <f>VLOOKUP(F135,'N2K Features'!$D$5:$CL$125,14,FALSE)</f>
        <v>Small</v>
      </c>
      <c r="T135" s="77" t="str">
        <f>VLOOKUP(F135,'N2K Features'!$D$5:$CL$125,15,FALSE)</f>
        <v>Low</v>
      </c>
      <c r="U135" s="77" t="str">
        <f>VLOOKUP(F135,'N2K Features'!$D$5:$CL$125,16,FALSE)</f>
        <v>No</v>
      </c>
      <c r="V135" s="77">
        <f>VLOOKUP(F135,'N2K Features'!$D$5:$CL$125, 17,FALSE)</f>
        <v>0</v>
      </c>
      <c r="W135" s="77">
        <f>VLOOKUP(F135,'N2K Features'!$D$5:$CL$125,18,FALSE)</f>
        <v>0</v>
      </c>
      <c r="X135" s="77" t="str">
        <f>VLOOKUP(F135,'N2K Features'!$D$5:$CL$125,19,FALSE)</f>
        <v>Yes</v>
      </c>
      <c r="Y135" s="77" t="str">
        <f>VLOOKUP(F135,'N2K Features'!$D$5:$CL$125,20,FALSE)</f>
        <v>Medium</v>
      </c>
      <c r="Z135" s="77" t="str">
        <f>VLOOKUP(F135,'N2K Features'!$D$5:$CL$125,21,FALSE)</f>
        <v>High</v>
      </c>
      <c r="AA135" s="77" t="str">
        <f>VLOOKUP(F135,'N2K Features'!$D$5:$CL$125,22,FALSE)</f>
        <v>No</v>
      </c>
      <c r="AB135" s="77">
        <f>VLOOKUP(F135,'N2K Features'!$D$5:$CL$125,23,FALSE)</f>
        <v>0</v>
      </c>
      <c r="AC135" s="77">
        <f>VLOOKUP(F135,'N2K Features'!$D$5:$CL$125,24,FALSE)</f>
        <v>0</v>
      </c>
      <c r="AD135" s="77" t="str">
        <f>VLOOKUP(F135,'N2K Features'!$D$5:$CL$125,25,FALSE)</f>
        <v>No</v>
      </c>
      <c r="AE135" s="77">
        <f>VLOOKUP(F135,'N2K Features'!$D$5:$CL$125,26,FALSE)</f>
        <v>0</v>
      </c>
      <c r="AF135" s="78">
        <f>VLOOKUP(F135,'N2K Features'!$D$5:$CL$125,27,FALSE)</f>
        <v>0</v>
      </c>
      <c r="AG135" s="76" t="str">
        <f>VLOOKUP(F135,'N2K Features'!$D$5:$CL$125,28,FALSE)</f>
        <v>No</v>
      </c>
      <c r="AH135" s="76">
        <f>VLOOKUP(F135,'N2K Features'!$D$5:$CL$125,29,FALSE)</f>
        <v>0</v>
      </c>
      <c r="AI135" s="76">
        <f>VLOOKUP(F135,'N2K Features'!$D$5:$CL$125,30,FALSE)</f>
        <v>0</v>
      </c>
      <c r="AJ135" s="76" t="str">
        <f>VLOOKUP(F135,'N2K Features'!$D$5:$CL$125,31,FALSE)</f>
        <v>No</v>
      </c>
      <c r="AK135" s="76">
        <f>VLOOKUP(F135,'N2K Features'!$D$5:$CL$125,32,FALSE)</f>
        <v>0</v>
      </c>
      <c r="AL135" s="76">
        <f>VLOOKUP(F135,'N2K Features'!$D$5:$CL$125,33,FALSE)</f>
        <v>0</v>
      </c>
      <c r="AM135" s="76" t="str">
        <f>VLOOKUP(F135,'N2K Features'!$D$5:$CL$125,34,FALSE)</f>
        <v>No</v>
      </c>
      <c r="AN135" s="76">
        <f>VLOOKUP(F135,'N2K Features'!$D$5:$CL$125,35,FALSE)</f>
        <v>0</v>
      </c>
      <c r="AO135" s="76">
        <f>VLOOKUP(F135,'N2K Features'!$D$5:$CL$125,36,FALSE)</f>
        <v>0</v>
      </c>
      <c r="AP135" s="76" t="str">
        <f>VLOOKUP(F135,'N2K Features'!$D$5:$CL$125,37,FALSE)</f>
        <v>No</v>
      </c>
      <c r="AQ135" s="76">
        <f>VLOOKUP(F135,'N2K Features'!$D$5:$CL$125,38,FALSE)</f>
        <v>0</v>
      </c>
      <c r="AR135" s="76">
        <f>VLOOKUP(F135,'N2K Features'!$D$5:$CL$125,39,FALSE)</f>
        <v>0</v>
      </c>
      <c r="AS135" s="76" t="str">
        <f>VLOOKUP(F135,'N2K Features'!$D$5:$CL$125,40,FALSE)</f>
        <v>No</v>
      </c>
      <c r="AT135" s="76">
        <f>VLOOKUP(F135,'N2K Features'!$D$5:$CL$125,41,FALSE)</f>
        <v>0</v>
      </c>
      <c r="AU135" s="76">
        <f>VLOOKUP(F135,'N2K Features'!$D$5:$CL$125,42,FALSE)</f>
        <v>0</v>
      </c>
      <c r="AV135" s="76" t="str">
        <f>VLOOKUP(F135,'N2K Features'!$D$5:$CL$125,43,FALSE)</f>
        <v>No</v>
      </c>
      <c r="AW135" s="76">
        <f>VLOOKUP(F135,'N2K Features'!$D$5:$CL$125,44,FALSE)</f>
        <v>0</v>
      </c>
      <c r="AX135" s="76">
        <f>VLOOKUP(F135,'N2K Features'!$D$5:$CL$125,45,FALSE)</f>
        <v>0</v>
      </c>
      <c r="AY135" s="76" t="str">
        <f>VLOOKUP(F135,'N2K Features'!$D$5:$CL$125,46,FALSE)</f>
        <v>No</v>
      </c>
      <c r="AZ135" s="76">
        <f>VLOOKUP(F135,'N2K Features'!$D$5:$CL$125,47,FALSE)</f>
        <v>0</v>
      </c>
      <c r="BA135" s="76">
        <f>VLOOKUP(F135,'N2K Features'!$D$5:$CL$125,48,FALSE)</f>
        <v>0</v>
      </c>
      <c r="BB135" s="76" t="str">
        <f>VLOOKUP(F135,'N2K Features'!$D$5:$CL$125,49,FALSE)</f>
        <v>No</v>
      </c>
      <c r="BC135" s="76">
        <f>VLOOKUP(F135,'N2K Features'!$D$5:$CL$125,50,FALSE)</f>
        <v>0</v>
      </c>
      <c r="BD135" s="130">
        <f>VLOOKUP(F135,'N2K Features'!$D$5:$CL$125,51,FALSE)</f>
        <v>0</v>
      </c>
      <c r="BE135" s="76" t="str">
        <f>VLOOKUP(F135,'N2K Features'!$D$5:$CL$125,52,FALSE)</f>
        <v>Yes</v>
      </c>
      <c r="BF135" s="76" t="str">
        <f>VLOOKUP(F135,'N2K Features'!$D$5:$CL$125,53,FALSE)</f>
        <v>Small</v>
      </c>
      <c r="BG135" s="130" t="str">
        <f>VLOOKUP(F135,'N2K Features'!$D$5:$CL$125,54,FALSE)</f>
        <v>Low</v>
      </c>
      <c r="BH135" s="76" t="str">
        <f>VLOOKUP(F135,'N2K Features'!$D$5:$CL$125,55,FALSE)</f>
        <v>No</v>
      </c>
      <c r="BI135" s="76">
        <f>VLOOKUP(F135,'N2K Features'!$D$5:$CL$125,56,FALSE)</f>
        <v>0</v>
      </c>
      <c r="BJ135" s="76">
        <f>VLOOKUP(F135,'N2K Features'!$D$5:$CL$125,57,FALSE)</f>
        <v>0</v>
      </c>
      <c r="BK135" s="76" t="str">
        <f>VLOOKUP(F135,'N2K Features'!$D$5:$CL$125,58,FALSE)</f>
        <v>No</v>
      </c>
      <c r="BL135" s="76">
        <f>VLOOKUP(F135,'N2K Features'!$D$5:$CL$125,59,FALSE)</f>
        <v>0</v>
      </c>
      <c r="BM135" s="130">
        <f>VLOOKUP(F135,'N2K Features'!$D$5:$CL$125,60,FALSE)</f>
        <v>0</v>
      </c>
      <c r="BN135" s="76" t="str">
        <f>VLOOKUP(F135,'N2K Features'!$D$5:$CL$125,61,FALSE)</f>
        <v>No</v>
      </c>
      <c r="BO135" s="76">
        <f>VLOOKUP(F135,'N2K Features'!$D$5:$CL$125,62,FALSE)</f>
        <v>0</v>
      </c>
      <c r="BP135" s="76">
        <f>VLOOKUP(F135,'N2K Features'!$D$5:$CL$125,63,FALSE)</f>
        <v>0</v>
      </c>
      <c r="BQ135" s="76" t="str">
        <f>VLOOKUP(F135,'N2K Features'!$D$5:$CL$125,64,FALSE)</f>
        <v>No</v>
      </c>
      <c r="BR135" s="76">
        <f>VLOOKUP(F135,'N2K Features'!$D$5:$CL$125,65,FALSE)</f>
        <v>0</v>
      </c>
      <c r="BS135" s="76">
        <f>VLOOKUP(F135,'N2K Features'!$D$5:$CL$125,66,FALSE)</f>
        <v>0</v>
      </c>
      <c r="BT135" s="76" t="str">
        <f>VLOOKUP(F135,'N2K Features'!$D$5:$CL$125,67,FALSE)</f>
        <v>No</v>
      </c>
      <c r="BU135" s="76">
        <f>VLOOKUP(F135,'N2K Features'!$D$5:$CL$125,68,FALSE)</f>
        <v>0</v>
      </c>
      <c r="BV135" s="76">
        <f>VLOOKUP(F135,'N2K Features'!$D$5:$CL$125,69,FALSE)</f>
        <v>0</v>
      </c>
      <c r="BW135" s="76" t="str">
        <f>VLOOKUP(F135,'N2K Features'!$D$5:$CL$125,70,FALSE)</f>
        <v>No</v>
      </c>
      <c r="BX135" s="76">
        <f>VLOOKUP(F135,'N2K Features'!$D$5:$CL$125,71,FALSE)</f>
        <v>0</v>
      </c>
      <c r="BY135" s="130">
        <f>VLOOKUP(F135,'N2K Features'!$D$5:$CL$125,72,FALSE)</f>
        <v>0</v>
      </c>
      <c r="BZ135" s="76" t="str">
        <f>VLOOKUP(F135,'N2K Features'!$D$5:$CL$125,73,FALSE)</f>
        <v>Yes</v>
      </c>
      <c r="CA135" s="76" t="str">
        <f>VLOOKUP(F135,'N2K Features'!$D$5:$CL$125,74,FALSE)</f>
        <v>Large</v>
      </c>
      <c r="CB135" s="76" t="str">
        <f>VLOOKUP(F135,'N2K Features'!$D$5:$CL$125,75,FALSE)</f>
        <v>High</v>
      </c>
      <c r="CC135" s="76" t="str">
        <f>VLOOKUP(F135,'N2K Features'!$D$5:$CL$125,76,FALSE)</f>
        <v>No</v>
      </c>
      <c r="CD135" s="76">
        <f>VLOOKUP(F135,'N2K Features'!$D$5:$CL$125,77,FALSE)</f>
        <v>0</v>
      </c>
      <c r="CE135" s="76">
        <f>VLOOKUP(F135,'N2K Features'!$D$5:$CL$125,78,FALSE)</f>
        <v>0</v>
      </c>
      <c r="CF135" s="76" t="str">
        <f>VLOOKUP(F135,'N2K Features'!$D$5:$CL$125,79,FALSE)</f>
        <v>No</v>
      </c>
      <c r="CG135" s="76">
        <f>VLOOKUP(F135,'N2K Features'!$D$5:$CL$125,80,FALSE)</f>
        <v>0</v>
      </c>
      <c r="CH135" s="76">
        <f>VLOOKUP(F135,'N2K Features'!$D$5:$CL$125,81,FALSE)</f>
        <v>0</v>
      </c>
      <c r="CI135" s="76" t="str">
        <f>VLOOKUP(F135,'N2K Features'!$D$5:$CL$125,82,FALSE)</f>
        <v>Yes</v>
      </c>
      <c r="CJ135" s="76" t="str">
        <f>VLOOKUP(F135,'N2K Features'!$D$5:$CL$125,83,FALSE)</f>
        <v>Medium</v>
      </c>
      <c r="CK135" s="76" t="str">
        <f>VLOOKUP(F135,'N2K Features'!$D$5:$CL$125,84,FALSE)</f>
        <v>High</v>
      </c>
      <c r="CL135" s="76" t="str">
        <f>VLOOKUP(F135,'N2K Features'!$D$5:$CL$125,85,FALSE)</f>
        <v>Yes</v>
      </c>
      <c r="CM135" s="76" t="str">
        <f>VLOOKUP(F135,'N2K Features'!$D$5:$CL$125,86,FALSE)</f>
        <v>Low</v>
      </c>
      <c r="CN135" s="79" t="str">
        <f>VLOOKUP(F135,'N2K Features'!$D$5:$CL$125,87,FALSE)</f>
        <v>Interest to divers</v>
      </c>
    </row>
    <row r="136" spans="1:92" ht="14.4" hidden="1" x14ac:dyDescent="0.3">
      <c r="A136" s="129" t="s">
        <v>239</v>
      </c>
      <c r="B136" s="59" t="s">
        <v>240</v>
      </c>
      <c r="C136" s="59" t="s">
        <v>585</v>
      </c>
      <c r="D136" s="59" t="s">
        <v>656</v>
      </c>
      <c r="E136" s="59" t="s">
        <v>598</v>
      </c>
      <c r="F136" s="59" t="s">
        <v>657</v>
      </c>
      <c r="G136" s="59" t="s">
        <v>658</v>
      </c>
      <c r="H136" s="179" t="s">
        <v>659</v>
      </c>
      <c r="I136" s="77" t="str">
        <f>VLOOKUP(F136,'N2K Features'!$D$5:$CL$125,4,FALSE)</f>
        <v>Yes</v>
      </c>
      <c r="J136" s="77" t="str">
        <f>VLOOKUP(F136,'N2K Features'!$D$5:$CL$125,5,FALSE)</f>
        <v>Medium</v>
      </c>
      <c r="K136" s="77" t="str">
        <f>VLOOKUP(F136,'N2K Features'!$D$5:$CL$125,6,FALSE)</f>
        <v>Moderate</v>
      </c>
      <c r="L136" s="77" t="str">
        <f>VLOOKUP(F136,'N2K Features'!$D$5:$CL$125,7,FALSE)</f>
        <v>Yes</v>
      </c>
      <c r="M136" s="77" t="str">
        <f>VLOOKUP(F136,'N2K Features'!$D$5:$CL$125,8,FALSE)</f>
        <v>Medium</v>
      </c>
      <c r="N136" s="77" t="str">
        <f>VLOOKUP(F136,'N2K Features'!$D$5:$CL$125,9,FALSE)</f>
        <v>Moderate</v>
      </c>
      <c r="O136" s="77" t="str">
        <f>VLOOKUP(F136,'N2K Features'!$D$5:$CL$125,10,FALSE)</f>
        <v>Yes</v>
      </c>
      <c r="P136" s="77" t="str">
        <f>VLOOKUP(F136,'N2K Features'!$D$5:$CL$125,11,FALSE)</f>
        <v>Medium</v>
      </c>
      <c r="Q136" s="77" t="str">
        <f>VLOOKUP(F136,'N2K Features'!$D$5:$CL$125,12,FALSE)</f>
        <v>Low</v>
      </c>
      <c r="R136" s="77" t="str">
        <f>VLOOKUP(F136,'N2K Features'!$D$5:$CL$125,13,FALSE)</f>
        <v>Yes</v>
      </c>
      <c r="S136" s="77" t="str">
        <f>VLOOKUP(F136,'N2K Features'!$D$5:$CL$125,14,FALSE)</f>
        <v>Low</v>
      </c>
      <c r="T136" s="77" t="str">
        <f>VLOOKUP(F136,'N2K Features'!$D$5:$CL$125,15,FALSE)</f>
        <v>Low</v>
      </c>
      <c r="U136" s="77" t="str">
        <f>VLOOKUP(F136,'N2K Features'!$D$5:$CL$125,16,FALSE)</f>
        <v>Yes</v>
      </c>
      <c r="V136" s="77" t="str">
        <f>VLOOKUP(F136,'N2K Features'!$D$5:$CL$125, 17,FALSE)</f>
        <v>Medium</v>
      </c>
      <c r="W136" s="77" t="str">
        <f>VLOOKUP(F136,'N2K Features'!$D$5:$CL$125,18,FALSE)</f>
        <v>High</v>
      </c>
      <c r="X136" s="77" t="str">
        <f>VLOOKUP(F136,'N2K Features'!$D$5:$CL$125,19,FALSE)</f>
        <v>Yes</v>
      </c>
      <c r="Y136" s="77" t="str">
        <f>VLOOKUP(F136,'N2K Features'!$D$5:$CL$125,20,FALSE)</f>
        <v>Medium</v>
      </c>
      <c r="Z136" s="77" t="str">
        <f>VLOOKUP(F136,'N2K Features'!$D$5:$CL$125,21,FALSE)</f>
        <v>High</v>
      </c>
      <c r="AA136" s="77" t="str">
        <f>VLOOKUP(F136,'N2K Features'!$D$5:$CL$125,22,FALSE)</f>
        <v>No</v>
      </c>
      <c r="AB136" s="77">
        <f>VLOOKUP(F136,'N2K Features'!$D$5:$CL$125,23,FALSE)</f>
        <v>0</v>
      </c>
      <c r="AC136" s="77">
        <f>VLOOKUP(F136,'N2K Features'!$D$5:$CL$125,24,FALSE)</f>
        <v>0</v>
      </c>
      <c r="AD136" s="77" t="str">
        <f>VLOOKUP(F136,'N2K Features'!$D$5:$CL$125,25,FALSE)</f>
        <v>Yes</v>
      </c>
      <c r="AE136" s="77" t="str">
        <f>VLOOKUP(F136,'N2K Features'!$D$5:$CL$125,26,FALSE)</f>
        <v>Small</v>
      </c>
      <c r="AF136" s="78" t="str">
        <f>VLOOKUP(F136,'N2K Features'!$D$5:$CL$125,27,FALSE)</f>
        <v>Low</v>
      </c>
      <c r="AG136" s="76" t="str">
        <f>VLOOKUP(F136,'N2K Features'!$D$5:$CL$125,28,FALSE)</f>
        <v>No</v>
      </c>
      <c r="AH136" s="76">
        <f>VLOOKUP(F136,'N2K Features'!$D$5:$CL$125,29,FALSE)</f>
        <v>0</v>
      </c>
      <c r="AI136" s="76">
        <f>VLOOKUP(F136,'N2K Features'!$D$5:$CL$125,30,FALSE)</f>
        <v>0</v>
      </c>
      <c r="AJ136" s="76" t="str">
        <f>VLOOKUP(F136,'N2K Features'!$D$5:$CL$125,31,FALSE)</f>
        <v>No</v>
      </c>
      <c r="AK136" s="76">
        <f>VLOOKUP(F136,'N2K Features'!$D$5:$CL$125,32,FALSE)</f>
        <v>0</v>
      </c>
      <c r="AL136" s="76">
        <f>VLOOKUP(F136,'N2K Features'!$D$5:$CL$125,33,FALSE)</f>
        <v>0</v>
      </c>
      <c r="AM136" s="76" t="str">
        <f>VLOOKUP(F136,'N2K Features'!$D$5:$CL$125,34,FALSE)</f>
        <v>No</v>
      </c>
      <c r="AN136" s="76">
        <f>VLOOKUP(F136,'N2K Features'!$D$5:$CL$125,35,FALSE)</f>
        <v>0</v>
      </c>
      <c r="AO136" s="76">
        <f>VLOOKUP(F136,'N2K Features'!$D$5:$CL$125,36,FALSE)</f>
        <v>0</v>
      </c>
      <c r="AP136" s="76" t="str">
        <f>VLOOKUP(F136,'N2K Features'!$D$5:$CL$125,37,FALSE)</f>
        <v>Yes</v>
      </c>
      <c r="AQ136" s="76" t="str">
        <f>VLOOKUP(F136,'N2K Features'!$D$5:$CL$125,38,FALSE)</f>
        <v>Medium</v>
      </c>
      <c r="AR136" s="76" t="str">
        <f>VLOOKUP(F136,'N2K Features'!$D$5:$CL$125,39,FALSE)</f>
        <v>High</v>
      </c>
      <c r="AS136" s="76" t="str">
        <f>VLOOKUP(F136,'N2K Features'!$D$5:$CL$125,40,FALSE)</f>
        <v>No</v>
      </c>
      <c r="AT136" s="76">
        <f>VLOOKUP(F136,'N2K Features'!$D$5:$CL$125,41,FALSE)</f>
        <v>0</v>
      </c>
      <c r="AU136" s="76">
        <f>VLOOKUP(F136,'N2K Features'!$D$5:$CL$125,42,FALSE)</f>
        <v>0</v>
      </c>
      <c r="AV136" s="76" t="str">
        <f>VLOOKUP(F136,'N2K Features'!$D$5:$CL$125,43,FALSE)</f>
        <v>No</v>
      </c>
      <c r="AW136" s="76">
        <f>VLOOKUP(F136,'N2K Features'!$D$5:$CL$125,44,FALSE)</f>
        <v>0</v>
      </c>
      <c r="AX136" s="76">
        <f>VLOOKUP(F136,'N2K Features'!$D$5:$CL$125,45,FALSE)</f>
        <v>0</v>
      </c>
      <c r="AY136" s="76" t="str">
        <f>VLOOKUP(F136,'N2K Features'!$D$5:$CL$125,46,FALSE)</f>
        <v>No</v>
      </c>
      <c r="AZ136" s="76">
        <f>VLOOKUP(F136,'N2K Features'!$D$5:$CL$125,47,FALSE)</f>
        <v>0</v>
      </c>
      <c r="BA136" s="76">
        <f>VLOOKUP(F136,'N2K Features'!$D$5:$CL$125,48,FALSE)</f>
        <v>0</v>
      </c>
      <c r="BB136" s="76" t="str">
        <f>VLOOKUP(F136,'N2K Features'!$D$5:$CL$125,49,FALSE)</f>
        <v>No</v>
      </c>
      <c r="BC136" s="76">
        <f>VLOOKUP(F136,'N2K Features'!$D$5:$CL$125,50,FALSE)</f>
        <v>0</v>
      </c>
      <c r="BD136" s="130">
        <f>VLOOKUP(F136,'N2K Features'!$D$5:$CL$125,51,FALSE)</f>
        <v>0</v>
      </c>
      <c r="BE136" s="76" t="str">
        <f>VLOOKUP(F136,'N2K Features'!$D$5:$CL$125,52,FALSE)</f>
        <v>No</v>
      </c>
      <c r="BF136" s="76">
        <f>VLOOKUP(F136,'N2K Features'!$D$5:$CL$125,53,FALSE)</f>
        <v>0</v>
      </c>
      <c r="BG136" s="130">
        <f>VLOOKUP(F136,'N2K Features'!$D$5:$CL$125,54,FALSE)</f>
        <v>0</v>
      </c>
      <c r="BH136" s="76" t="str">
        <f>VLOOKUP(F136,'N2K Features'!$D$5:$CL$125,55,FALSE)</f>
        <v>Yes</v>
      </c>
      <c r="BI136" s="76" t="str">
        <f>VLOOKUP(F136,'N2K Features'!$D$5:$CL$125,56,FALSE)</f>
        <v>Small</v>
      </c>
      <c r="BJ136" s="76" t="str">
        <f>VLOOKUP(F136,'N2K Features'!$D$5:$CL$125,57,FALSE)</f>
        <v>Low</v>
      </c>
      <c r="BK136" s="76" t="str">
        <f>VLOOKUP(F136,'N2K Features'!$D$5:$CL$125,58,FALSE)</f>
        <v>No</v>
      </c>
      <c r="BL136" s="76">
        <f>VLOOKUP(F136,'N2K Features'!$D$5:$CL$125,59,FALSE)</f>
        <v>0</v>
      </c>
      <c r="BM136" s="130">
        <f>VLOOKUP(F136,'N2K Features'!$D$5:$CL$125,60,FALSE)</f>
        <v>0</v>
      </c>
      <c r="BN136" s="76" t="str">
        <f>VLOOKUP(F136,'N2K Features'!$D$5:$CL$125,61,FALSE)</f>
        <v>No</v>
      </c>
      <c r="BO136" s="76">
        <f>VLOOKUP(F136,'N2K Features'!$D$5:$CL$125,62,FALSE)</f>
        <v>0</v>
      </c>
      <c r="BP136" s="76">
        <f>VLOOKUP(F136,'N2K Features'!$D$5:$CL$125,63,FALSE)</f>
        <v>0</v>
      </c>
      <c r="BQ136" s="76" t="str">
        <f>VLOOKUP(F136,'N2K Features'!$D$5:$CL$125,64,FALSE)</f>
        <v>No</v>
      </c>
      <c r="BR136" s="76">
        <f>VLOOKUP(F136,'N2K Features'!$D$5:$CL$125,65,FALSE)</f>
        <v>0</v>
      </c>
      <c r="BS136" s="76">
        <f>VLOOKUP(F136,'N2K Features'!$D$5:$CL$125,66,FALSE)</f>
        <v>0</v>
      </c>
      <c r="BT136" s="76" t="str">
        <f>VLOOKUP(F136,'N2K Features'!$D$5:$CL$125,67,FALSE)</f>
        <v>Yes</v>
      </c>
      <c r="BU136" s="76" t="str">
        <f>VLOOKUP(F136,'N2K Features'!$D$5:$CL$125,68,FALSE)</f>
        <v>Small</v>
      </c>
      <c r="BV136" s="76" t="str">
        <f>VLOOKUP(F136,'N2K Features'!$D$5:$CL$125,69,FALSE)</f>
        <v>High</v>
      </c>
      <c r="BW136" s="76" t="str">
        <f>VLOOKUP(F136,'N2K Features'!$D$5:$CL$125,70,FALSE)</f>
        <v>Yes</v>
      </c>
      <c r="BX136" s="76" t="str">
        <f>VLOOKUP(F136,'N2K Features'!$D$5:$CL$125,71,FALSE)</f>
        <v>Medium</v>
      </c>
      <c r="BY136" s="130" t="str">
        <f>VLOOKUP(F136,'N2K Features'!$D$5:$CL$125,72,FALSE)</f>
        <v>High</v>
      </c>
      <c r="BZ136" s="76" t="str">
        <f>VLOOKUP(F136,'N2K Features'!$D$5:$CL$125,73,FALSE)</f>
        <v>Yes</v>
      </c>
      <c r="CA136" s="76" t="str">
        <f>VLOOKUP(F136,'N2K Features'!$D$5:$CL$125,74,FALSE)</f>
        <v>Large</v>
      </c>
      <c r="CB136" s="76" t="str">
        <f>VLOOKUP(F136,'N2K Features'!$D$5:$CL$125,75,FALSE)</f>
        <v>High</v>
      </c>
      <c r="CC136" s="76" t="str">
        <f>VLOOKUP(F136,'N2K Features'!$D$5:$CL$125,76,FALSE)</f>
        <v>No</v>
      </c>
      <c r="CD136" s="76">
        <f>VLOOKUP(F136,'N2K Features'!$D$5:$CL$125,77,FALSE)</f>
        <v>0</v>
      </c>
      <c r="CE136" s="76">
        <f>VLOOKUP(F136,'N2K Features'!$D$5:$CL$125,78,FALSE)</f>
        <v>0</v>
      </c>
      <c r="CF136" s="76" t="str">
        <f>VLOOKUP(F136,'N2K Features'!$D$5:$CL$125,79,FALSE)</f>
        <v>Yes</v>
      </c>
      <c r="CG136" s="76" t="str">
        <f>VLOOKUP(F136,'N2K Features'!$D$5:$CL$125,80,FALSE)</f>
        <v>Medium</v>
      </c>
      <c r="CH136" s="76" t="str">
        <f>VLOOKUP(F136,'N2K Features'!$D$5:$CL$125,81,FALSE)</f>
        <v>Low</v>
      </c>
      <c r="CI136" s="76" t="str">
        <f>VLOOKUP(F136,'N2K Features'!$D$5:$CL$125,82,FALSE)</f>
        <v>Yes</v>
      </c>
      <c r="CJ136" s="76" t="str">
        <f>VLOOKUP(F136,'N2K Features'!$D$5:$CL$125,83,FALSE)</f>
        <v>Medium</v>
      </c>
      <c r="CK136" s="76" t="str">
        <f>VLOOKUP(F136,'N2K Features'!$D$5:$CL$125,84,FALSE)</f>
        <v>High</v>
      </c>
      <c r="CL136" s="76" t="str">
        <f>VLOOKUP(F136,'N2K Features'!$D$5:$CL$125,85,FALSE)</f>
        <v>Yes</v>
      </c>
      <c r="CM136" s="76" t="str">
        <f>VLOOKUP(F136,'N2K Features'!$D$5:$CL$125,86,FALSE)</f>
        <v>Low</v>
      </c>
      <c r="CN136" s="79" t="str">
        <f>VLOOKUP(F136,'N2K Features'!$D$5:$CL$125,87,FALSE)</f>
        <v xml:space="preserve">Distinctive part of coastal landscape. Good for bird watching and show of flowers in summer. Educational use. </v>
      </c>
    </row>
    <row r="137" spans="1:92" ht="14.4" hidden="1" x14ac:dyDescent="0.3">
      <c r="A137" s="129" t="s">
        <v>239</v>
      </c>
      <c r="B137" s="59" t="s">
        <v>240</v>
      </c>
      <c r="C137" s="59" t="s">
        <v>528</v>
      </c>
      <c r="D137" s="59" t="s">
        <v>692</v>
      </c>
      <c r="E137" s="59" t="s">
        <v>603</v>
      </c>
      <c r="F137" s="59" t="s">
        <v>693</v>
      </c>
      <c r="G137" s="59" t="s">
        <v>694</v>
      </c>
      <c r="H137" s="179" t="s">
        <v>695</v>
      </c>
      <c r="I137" s="77" t="str">
        <f>VLOOKUP(F137,'N2K Features'!$D$5:$CL$125,4,FALSE)</f>
        <v>No</v>
      </c>
      <c r="J137" s="77">
        <f>VLOOKUP(F137,'N2K Features'!$D$5:$CL$125,5,FALSE)</f>
        <v>0</v>
      </c>
      <c r="K137" s="77">
        <f>VLOOKUP(F137,'N2K Features'!$D$5:$CL$125,6,FALSE)</f>
        <v>0</v>
      </c>
      <c r="L137" s="77" t="str">
        <f>VLOOKUP(F137,'N2K Features'!$D$5:$CL$125,7,FALSE)</f>
        <v>No</v>
      </c>
      <c r="M137" s="77" t="str">
        <f>VLOOKUP(F137,'N2K Features'!$D$5:$CL$125,8,FALSE)</f>
        <v>Negligible</v>
      </c>
      <c r="N137" s="77" t="str">
        <f>VLOOKUP(F137,'N2K Features'!$D$5:$CL$125,9,FALSE)</f>
        <v>Low</v>
      </c>
      <c r="O137" s="77" t="str">
        <f>VLOOKUP(F137,'N2K Features'!$D$5:$CL$125,10,FALSE)</f>
        <v>No</v>
      </c>
      <c r="P137" s="77" t="str">
        <f>VLOOKUP(F137,'N2K Features'!$D$5:$CL$125,11,FALSE)</f>
        <v>Negligible</v>
      </c>
      <c r="Q137" s="77" t="str">
        <f>VLOOKUP(F137,'N2K Features'!$D$5:$CL$125,12,FALSE)</f>
        <v>Low</v>
      </c>
      <c r="R137" s="77" t="str">
        <f>VLOOKUP(F137,'N2K Features'!$D$5:$CL$125,13,FALSE)</f>
        <v>No</v>
      </c>
      <c r="S137" s="77">
        <f>VLOOKUP(F137,'N2K Features'!$D$5:$CL$125,14,FALSE)</f>
        <v>0</v>
      </c>
      <c r="T137" s="77">
        <f>VLOOKUP(F137,'N2K Features'!$D$5:$CL$125,15,FALSE)</f>
        <v>0</v>
      </c>
      <c r="U137" s="77" t="str">
        <f>VLOOKUP(F137,'N2K Features'!$D$5:$CL$125,16,FALSE)</f>
        <v>No</v>
      </c>
      <c r="V137" s="77">
        <f>VLOOKUP(F137,'N2K Features'!$D$5:$CL$125, 17,FALSE)</f>
        <v>0</v>
      </c>
      <c r="W137" s="77">
        <f>VLOOKUP(F137,'N2K Features'!$D$5:$CL$125,18,FALSE)</f>
        <v>0</v>
      </c>
      <c r="X137" s="77" t="str">
        <f>VLOOKUP(F137,'N2K Features'!$D$5:$CL$125,19,FALSE)</f>
        <v>No</v>
      </c>
      <c r="Y137" s="77">
        <f>VLOOKUP(F137,'N2K Features'!$D$5:$CL$125,20,FALSE)</f>
        <v>0</v>
      </c>
      <c r="Z137" s="77">
        <f>VLOOKUP(F137,'N2K Features'!$D$5:$CL$125,21,FALSE)</f>
        <v>0</v>
      </c>
      <c r="AA137" s="77" t="str">
        <f>VLOOKUP(F137,'N2K Features'!$D$5:$CL$125,22,FALSE)</f>
        <v>No</v>
      </c>
      <c r="AB137" s="77">
        <f>VLOOKUP(F137,'N2K Features'!$D$5:$CL$125,23,FALSE)</f>
        <v>0</v>
      </c>
      <c r="AC137" s="77">
        <f>VLOOKUP(F137,'N2K Features'!$D$5:$CL$125,24,FALSE)</f>
        <v>0</v>
      </c>
      <c r="AD137" s="77" t="str">
        <f>VLOOKUP(F137,'N2K Features'!$D$5:$CL$125,25,FALSE)</f>
        <v>No</v>
      </c>
      <c r="AE137" s="77">
        <f>VLOOKUP(F137,'N2K Features'!$D$5:$CL$125,26,FALSE)</f>
        <v>0</v>
      </c>
      <c r="AF137" s="78">
        <f>VLOOKUP(F137,'N2K Features'!$D$5:$CL$125,27,FALSE)</f>
        <v>0</v>
      </c>
      <c r="AG137" s="76" t="str">
        <f>VLOOKUP(F137,'N2K Features'!$D$5:$CL$125,28,FALSE)</f>
        <v>No</v>
      </c>
      <c r="AH137" s="76">
        <f>VLOOKUP(F137,'N2K Features'!$D$5:$CL$125,29,FALSE)</f>
        <v>0</v>
      </c>
      <c r="AI137" s="76">
        <f>VLOOKUP(F137,'N2K Features'!$D$5:$CL$125,30,FALSE)</f>
        <v>0</v>
      </c>
      <c r="AJ137" s="76" t="str">
        <f>VLOOKUP(F137,'N2K Features'!$D$5:$CL$125,31,FALSE)</f>
        <v>No</v>
      </c>
      <c r="AK137" s="76">
        <f>VLOOKUP(F137,'N2K Features'!$D$5:$CL$125,32,FALSE)</f>
        <v>0</v>
      </c>
      <c r="AL137" s="76">
        <f>VLOOKUP(F137,'N2K Features'!$D$5:$CL$125,33,FALSE)</f>
        <v>0</v>
      </c>
      <c r="AM137" s="76" t="str">
        <f>VLOOKUP(F137,'N2K Features'!$D$5:$CL$125,34,FALSE)</f>
        <v>No</v>
      </c>
      <c r="AN137" s="76">
        <f>VLOOKUP(F137,'N2K Features'!$D$5:$CL$125,35,FALSE)</f>
        <v>0</v>
      </c>
      <c r="AO137" s="76">
        <f>VLOOKUP(F137,'N2K Features'!$D$5:$CL$125,36,FALSE)</f>
        <v>0</v>
      </c>
      <c r="AP137" s="76" t="str">
        <f>VLOOKUP(F137,'N2K Features'!$D$5:$CL$125,37,FALSE)</f>
        <v>No</v>
      </c>
      <c r="AQ137" s="76">
        <f>VLOOKUP(F137,'N2K Features'!$D$5:$CL$125,38,FALSE)</f>
        <v>0</v>
      </c>
      <c r="AR137" s="76">
        <f>VLOOKUP(F137,'N2K Features'!$D$5:$CL$125,39,FALSE)</f>
        <v>0</v>
      </c>
      <c r="AS137" s="76" t="str">
        <f>VLOOKUP(F137,'N2K Features'!$D$5:$CL$125,40,FALSE)</f>
        <v>No</v>
      </c>
      <c r="AT137" s="76">
        <f>VLOOKUP(F137,'N2K Features'!$D$5:$CL$125,41,FALSE)</f>
        <v>0</v>
      </c>
      <c r="AU137" s="76">
        <f>VLOOKUP(F137,'N2K Features'!$D$5:$CL$125,42,FALSE)</f>
        <v>0</v>
      </c>
      <c r="AV137" s="76" t="str">
        <f>VLOOKUP(F137,'N2K Features'!$D$5:$CL$125,43,FALSE)</f>
        <v>No</v>
      </c>
      <c r="AW137" s="76">
        <f>VLOOKUP(F137,'N2K Features'!$D$5:$CL$125,44,FALSE)</f>
        <v>0</v>
      </c>
      <c r="AX137" s="76">
        <f>VLOOKUP(F137,'N2K Features'!$D$5:$CL$125,45,FALSE)</f>
        <v>0</v>
      </c>
      <c r="AY137" s="76" t="str">
        <f>VLOOKUP(F137,'N2K Features'!$D$5:$CL$125,46,FALSE)</f>
        <v>No</v>
      </c>
      <c r="AZ137" s="76">
        <f>VLOOKUP(F137,'N2K Features'!$D$5:$CL$125,47,FALSE)</f>
        <v>0</v>
      </c>
      <c r="BA137" s="76">
        <f>VLOOKUP(F137,'N2K Features'!$D$5:$CL$125,48,FALSE)</f>
        <v>0</v>
      </c>
      <c r="BB137" s="76" t="str">
        <f>VLOOKUP(F137,'N2K Features'!$D$5:$CL$125,49,FALSE)</f>
        <v>No</v>
      </c>
      <c r="BC137" s="76">
        <f>VLOOKUP(F137,'N2K Features'!$D$5:$CL$125,50,FALSE)</f>
        <v>0</v>
      </c>
      <c r="BD137" s="130">
        <f>VLOOKUP(F137,'N2K Features'!$D$5:$CL$125,51,FALSE)</f>
        <v>0</v>
      </c>
      <c r="BE137" s="76" t="str">
        <f>VLOOKUP(F137,'N2K Features'!$D$5:$CL$125,52,FALSE)</f>
        <v>No</v>
      </c>
      <c r="BF137" s="76">
        <f>VLOOKUP(F137,'N2K Features'!$D$5:$CL$125,53,FALSE)</f>
        <v>0</v>
      </c>
      <c r="BG137" s="130">
        <f>VLOOKUP(F137,'N2K Features'!$D$5:$CL$125,54,FALSE)</f>
        <v>0</v>
      </c>
      <c r="BH137" s="76" t="str">
        <f>VLOOKUP(F137,'N2K Features'!$D$5:$CL$125,55,FALSE)</f>
        <v>No</v>
      </c>
      <c r="BI137" s="76">
        <f>VLOOKUP(F137,'N2K Features'!$D$5:$CL$125,56,FALSE)</f>
        <v>0</v>
      </c>
      <c r="BJ137" s="76">
        <f>VLOOKUP(F137,'N2K Features'!$D$5:$CL$125,57,FALSE)</f>
        <v>0</v>
      </c>
      <c r="BK137" s="76" t="str">
        <f>VLOOKUP(F137,'N2K Features'!$D$5:$CL$125,58,FALSE)</f>
        <v>No</v>
      </c>
      <c r="BL137" s="76">
        <f>VLOOKUP(F137,'N2K Features'!$D$5:$CL$125,59,FALSE)</f>
        <v>0</v>
      </c>
      <c r="BM137" s="130">
        <f>VLOOKUP(F137,'N2K Features'!$D$5:$CL$125,60,FALSE)</f>
        <v>0</v>
      </c>
      <c r="BN137" s="76" t="str">
        <f>VLOOKUP(F137,'N2K Features'!$D$5:$CL$125,61,FALSE)</f>
        <v>No</v>
      </c>
      <c r="BO137" s="76">
        <f>VLOOKUP(F137,'N2K Features'!$D$5:$CL$125,62,FALSE)</f>
        <v>0</v>
      </c>
      <c r="BP137" s="76">
        <f>VLOOKUP(F137,'N2K Features'!$D$5:$CL$125,63,FALSE)</f>
        <v>0</v>
      </c>
      <c r="BQ137" s="76" t="str">
        <f>VLOOKUP(F137,'N2K Features'!$D$5:$CL$125,64,FALSE)</f>
        <v>No</v>
      </c>
      <c r="BR137" s="76">
        <f>VLOOKUP(F137,'N2K Features'!$D$5:$CL$125,65,FALSE)</f>
        <v>0</v>
      </c>
      <c r="BS137" s="76">
        <f>VLOOKUP(F137,'N2K Features'!$D$5:$CL$125,66,FALSE)</f>
        <v>0</v>
      </c>
      <c r="BT137" s="76" t="str">
        <f>VLOOKUP(F137,'N2K Features'!$D$5:$CL$125,67,FALSE)</f>
        <v>No</v>
      </c>
      <c r="BU137" s="76">
        <f>VLOOKUP(F137,'N2K Features'!$D$5:$CL$125,68,FALSE)</f>
        <v>0</v>
      </c>
      <c r="BV137" s="76">
        <f>VLOOKUP(F137,'N2K Features'!$D$5:$CL$125,69,FALSE)</f>
        <v>0</v>
      </c>
      <c r="BW137" s="76" t="str">
        <f>VLOOKUP(F137,'N2K Features'!$D$5:$CL$125,70,FALSE)</f>
        <v>No</v>
      </c>
      <c r="BX137" s="76">
        <f>VLOOKUP(F137,'N2K Features'!$D$5:$CL$125,71,FALSE)</f>
        <v>0</v>
      </c>
      <c r="BY137" s="130">
        <f>VLOOKUP(F137,'N2K Features'!$D$5:$CL$125,72,FALSE)</f>
        <v>0</v>
      </c>
      <c r="BZ137" s="76" t="str">
        <f>VLOOKUP(F137,'N2K Features'!$D$5:$CL$125,73,FALSE)</f>
        <v>No</v>
      </c>
      <c r="CA137" s="76">
        <f>VLOOKUP(F137,'N2K Features'!$D$5:$CL$125,74,FALSE)</f>
        <v>0</v>
      </c>
      <c r="CB137" s="76">
        <f>VLOOKUP(F137,'N2K Features'!$D$5:$CL$125,75,FALSE)</f>
        <v>0</v>
      </c>
      <c r="CC137" s="76" t="str">
        <f>VLOOKUP(F137,'N2K Features'!$D$5:$CL$125,76,FALSE)</f>
        <v>No</v>
      </c>
      <c r="CD137" s="76">
        <f>VLOOKUP(F137,'N2K Features'!$D$5:$CL$125,77,FALSE)</f>
        <v>0</v>
      </c>
      <c r="CE137" s="76">
        <f>VLOOKUP(F137,'N2K Features'!$D$5:$CL$125,78,FALSE)</f>
        <v>0</v>
      </c>
      <c r="CF137" s="76" t="str">
        <f>VLOOKUP(F137,'N2K Features'!$D$5:$CL$125,79,FALSE)</f>
        <v>No</v>
      </c>
      <c r="CG137" s="76">
        <f>VLOOKUP(F137,'N2K Features'!$D$5:$CL$125,80,FALSE)</f>
        <v>0</v>
      </c>
      <c r="CH137" s="76">
        <f>VLOOKUP(F137,'N2K Features'!$D$5:$CL$125,81,FALSE)</f>
        <v>0</v>
      </c>
      <c r="CI137" s="76" t="str">
        <f>VLOOKUP(F137,'N2K Features'!$D$5:$CL$125,82,FALSE)</f>
        <v>No</v>
      </c>
      <c r="CJ137" s="76" t="str">
        <f>VLOOKUP(F137,'N2K Features'!$D$5:$CL$125,83,FALSE)</f>
        <v>Negligible</v>
      </c>
      <c r="CK137" s="76">
        <f>VLOOKUP(F137,'N2K Features'!$D$5:$CL$125,84,FALSE)</f>
        <v>0</v>
      </c>
      <c r="CL137" s="76" t="str">
        <f>VLOOKUP(F137,'N2K Features'!$D$5:$CL$125,85,FALSE)</f>
        <v>No</v>
      </c>
      <c r="CM137" s="76">
        <f>VLOOKUP(F137,'N2K Features'!$D$5:$CL$125,86,FALSE)</f>
        <v>0</v>
      </c>
      <c r="CN137" s="79">
        <f>VLOOKUP(F137,'N2K Features'!$D$5:$CL$125,87,FALSE)</f>
        <v>0</v>
      </c>
    </row>
    <row r="138" spans="1:92" ht="14.4" hidden="1" x14ac:dyDescent="0.3">
      <c r="A138" s="129" t="s">
        <v>239</v>
      </c>
      <c r="B138" s="59" t="s">
        <v>240</v>
      </c>
      <c r="C138" s="59" t="s">
        <v>528</v>
      </c>
      <c r="D138" s="59" t="s">
        <v>688</v>
      </c>
      <c r="E138" s="59" t="s">
        <v>603</v>
      </c>
      <c r="F138" s="59" t="s">
        <v>689</v>
      </c>
      <c r="G138" s="59" t="s">
        <v>690</v>
      </c>
      <c r="H138" s="179" t="s">
        <v>691</v>
      </c>
      <c r="I138" s="77" t="str">
        <f>VLOOKUP(F138,'N2K Features'!$D$5:$CL$125,4,FALSE)</f>
        <v>No</v>
      </c>
      <c r="J138" s="77">
        <f>VLOOKUP(F138,'N2K Features'!$D$5:$CL$125,5,FALSE)</f>
        <v>0</v>
      </c>
      <c r="K138" s="77">
        <f>VLOOKUP(F138,'N2K Features'!$D$5:$CL$125,6,FALSE)</f>
        <v>0</v>
      </c>
      <c r="L138" s="77" t="str">
        <f>VLOOKUP(F138,'N2K Features'!$D$5:$CL$125,7,FALSE)</f>
        <v>No</v>
      </c>
      <c r="M138" s="77" t="str">
        <f>VLOOKUP(F138,'N2K Features'!$D$5:$CL$125,8,FALSE)</f>
        <v>Negligible</v>
      </c>
      <c r="N138" s="77" t="str">
        <f>VLOOKUP(F138,'N2K Features'!$D$5:$CL$125,9,FALSE)</f>
        <v>Low</v>
      </c>
      <c r="O138" s="77" t="str">
        <f>VLOOKUP(F138,'N2K Features'!$D$5:$CL$125,10,FALSE)</f>
        <v>No</v>
      </c>
      <c r="P138" s="77" t="str">
        <f>VLOOKUP(F138,'N2K Features'!$D$5:$CL$125,11,FALSE)</f>
        <v>Negligible</v>
      </c>
      <c r="Q138" s="77" t="str">
        <f>VLOOKUP(F138,'N2K Features'!$D$5:$CL$125,12,FALSE)</f>
        <v>Low</v>
      </c>
      <c r="R138" s="77" t="str">
        <f>VLOOKUP(F138,'N2K Features'!$D$5:$CL$125,13,FALSE)</f>
        <v>No</v>
      </c>
      <c r="S138" s="77">
        <f>VLOOKUP(F138,'N2K Features'!$D$5:$CL$125,14,FALSE)</f>
        <v>0</v>
      </c>
      <c r="T138" s="77">
        <f>VLOOKUP(F138,'N2K Features'!$D$5:$CL$125,15,FALSE)</f>
        <v>0</v>
      </c>
      <c r="U138" s="77" t="str">
        <f>VLOOKUP(F138,'N2K Features'!$D$5:$CL$125,16,FALSE)</f>
        <v>No</v>
      </c>
      <c r="V138" s="77">
        <f>VLOOKUP(F138,'N2K Features'!$D$5:$CL$125, 17,FALSE)</f>
        <v>0</v>
      </c>
      <c r="W138" s="77">
        <f>VLOOKUP(F138,'N2K Features'!$D$5:$CL$125,18,FALSE)</f>
        <v>0</v>
      </c>
      <c r="X138" s="77" t="str">
        <f>VLOOKUP(F138,'N2K Features'!$D$5:$CL$125,19,FALSE)</f>
        <v>No</v>
      </c>
      <c r="Y138" s="77">
        <f>VLOOKUP(F138,'N2K Features'!$D$5:$CL$125,20,FALSE)</f>
        <v>0</v>
      </c>
      <c r="Z138" s="77">
        <f>VLOOKUP(F138,'N2K Features'!$D$5:$CL$125,21,FALSE)</f>
        <v>0</v>
      </c>
      <c r="AA138" s="77" t="str">
        <f>VLOOKUP(F138,'N2K Features'!$D$5:$CL$125,22,FALSE)</f>
        <v>No</v>
      </c>
      <c r="AB138" s="77">
        <f>VLOOKUP(F138,'N2K Features'!$D$5:$CL$125,23,FALSE)</f>
        <v>0</v>
      </c>
      <c r="AC138" s="77">
        <f>VLOOKUP(F138,'N2K Features'!$D$5:$CL$125,24,FALSE)</f>
        <v>0</v>
      </c>
      <c r="AD138" s="77" t="str">
        <f>VLOOKUP(F138,'N2K Features'!$D$5:$CL$125,25,FALSE)</f>
        <v>No</v>
      </c>
      <c r="AE138" s="77">
        <f>VLOOKUP(F138,'N2K Features'!$D$5:$CL$125,26,FALSE)</f>
        <v>0</v>
      </c>
      <c r="AF138" s="78">
        <f>VLOOKUP(F138,'N2K Features'!$D$5:$CL$125,27,FALSE)</f>
        <v>0</v>
      </c>
      <c r="AG138" s="76" t="str">
        <f>VLOOKUP(F138,'N2K Features'!$D$5:$CL$125,28,FALSE)</f>
        <v>No</v>
      </c>
      <c r="AH138" s="76">
        <f>VLOOKUP(F138,'N2K Features'!$D$5:$CL$125,29,FALSE)</f>
        <v>0</v>
      </c>
      <c r="AI138" s="76">
        <f>VLOOKUP(F138,'N2K Features'!$D$5:$CL$125,30,FALSE)</f>
        <v>0</v>
      </c>
      <c r="AJ138" s="76" t="str">
        <f>VLOOKUP(F138,'N2K Features'!$D$5:$CL$125,31,FALSE)</f>
        <v>No</v>
      </c>
      <c r="AK138" s="76">
        <f>VLOOKUP(F138,'N2K Features'!$D$5:$CL$125,32,FALSE)</f>
        <v>0</v>
      </c>
      <c r="AL138" s="76">
        <f>VLOOKUP(F138,'N2K Features'!$D$5:$CL$125,33,FALSE)</f>
        <v>0</v>
      </c>
      <c r="AM138" s="76" t="str">
        <f>VLOOKUP(F138,'N2K Features'!$D$5:$CL$125,34,FALSE)</f>
        <v>No</v>
      </c>
      <c r="AN138" s="76">
        <f>VLOOKUP(F138,'N2K Features'!$D$5:$CL$125,35,FALSE)</f>
        <v>0</v>
      </c>
      <c r="AO138" s="76">
        <f>VLOOKUP(F138,'N2K Features'!$D$5:$CL$125,36,FALSE)</f>
        <v>0</v>
      </c>
      <c r="AP138" s="76" t="str">
        <f>VLOOKUP(F138,'N2K Features'!$D$5:$CL$125,37,FALSE)</f>
        <v>No</v>
      </c>
      <c r="AQ138" s="76">
        <f>VLOOKUP(F138,'N2K Features'!$D$5:$CL$125,38,FALSE)</f>
        <v>0</v>
      </c>
      <c r="AR138" s="76">
        <f>VLOOKUP(F138,'N2K Features'!$D$5:$CL$125,39,FALSE)</f>
        <v>0</v>
      </c>
      <c r="AS138" s="76" t="str">
        <f>VLOOKUP(F138,'N2K Features'!$D$5:$CL$125,40,FALSE)</f>
        <v>No</v>
      </c>
      <c r="AT138" s="76">
        <f>VLOOKUP(F138,'N2K Features'!$D$5:$CL$125,41,FALSE)</f>
        <v>0</v>
      </c>
      <c r="AU138" s="76">
        <f>VLOOKUP(F138,'N2K Features'!$D$5:$CL$125,42,FALSE)</f>
        <v>0</v>
      </c>
      <c r="AV138" s="76" t="str">
        <f>VLOOKUP(F138,'N2K Features'!$D$5:$CL$125,43,FALSE)</f>
        <v>No</v>
      </c>
      <c r="AW138" s="76">
        <f>VLOOKUP(F138,'N2K Features'!$D$5:$CL$125,44,FALSE)</f>
        <v>0</v>
      </c>
      <c r="AX138" s="76">
        <f>VLOOKUP(F138,'N2K Features'!$D$5:$CL$125,45,FALSE)</f>
        <v>0</v>
      </c>
      <c r="AY138" s="76" t="str">
        <f>VLOOKUP(F138,'N2K Features'!$D$5:$CL$125,46,FALSE)</f>
        <v>No</v>
      </c>
      <c r="AZ138" s="76">
        <f>VLOOKUP(F138,'N2K Features'!$D$5:$CL$125,47,FALSE)</f>
        <v>0</v>
      </c>
      <c r="BA138" s="76">
        <f>VLOOKUP(F138,'N2K Features'!$D$5:$CL$125,48,FALSE)</f>
        <v>0</v>
      </c>
      <c r="BB138" s="76" t="str">
        <f>VLOOKUP(F138,'N2K Features'!$D$5:$CL$125,49,FALSE)</f>
        <v>No</v>
      </c>
      <c r="BC138" s="76">
        <f>VLOOKUP(F138,'N2K Features'!$D$5:$CL$125,50,FALSE)</f>
        <v>0</v>
      </c>
      <c r="BD138" s="130">
        <f>VLOOKUP(F138,'N2K Features'!$D$5:$CL$125,51,FALSE)</f>
        <v>0</v>
      </c>
      <c r="BE138" s="76" t="str">
        <f>VLOOKUP(F138,'N2K Features'!$D$5:$CL$125,52,FALSE)</f>
        <v>No</v>
      </c>
      <c r="BF138" s="76">
        <f>VLOOKUP(F138,'N2K Features'!$D$5:$CL$125,53,FALSE)</f>
        <v>0</v>
      </c>
      <c r="BG138" s="130">
        <f>VLOOKUP(F138,'N2K Features'!$D$5:$CL$125,54,FALSE)</f>
        <v>0</v>
      </c>
      <c r="BH138" s="76" t="str">
        <f>VLOOKUP(F138,'N2K Features'!$D$5:$CL$125,55,FALSE)</f>
        <v>No</v>
      </c>
      <c r="BI138" s="76">
        <f>VLOOKUP(F138,'N2K Features'!$D$5:$CL$125,56,FALSE)</f>
        <v>0</v>
      </c>
      <c r="BJ138" s="76">
        <f>VLOOKUP(F138,'N2K Features'!$D$5:$CL$125,57,FALSE)</f>
        <v>0</v>
      </c>
      <c r="BK138" s="76" t="str">
        <f>VLOOKUP(F138,'N2K Features'!$D$5:$CL$125,58,FALSE)</f>
        <v>No</v>
      </c>
      <c r="BL138" s="76">
        <f>VLOOKUP(F138,'N2K Features'!$D$5:$CL$125,59,FALSE)</f>
        <v>0</v>
      </c>
      <c r="BM138" s="130">
        <f>VLOOKUP(F138,'N2K Features'!$D$5:$CL$125,60,FALSE)</f>
        <v>0</v>
      </c>
      <c r="BN138" s="76" t="str">
        <f>VLOOKUP(F138,'N2K Features'!$D$5:$CL$125,61,FALSE)</f>
        <v>No</v>
      </c>
      <c r="BO138" s="76">
        <f>VLOOKUP(F138,'N2K Features'!$D$5:$CL$125,62,FALSE)</f>
        <v>0</v>
      </c>
      <c r="BP138" s="76">
        <f>VLOOKUP(F138,'N2K Features'!$D$5:$CL$125,63,FALSE)</f>
        <v>0</v>
      </c>
      <c r="BQ138" s="76" t="str">
        <f>VLOOKUP(F138,'N2K Features'!$D$5:$CL$125,64,FALSE)</f>
        <v>No</v>
      </c>
      <c r="BR138" s="76">
        <f>VLOOKUP(F138,'N2K Features'!$D$5:$CL$125,65,FALSE)</f>
        <v>0</v>
      </c>
      <c r="BS138" s="76">
        <f>VLOOKUP(F138,'N2K Features'!$D$5:$CL$125,66,FALSE)</f>
        <v>0</v>
      </c>
      <c r="BT138" s="76" t="str">
        <f>VLOOKUP(F138,'N2K Features'!$D$5:$CL$125,67,FALSE)</f>
        <v>No</v>
      </c>
      <c r="BU138" s="76">
        <f>VLOOKUP(F138,'N2K Features'!$D$5:$CL$125,68,FALSE)</f>
        <v>0</v>
      </c>
      <c r="BV138" s="76">
        <f>VLOOKUP(F138,'N2K Features'!$D$5:$CL$125,69,FALSE)</f>
        <v>0</v>
      </c>
      <c r="BW138" s="76" t="str">
        <f>VLOOKUP(F138,'N2K Features'!$D$5:$CL$125,70,FALSE)</f>
        <v>No</v>
      </c>
      <c r="BX138" s="76">
        <f>VLOOKUP(F138,'N2K Features'!$D$5:$CL$125,71,FALSE)</f>
        <v>0</v>
      </c>
      <c r="BY138" s="130">
        <f>VLOOKUP(F138,'N2K Features'!$D$5:$CL$125,72,FALSE)</f>
        <v>0</v>
      </c>
      <c r="BZ138" s="76" t="str">
        <f>VLOOKUP(F138,'N2K Features'!$D$5:$CL$125,73,FALSE)</f>
        <v>No</v>
      </c>
      <c r="CA138" s="76">
        <f>VLOOKUP(F138,'N2K Features'!$D$5:$CL$125,74,FALSE)</f>
        <v>0</v>
      </c>
      <c r="CB138" s="76">
        <f>VLOOKUP(F138,'N2K Features'!$D$5:$CL$125,75,FALSE)</f>
        <v>0</v>
      </c>
      <c r="CC138" s="76" t="str">
        <f>VLOOKUP(F138,'N2K Features'!$D$5:$CL$125,76,FALSE)</f>
        <v>No</v>
      </c>
      <c r="CD138" s="76">
        <f>VLOOKUP(F138,'N2K Features'!$D$5:$CL$125,77,FALSE)</f>
        <v>0</v>
      </c>
      <c r="CE138" s="76">
        <f>VLOOKUP(F138,'N2K Features'!$D$5:$CL$125,78,FALSE)</f>
        <v>0</v>
      </c>
      <c r="CF138" s="76" t="str">
        <f>VLOOKUP(F138,'N2K Features'!$D$5:$CL$125,79,FALSE)</f>
        <v>No</v>
      </c>
      <c r="CG138" s="76">
        <f>VLOOKUP(F138,'N2K Features'!$D$5:$CL$125,80,FALSE)</f>
        <v>0</v>
      </c>
      <c r="CH138" s="76">
        <f>VLOOKUP(F138,'N2K Features'!$D$5:$CL$125,81,FALSE)</f>
        <v>0</v>
      </c>
      <c r="CI138" s="76" t="str">
        <f>VLOOKUP(F138,'N2K Features'!$D$5:$CL$125,82,FALSE)</f>
        <v>No</v>
      </c>
      <c r="CJ138" s="76" t="str">
        <f>VLOOKUP(F138,'N2K Features'!$D$5:$CL$125,83,FALSE)</f>
        <v>Negligible</v>
      </c>
      <c r="CK138" s="76">
        <f>VLOOKUP(F138,'N2K Features'!$D$5:$CL$125,84,FALSE)</f>
        <v>0</v>
      </c>
      <c r="CL138" s="76" t="str">
        <f>VLOOKUP(F138,'N2K Features'!$D$5:$CL$125,85,FALSE)</f>
        <v>No</v>
      </c>
      <c r="CM138" s="76">
        <f>VLOOKUP(F138,'N2K Features'!$D$5:$CL$125,86,FALSE)</f>
        <v>0</v>
      </c>
      <c r="CN138" s="79">
        <f>VLOOKUP(F138,'N2K Features'!$D$5:$CL$125,87,FALSE)</f>
        <v>0</v>
      </c>
    </row>
    <row r="139" spans="1:92" ht="14.4" hidden="1" x14ac:dyDescent="0.3">
      <c r="A139" s="129" t="s">
        <v>239</v>
      </c>
      <c r="B139" s="59" t="s">
        <v>240</v>
      </c>
      <c r="C139" s="59" t="s">
        <v>528</v>
      </c>
      <c r="D139" s="59" t="s">
        <v>684</v>
      </c>
      <c r="E139" s="59" t="s">
        <v>603</v>
      </c>
      <c r="F139" s="59" t="s">
        <v>685</v>
      </c>
      <c r="G139" s="59" t="s">
        <v>686</v>
      </c>
      <c r="H139" s="179" t="s">
        <v>687</v>
      </c>
      <c r="I139" s="77" t="str">
        <f>VLOOKUP(F139,'N2K Features'!$D$5:$CL$125,4,FALSE)</f>
        <v>No</v>
      </c>
      <c r="J139" s="77">
        <f>VLOOKUP(F139,'N2K Features'!$D$5:$CL$125,5,FALSE)</f>
        <v>0</v>
      </c>
      <c r="K139" s="77">
        <f>VLOOKUP(F139,'N2K Features'!$D$5:$CL$125,6,FALSE)</f>
        <v>0</v>
      </c>
      <c r="L139" s="77" t="str">
        <f>VLOOKUP(F139,'N2K Features'!$D$5:$CL$125,7,FALSE)</f>
        <v>No</v>
      </c>
      <c r="M139" s="77" t="str">
        <f>VLOOKUP(F139,'N2K Features'!$D$5:$CL$125,8,FALSE)</f>
        <v>Negligible</v>
      </c>
      <c r="N139" s="77" t="str">
        <f>VLOOKUP(F139,'N2K Features'!$D$5:$CL$125,9,FALSE)</f>
        <v>Low</v>
      </c>
      <c r="O139" s="77" t="str">
        <f>VLOOKUP(F139,'N2K Features'!$D$5:$CL$125,10,FALSE)</f>
        <v>No</v>
      </c>
      <c r="P139" s="77" t="str">
        <f>VLOOKUP(F139,'N2K Features'!$D$5:$CL$125,11,FALSE)</f>
        <v>Negligible</v>
      </c>
      <c r="Q139" s="77" t="str">
        <f>VLOOKUP(F139,'N2K Features'!$D$5:$CL$125,12,FALSE)</f>
        <v>Low</v>
      </c>
      <c r="R139" s="77" t="str">
        <f>VLOOKUP(F139,'N2K Features'!$D$5:$CL$125,13,FALSE)</f>
        <v>No</v>
      </c>
      <c r="S139" s="77">
        <f>VLOOKUP(F139,'N2K Features'!$D$5:$CL$125,14,FALSE)</f>
        <v>0</v>
      </c>
      <c r="T139" s="77">
        <f>VLOOKUP(F139,'N2K Features'!$D$5:$CL$125,15,FALSE)</f>
        <v>0</v>
      </c>
      <c r="U139" s="77" t="str">
        <f>VLOOKUP(F139,'N2K Features'!$D$5:$CL$125,16,FALSE)</f>
        <v>No</v>
      </c>
      <c r="V139" s="77">
        <f>VLOOKUP(F139,'N2K Features'!$D$5:$CL$125, 17,FALSE)</f>
        <v>0</v>
      </c>
      <c r="W139" s="77">
        <f>VLOOKUP(F139,'N2K Features'!$D$5:$CL$125,18,FALSE)</f>
        <v>0</v>
      </c>
      <c r="X139" s="77" t="str">
        <f>VLOOKUP(F139,'N2K Features'!$D$5:$CL$125,19,FALSE)</f>
        <v>No</v>
      </c>
      <c r="Y139" s="77">
        <f>VLOOKUP(F139,'N2K Features'!$D$5:$CL$125,20,FALSE)</f>
        <v>0</v>
      </c>
      <c r="Z139" s="77">
        <f>VLOOKUP(F139,'N2K Features'!$D$5:$CL$125,21,FALSE)</f>
        <v>0</v>
      </c>
      <c r="AA139" s="77" t="str">
        <f>VLOOKUP(F139,'N2K Features'!$D$5:$CL$125,22,FALSE)</f>
        <v>No</v>
      </c>
      <c r="AB139" s="77">
        <f>VLOOKUP(F139,'N2K Features'!$D$5:$CL$125,23,FALSE)</f>
        <v>0</v>
      </c>
      <c r="AC139" s="77">
        <f>VLOOKUP(F139,'N2K Features'!$D$5:$CL$125,24,FALSE)</f>
        <v>0</v>
      </c>
      <c r="AD139" s="77" t="str">
        <f>VLOOKUP(F139,'N2K Features'!$D$5:$CL$125,25,FALSE)</f>
        <v>No</v>
      </c>
      <c r="AE139" s="77">
        <f>VLOOKUP(F139,'N2K Features'!$D$5:$CL$125,26,FALSE)</f>
        <v>0</v>
      </c>
      <c r="AF139" s="78">
        <f>VLOOKUP(F139,'N2K Features'!$D$5:$CL$125,27,FALSE)</f>
        <v>0</v>
      </c>
      <c r="AG139" s="76" t="str">
        <f>VLOOKUP(F139,'N2K Features'!$D$5:$CL$125,28,FALSE)</f>
        <v>No</v>
      </c>
      <c r="AH139" s="76">
        <f>VLOOKUP(F139,'N2K Features'!$D$5:$CL$125,29,FALSE)</f>
        <v>0</v>
      </c>
      <c r="AI139" s="76">
        <f>VLOOKUP(F139,'N2K Features'!$D$5:$CL$125,30,FALSE)</f>
        <v>0</v>
      </c>
      <c r="AJ139" s="76" t="str">
        <f>VLOOKUP(F139,'N2K Features'!$D$5:$CL$125,31,FALSE)</f>
        <v>No</v>
      </c>
      <c r="AK139" s="76">
        <f>VLOOKUP(F139,'N2K Features'!$D$5:$CL$125,32,FALSE)</f>
        <v>0</v>
      </c>
      <c r="AL139" s="76">
        <f>VLOOKUP(F139,'N2K Features'!$D$5:$CL$125,33,FALSE)</f>
        <v>0</v>
      </c>
      <c r="AM139" s="76" t="str">
        <f>VLOOKUP(F139,'N2K Features'!$D$5:$CL$125,34,FALSE)</f>
        <v>No</v>
      </c>
      <c r="AN139" s="76">
        <f>VLOOKUP(F139,'N2K Features'!$D$5:$CL$125,35,FALSE)</f>
        <v>0</v>
      </c>
      <c r="AO139" s="76">
        <f>VLOOKUP(F139,'N2K Features'!$D$5:$CL$125,36,FALSE)</f>
        <v>0</v>
      </c>
      <c r="AP139" s="76" t="str">
        <f>VLOOKUP(F139,'N2K Features'!$D$5:$CL$125,37,FALSE)</f>
        <v>No</v>
      </c>
      <c r="AQ139" s="76">
        <f>VLOOKUP(F139,'N2K Features'!$D$5:$CL$125,38,FALSE)</f>
        <v>0</v>
      </c>
      <c r="AR139" s="76">
        <f>VLOOKUP(F139,'N2K Features'!$D$5:$CL$125,39,FALSE)</f>
        <v>0</v>
      </c>
      <c r="AS139" s="76" t="str">
        <f>VLOOKUP(F139,'N2K Features'!$D$5:$CL$125,40,FALSE)</f>
        <v>No</v>
      </c>
      <c r="AT139" s="76">
        <f>VLOOKUP(F139,'N2K Features'!$D$5:$CL$125,41,FALSE)</f>
        <v>0</v>
      </c>
      <c r="AU139" s="76">
        <f>VLOOKUP(F139,'N2K Features'!$D$5:$CL$125,42,FALSE)</f>
        <v>0</v>
      </c>
      <c r="AV139" s="76" t="str">
        <f>VLOOKUP(F139,'N2K Features'!$D$5:$CL$125,43,FALSE)</f>
        <v>No</v>
      </c>
      <c r="AW139" s="76">
        <f>VLOOKUP(F139,'N2K Features'!$D$5:$CL$125,44,FALSE)</f>
        <v>0</v>
      </c>
      <c r="AX139" s="76">
        <f>VLOOKUP(F139,'N2K Features'!$D$5:$CL$125,45,FALSE)</f>
        <v>0</v>
      </c>
      <c r="AY139" s="76" t="str">
        <f>VLOOKUP(F139,'N2K Features'!$D$5:$CL$125,46,FALSE)</f>
        <v>No</v>
      </c>
      <c r="AZ139" s="76">
        <f>VLOOKUP(F139,'N2K Features'!$D$5:$CL$125,47,FALSE)</f>
        <v>0</v>
      </c>
      <c r="BA139" s="76">
        <f>VLOOKUP(F139,'N2K Features'!$D$5:$CL$125,48,FALSE)</f>
        <v>0</v>
      </c>
      <c r="BB139" s="76" t="str">
        <f>VLOOKUP(F139,'N2K Features'!$D$5:$CL$125,49,FALSE)</f>
        <v>No</v>
      </c>
      <c r="BC139" s="76">
        <f>VLOOKUP(F139,'N2K Features'!$D$5:$CL$125,50,FALSE)</f>
        <v>0</v>
      </c>
      <c r="BD139" s="130">
        <f>VLOOKUP(F139,'N2K Features'!$D$5:$CL$125,51,FALSE)</f>
        <v>0</v>
      </c>
      <c r="BE139" s="76" t="str">
        <f>VLOOKUP(F139,'N2K Features'!$D$5:$CL$125,52,FALSE)</f>
        <v>No</v>
      </c>
      <c r="BF139" s="76">
        <f>VLOOKUP(F139,'N2K Features'!$D$5:$CL$125,53,FALSE)</f>
        <v>0</v>
      </c>
      <c r="BG139" s="130">
        <f>VLOOKUP(F139,'N2K Features'!$D$5:$CL$125,54,FALSE)</f>
        <v>0</v>
      </c>
      <c r="BH139" s="76" t="str">
        <f>VLOOKUP(F139,'N2K Features'!$D$5:$CL$125,55,FALSE)</f>
        <v>No</v>
      </c>
      <c r="BI139" s="76">
        <f>VLOOKUP(F139,'N2K Features'!$D$5:$CL$125,56,FALSE)</f>
        <v>0</v>
      </c>
      <c r="BJ139" s="76">
        <f>VLOOKUP(F139,'N2K Features'!$D$5:$CL$125,57,FALSE)</f>
        <v>0</v>
      </c>
      <c r="BK139" s="76" t="str">
        <f>VLOOKUP(F139,'N2K Features'!$D$5:$CL$125,58,FALSE)</f>
        <v>No</v>
      </c>
      <c r="BL139" s="76">
        <f>VLOOKUP(F139,'N2K Features'!$D$5:$CL$125,59,FALSE)</f>
        <v>0</v>
      </c>
      <c r="BM139" s="130">
        <f>VLOOKUP(F139,'N2K Features'!$D$5:$CL$125,60,FALSE)</f>
        <v>0</v>
      </c>
      <c r="BN139" s="76" t="str">
        <f>VLOOKUP(F139,'N2K Features'!$D$5:$CL$125,61,FALSE)</f>
        <v>No</v>
      </c>
      <c r="BO139" s="76">
        <f>VLOOKUP(F139,'N2K Features'!$D$5:$CL$125,62,FALSE)</f>
        <v>0</v>
      </c>
      <c r="BP139" s="76">
        <f>VLOOKUP(F139,'N2K Features'!$D$5:$CL$125,63,FALSE)</f>
        <v>0</v>
      </c>
      <c r="BQ139" s="76" t="str">
        <f>VLOOKUP(F139,'N2K Features'!$D$5:$CL$125,64,FALSE)</f>
        <v>No</v>
      </c>
      <c r="BR139" s="76">
        <f>VLOOKUP(F139,'N2K Features'!$D$5:$CL$125,65,FALSE)</f>
        <v>0</v>
      </c>
      <c r="BS139" s="76">
        <f>VLOOKUP(F139,'N2K Features'!$D$5:$CL$125,66,FALSE)</f>
        <v>0</v>
      </c>
      <c r="BT139" s="76" t="str">
        <f>VLOOKUP(F139,'N2K Features'!$D$5:$CL$125,67,FALSE)</f>
        <v>No</v>
      </c>
      <c r="BU139" s="76">
        <f>VLOOKUP(F139,'N2K Features'!$D$5:$CL$125,68,FALSE)</f>
        <v>0</v>
      </c>
      <c r="BV139" s="76">
        <f>VLOOKUP(F139,'N2K Features'!$D$5:$CL$125,69,FALSE)</f>
        <v>0</v>
      </c>
      <c r="BW139" s="76" t="str">
        <f>VLOOKUP(F139,'N2K Features'!$D$5:$CL$125,70,FALSE)</f>
        <v>No</v>
      </c>
      <c r="BX139" s="76">
        <f>VLOOKUP(F139,'N2K Features'!$D$5:$CL$125,71,FALSE)</f>
        <v>0</v>
      </c>
      <c r="BY139" s="130">
        <f>VLOOKUP(F139,'N2K Features'!$D$5:$CL$125,72,FALSE)</f>
        <v>0</v>
      </c>
      <c r="BZ139" s="76" t="str">
        <f>VLOOKUP(F139,'N2K Features'!$D$5:$CL$125,73,FALSE)</f>
        <v>No</v>
      </c>
      <c r="CA139" s="76">
        <f>VLOOKUP(F139,'N2K Features'!$D$5:$CL$125,74,FALSE)</f>
        <v>0</v>
      </c>
      <c r="CB139" s="76">
        <f>VLOOKUP(F139,'N2K Features'!$D$5:$CL$125,75,FALSE)</f>
        <v>0</v>
      </c>
      <c r="CC139" s="76" t="str">
        <f>VLOOKUP(F139,'N2K Features'!$D$5:$CL$125,76,FALSE)</f>
        <v>No</v>
      </c>
      <c r="CD139" s="76">
        <f>VLOOKUP(F139,'N2K Features'!$D$5:$CL$125,77,FALSE)</f>
        <v>0</v>
      </c>
      <c r="CE139" s="76">
        <f>VLOOKUP(F139,'N2K Features'!$D$5:$CL$125,78,FALSE)</f>
        <v>0</v>
      </c>
      <c r="CF139" s="76" t="str">
        <f>VLOOKUP(F139,'N2K Features'!$D$5:$CL$125,79,FALSE)</f>
        <v>No</v>
      </c>
      <c r="CG139" s="76">
        <f>VLOOKUP(F139,'N2K Features'!$D$5:$CL$125,80,FALSE)</f>
        <v>0</v>
      </c>
      <c r="CH139" s="76">
        <f>VLOOKUP(F139,'N2K Features'!$D$5:$CL$125,81,FALSE)</f>
        <v>0</v>
      </c>
      <c r="CI139" s="76" t="str">
        <f>VLOOKUP(F139,'N2K Features'!$D$5:$CL$125,82,FALSE)</f>
        <v>No</v>
      </c>
      <c r="CJ139" s="76" t="str">
        <f>VLOOKUP(F139,'N2K Features'!$D$5:$CL$125,83,FALSE)</f>
        <v>Negligible</v>
      </c>
      <c r="CK139" s="76">
        <f>VLOOKUP(F139,'N2K Features'!$D$5:$CL$125,84,FALSE)</f>
        <v>0</v>
      </c>
      <c r="CL139" s="76" t="str">
        <f>VLOOKUP(F139,'N2K Features'!$D$5:$CL$125,85,FALSE)</f>
        <v>Yes</v>
      </c>
      <c r="CM139" s="76" t="str">
        <f>VLOOKUP(F139,'N2K Features'!$D$5:$CL$125,86,FALSE)</f>
        <v>Low</v>
      </c>
      <c r="CN139" s="79" t="str">
        <f>VLOOKUP(F139,'N2K Features'!$D$5:$CL$125,87,FALSE)</f>
        <v xml:space="preserve">Minor interest to anglers. </v>
      </c>
    </row>
    <row r="140" spans="1:92" ht="14.4" hidden="1" x14ac:dyDescent="0.3">
      <c r="A140" s="129" t="s">
        <v>241</v>
      </c>
      <c r="B140" s="59" t="s">
        <v>242</v>
      </c>
      <c r="C140" s="59" t="s">
        <v>585</v>
      </c>
      <c r="D140" s="59" t="s">
        <v>185</v>
      </c>
      <c r="E140" s="59" t="s">
        <v>593</v>
      </c>
      <c r="F140" s="59" t="s">
        <v>186</v>
      </c>
      <c r="G140" s="59" t="s">
        <v>187</v>
      </c>
      <c r="H140" s="179" t="s">
        <v>188</v>
      </c>
      <c r="I140" s="77" t="str">
        <f>VLOOKUP(F140,'N2K Features'!$D$5:$CL$125,4,FALSE)</f>
        <v>Yes</v>
      </c>
      <c r="J140" s="77" t="str">
        <f>VLOOKUP(F140,'N2K Features'!$D$5:$CL$125,5,FALSE)</f>
        <v>Medium</v>
      </c>
      <c r="K140" s="77" t="str">
        <f>VLOOKUP(F140,'N2K Features'!$D$5:$CL$125,6,FALSE)</f>
        <v>Moderate</v>
      </c>
      <c r="L140" s="77" t="str">
        <f>VLOOKUP(F140,'N2K Features'!$D$5:$CL$125,7,FALSE)</f>
        <v>Yes</v>
      </c>
      <c r="M140" s="77" t="str">
        <f>VLOOKUP(F140,'N2K Features'!$D$5:$CL$125,8,FALSE)</f>
        <v>Large</v>
      </c>
      <c r="N140" s="77" t="str">
        <f>VLOOKUP(F140,'N2K Features'!$D$5:$CL$125,9,FALSE)</f>
        <v>Moderate</v>
      </c>
      <c r="O140" s="77" t="str">
        <f>VLOOKUP(F140,'N2K Features'!$D$5:$CL$125,10,FALSE)</f>
        <v>Yes</v>
      </c>
      <c r="P140" s="77" t="str">
        <f>VLOOKUP(F140,'N2K Features'!$D$5:$CL$125,11,FALSE)</f>
        <v>Medium</v>
      </c>
      <c r="Q140" s="77" t="str">
        <f>VLOOKUP(F140,'N2K Features'!$D$5:$CL$125,12,FALSE)</f>
        <v>Low</v>
      </c>
      <c r="R140" s="77" t="str">
        <f>VLOOKUP(F140,'N2K Features'!$D$5:$CL$125,13,FALSE)</f>
        <v>Yes</v>
      </c>
      <c r="S140" s="77" t="str">
        <f>VLOOKUP(F140,'N2K Features'!$D$5:$CL$125,14,FALSE)</f>
        <v>Large</v>
      </c>
      <c r="T140" s="77" t="str">
        <f>VLOOKUP(F140,'N2K Features'!$D$5:$CL$125,15,FALSE)</f>
        <v>Moderate</v>
      </c>
      <c r="U140" s="77" t="str">
        <f>VLOOKUP(F140,'N2K Features'!$D$5:$CL$125,16,FALSE)</f>
        <v>Yes</v>
      </c>
      <c r="V140" s="77" t="str">
        <f>VLOOKUP(F140,'N2K Features'!$D$5:$CL$125, 17,FALSE)</f>
        <v>Medium</v>
      </c>
      <c r="W140" s="77" t="str">
        <f>VLOOKUP(F140,'N2K Features'!$D$5:$CL$125,18,FALSE)</f>
        <v>Low</v>
      </c>
      <c r="X140" s="77" t="str">
        <f>VLOOKUP(F140,'N2K Features'!$D$5:$CL$125,19,FALSE)</f>
        <v>No</v>
      </c>
      <c r="Y140" s="77">
        <f>VLOOKUP(F140,'N2K Features'!$D$5:$CL$125,20,FALSE)</f>
        <v>0</v>
      </c>
      <c r="Z140" s="77">
        <f>VLOOKUP(F140,'N2K Features'!$D$5:$CL$125,21,FALSE)</f>
        <v>0</v>
      </c>
      <c r="AA140" s="77" t="str">
        <f>VLOOKUP(F140,'N2K Features'!$D$5:$CL$125,22,FALSE)</f>
        <v>No</v>
      </c>
      <c r="AB140" s="77">
        <f>VLOOKUP(F140,'N2K Features'!$D$5:$CL$125,23,FALSE)</f>
        <v>0</v>
      </c>
      <c r="AC140" s="77">
        <f>VLOOKUP(F140,'N2K Features'!$D$5:$CL$125,24,FALSE)</f>
        <v>0</v>
      </c>
      <c r="AD140" s="77" t="str">
        <f>VLOOKUP(F140,'N2K Features'!$D$5:$CL$125,25,FALSE)</f>
        <v>Yes</v>
      </c>
      <c r="AE140" s="77" t="str">
        <f>VLOOKUP(F140,'N2K Features'!$D$5:$CL$125,26,FALSE)</f>
        <v>Medium</v>
      </c>
      <c r="AF140" s="78" t="str">
        <f>VLOOKUP(F140,'N2K Features'!$D$5:$CL$125,27,FALSE)</f>
        <v>High</v>
      </c>
      <c r="AG140" s="76" t="str">
        <f>VLOOKUP(F140,'N2K Features'!$D$5:$CL$125,28,FALSE)</f>
        <v>Yes</v>
      </c>
      <c r="AH140" s="76" t="str">
        <f>VLOOKUP(F140,'N2K Features'!$D$5:$CL$125,29,FALSE)</f>
        <v>Small</v>
      </c>
      <c r="AI140" s="76" t="str">
        <f>VLOOKUP(F140,'N2K Features'!$D$5:$CL$125,30,FALSE)</f>
        <v>High</v>
      </c>
      <c r="AJ140" s="76" t="str">
        <f>VLOOKUP(F140,'N2K Features'!$D$5:$CL$125,31,FALSE)</f>
        <v>No</v>
      </c>
      <c r="AK140" s="76">
        <f>VLOOKUP(F140,'N2K Features'!$D$5:$CL$125,32,FALSE)</f>
        <v>0</v>
      </c>
      <c r="AL140" s="76">
        <f>VLOOKUP(F140,'N2K Features'!$D$5:$CL$125,33,FALSE)</f>
        <v>0</v>
      </c>
      <c r="AM140" s="76" t="str">
        <f>VLOOKUP(F140,'N2K Features'!$D$5:$CL$125,34,FALSE)</f>
        <v>Yes</v>
      </c>
      <c r="AN140" s="76" t="str">
        <f>VLOOKUP(F140,'N2K Features'!$D$5:$CL$125,35,FALSE)</f>
        <v>Small</v>
      </c>
      <c r="AO140" s="76" t="str">
        <f>VLOOKUP(F140,'N2K Features'!$D$5:$CL$125,36,FALSE)</f>
        <v>Low</v>
      </c>
      <c r="AP140" s="76" t="str">
        <f>VLOOKUP(F140,'N2K Features'!$D$5:$CL$125,37,FALSE)</f>
        <v>Yes</v>
      </c>
      <c r="AQ140" s="76" t="str">
        <f>VLOOKUP(F140,'N2K Features'!$D$5:$CL$125,38,FALSE)</f>
        <v>Medium</v>
      </c>
      <c r="AR140" s="76" t="str">
        <f>VLOOKUP(F140,'N2K Features'!$D$5:$CL$125,39,FALSE)</f>
        <v>Low</v>
      </c>
      <c r="AS140" s="76" t="str">
        <f>VLOOKUP(F140,'N2K Features'!$D$5:$CL$125,40,FALSE)</f>
        <v>No</v>
      </c>
      <c r="AT140" s="76">
        <f>VLOOKUP(F140,'N2K Features'!$D$5:$CL$125,41,FALSE)</f>
        <v>0</v>
      </c>
      <c r="AU140" s="76">
        <f>VLOOKUP(F140,'N2K Features'!$D$5:$CL$125,42,FALSE)</f>
        <v>0</v>
      </c>
      <c r="AV140" s="76" t="str">
        <f>VLOOKUP(F140,'N2K Features'!$D$5:$CL$125,43,FALSE)</f>
        <v>No</v>
      </c>
      <c r="AW140" s="76">
        <f>VLOOKUP(F140,'N2K Features'!$D$5:$CL$125,44,FALSE)</f>
        <v>0</v>
      </c>
      <c r="AX140" s="76">
        <f>VLOOKUP(F140,'N2K Features'!$D$5:$CL$125,45,FALSE)</f>
        <v>0</v>
      </c>
      <c r="AY140" s="76" t="str">
        <f>VLOOKUP(F140,'N2K Features'!$D$5:$CL$125,46,FALSE)</f>
        <v>No</v>
      </c>
      <c r="AZ140" s="76">
        <f>VLOOKUP(F140,'N2K Features'!$D$5:$CL$125,47,FALSE)</f>
        <v>0</v>
      </c>
      <c r="BA140" s="76">
        <f>VLOOKUP(F140,'N2K Features'!$D$5:$CL$125,48,FALSE)</f>
        <v>0</v>
      </c>
      <c r="BB140" s="76" t="str">
        <f>VLOOKUP(F140,'N2K Features'!$D$5:$CL$125,49,FALSE)</f>
        <v>No</v>
      </c>
      <c r="BC140" s="76">
        <f>VLOOKUP(F140,'N2K Features'!$D$5:$CL$125,50,FALSE)</f>
        <v>0</v>
      </c>
      <c r="BD140" s="130">
        <f>VLOOKUP(F140,'N2K Features'!$D$5:$CL$125,51,FALSE)</f>
        <v>0</v>
      </c>
      <c r="BE140" s="76" t="str">
        <f>VLOOKUP(F140,'N2K Features'!$D$5:$CL$125,52,FALSE)</f>
        <v>No</v>
      </c>
      <c r="BF140" s="76">
        <f>VLOOKUP(F140,'N2K Features'!$D$5:$CL$125,53,FALSE)</f>
        <v>0</v>
      </c>
      <c r="BG140" s="130">
        <f>VLOOKUP(F140,'N2K Features'!$D$5:$CL$125,54,FALSE)</f>
        <v>0</v>
      </c>
      <c r="BH140" s="76" t="str">
        <f>VLOOKUP(F140,'N2K Features'!$D$5:$CL$125,55,FALSE)</f>
        <v>Yes</v>
      </c>
      <c r="BI140" s="76" t="str">
        <f>VLOOKUP(F140,'N2K Features'!$D$5:$CL$125,56,FALSE)</f>
        <v>Small</v>
      </c>
      <c r="BJ140" s="76" t="str">
        <f>VLOOKUP(F140,'N2K Features'!$D$5:$CL$125,57,FALSE)</f>
        <v>Low</v>
      </c>
      <c r="BK140" s="76" t="str">
        <f>VLOOKUP(F140,'N2K Features'!$D$5:$CL$125,58,FALSE)</f>
        <v>Yes</v>
      </c>
      <c r="BL140" s="76" t="str">
        <f>VLOOKUP(F140,'N2K Features'!$D$5:$CL$125,59,FALSE)</f>
        <v>Medium</v>
      </c>
      <c r="BM140" s="130" t="str">
        <f>VLOOKUP(F140,'N2K Features'!$D$5:$CL$125,60,FALSE)</f>
        <v>Moderate</v>
      </c>
      <c r="BN140" s="76" t="str">
        <f>VLOOKUP(F140,'N2K Features'!$D$5:$CL$125,61,FALSE)</f>
        <v>Yes</v>
      </c>
      <c r="BO140" s="76" t="str">
        <f>VLOOKUP(F140,'N2K Features'!$D$5:$CL$125,62,FALSE)</f>
        <v>Medium</v>
      </c>
      <c r="BP140" s="76" t="str">
        <f>VLOOKUP(F140,'N2K Features'!$D$5:$CL$125,63,FALSE)</f>
        <v>Moderate</v>
      </c>
      <c r="BQ140" s="76" t="str">
        <f>VLOOKUP(F140,'N2K Features'!$D$5:$CL$125,64,FALSE)</f>
        <v>No</v>
      </c>
      <c r="BR140" s="76">
        <f>VLOOKUP(F140,'N2K Features'!$D$5:$CL$125,65,FALSE)</f>
        <v>0</v>
      </c>
      <c r="BS140" s="76">
        <f>VLOOKUP(F140,'N2K Features'!$D$5:$CL$125,66,FALSE)</f>
        <v>0</v>
      </c>
      <c r="BT140" s="76" t="str">
        <f>VLOOKUP(F140,'N2K Features'!$D$5:$CL$125,67,FALSE)</f>
        <v>Yes</v>
      </c>
      <c r="BU140" s="76" t="str">
        <f>VLOOKUP(F140,'N2K Features'!$D$5:$CL$125,68,FALSE)</f>
        <v>Small</v>
      </c>
      <c r="BV140" s="76" t="str">
        <f>VLOOKUP(F140,'N2K Features'!$D$5:$CL$125,69,FALSE)</f>
        <v>High</v>
      </c>
      <c r="BW140" s="76" t="str">
        <f>VLOOKUP(F140,'N2K Features'!$D$5:$CL$125,70,FALSE)</f>
        <v>Yes</v>
      </c>
      <c r="BX140" s="76" t="str">
        <f>VLOOKUP(F140,'N2K Features'!$D$5:$CL$125,71,FALSE)</f>
        <v>Medium</v>
      </c>
      <c r="BY140" s="130" t="str">
        <f>VLOOKUP(F140,'N2K Features'!$D$5:$CL$125,72,FALSE)</f>
        <v>High</v>
      </c>
      <c r="BZ140" s="76" t="str">
        <f>VLOOKUP(F140,'N2K Features'!$D$5:$CL$125,73,FALSE)</f>
        <v>No</v>
      </c>
      <c r="CA140" s="76">
        <f>VLOOKUP(F140,'N2K Features'!$D$5:$CL$125,74,FALSE)</f>
        <v>0</v>
      </c>
      <c r="CB140" s="76">
        <f>VLOOKUP(F140,'N2K Features'!$D$5:$CL$125,75,FALSE)</f>
        <v>0</v>
      </c>
      <c r="CC140" s="76" t="str">
        <f>VLOOKUP(F140,'N2K Features'!$D$5:$CL$125,76,FALSE)</f>
        <v>No</v>
      </c>
      <c r="CD140" s="76">
        <f>VLOOKUP(F140,'N2K Features'!$D$5:$CL$125,77,FALSE)</f>
        <v>0</v>
      </c>
      <c r="CE140" s="76">
        <f>VLOOKUP(F140,'N2K Features'!$D$5:$CL$125,78,FALSE)</f>
        <v>0</v>
      </c>
      <c r="CF140" s="76" t="str">
        <f>VLOOKUP(F140,'N2K Features'!$D$5:$CL$125,79,FALSE)</f>
        <v>Yes</v>
      </c>
      <c r="CG140" s="76" t="str">
        <f>VLOOKUP(F140,'N2K Features'!$D$5:$CL$125,80,FALSE)</f>
        <v>Medium</v>
      </c>
      <c r="CH140" s="76" t="str">
        <f>VLOOKUP(F140,'N2K Features'!$D$5:$CL$125,81,FALSE)</f>
        <v>High</v>
      </c>
      <c r="CI140" s="76" t="str">
        <f>VLOOKUP(F140,'N2K Features'!$D$5:$CL$125,82,FALSE)</f>
        <v>No</v>
      </c>
      <c r="CJ140" s="76">
        <f>VLOOKUP(F140,'N2K Features'!$D$5:$CL$125,83,FALSE)</f>
        <v>0</v>
      </c>
      <c r="CK140" s="76">
        <f>VLOOKUP(F140,'N2K Features'!$D$5:$CL$125,84,FALSE)</f>
        <v>0</v>
      </c>
      <c r="CL140" s="76" t="str">
        <f>VLOOKUP(F140,'N2K Features'!$D$5:$CL$125,85,FALSE)</f>
        <v>Yes</v>
      </c>
      <c r="CM140" s="76" t="str">
        <f>VLOOKUP(F140,'N2K Features'!$D$5:$CL$125,86,FALSE)</f>
        <v>Medium</v>
      </c>
      <c r="CN140" s="79" t="str">
        <f>VLOOKUP(F140,'N2K Features'!$D$5:$CL$125,87,FALSE)</f>
        <v>Contributes to iconic upland and coastal landscapes of Wales, popular with walkers. Display of flowers.</v>
      </c>
    </row>
    <row r="141" spans="1:92" ht="14.4" hidden="1" x14ac:dyDescent="0.3">
      <c r="A141" s="129" t="s">
        <v>241</v>
      </c>
      <c r="B141" s="59" t="s">
        <v>242</v>
      </c>
      <c r="C141" s="59" t="s">
        <v>585</v>
      </c>
      <c r="D141" s="59" t="s">
        <v>663</v>
      </c>
      <c r="E141" s="59" t="s">
        <v>600</v>
      </c>
      <c r="F141" s="59" t="s">
        <v>664</v>
      </c>
      <c r="G141" s="59" t="s">
        <v>665</v>
      </c>
      <c r="H141" s="179" t="s">
        <v>666</v>
      </c>
      <c r="I141" s="77" t="str">
        <f>VLOOKUP(F141,'N2K Features'!$D$5:$CL$125,4,FALSE)</f>
        <v>Yes</v>
      </c>
      <c r="J141" s="77" t="str">
        <f>VLOOKUP(F141,'N2K Features'!$D$5:$CL$125,5,FALSE)</f>
        <v>Medium</v>
      </c>
      <c r="K141" s="77" t="str">
        <f>VLOOKUP(F141,'N2K Features'!$D$5:$CL$125,6,FALSE)</f>
        <v>Moderate</v>
      </c>
      <c r="L141" s="77" t="str">
        <f>VLOOKUP(F141,'N2K Features'!$D$5:$CL$125,7,FALSE)</f>
        <v>Yes</v>
      </c>
      <c r="M141" s="77" t="str">
        <f>VLOOKUP(F141,'N2K Features'!$D$5:$CL$125,8,FALSE)</f>
        <v>Small</v>
      </c>
      <c r="N141" s="77" t="str">
        <f>VLOOKUP(F141,'N2K Features'!$D$5:$CL$125,9,FALSE)</f>
        <v>Low</v>
      </c>
      <c r="O141" s="77" t="str">
        <f>VLOOKUP(F141,'N2K Features'!$D$5:$CL$125,10,FALSE)</f>
        <v>Yes</v>
      </c>
      <c r="P141" s="77" t="str">
        <f>VLOOKUP(F141,'N2K Features'!$D$5:$CL$125,11,FALSE)</f>
        <v>Medium</v>
      </c>
      <c r="Q141" s="77" t="str">
        <f>VLOOKUP(F141,'N2K Features'!$D$5:$CL$125,12,FALSE)</f>
        <v>Low</v>
      </c>
      <c r="R141" s="77" t="str">
        <f>VLOOKUP(F141,'N2K Features'!$D$5:$CL$125,13,FALSE)</f>
        <v>Yes</v>
      </c>
      <c r="S141" s="77" t="str">
        <f>VLOOKUP(F141,'N2K Features'!$D$5:$CL$125,14,FALSE)</f>
        <v>Small</v>
      </c>
      <c r="T141" s="77" t="str">
        <f>VLOOKUP(F141,'N2K Features'!$D$5:$CL$125,15,FALSE)</f>
        <v>Low</v>
      </c>
      <c r="U141" s="77" t="str">
        <f>VLOOKUP(F141,'N2K Features'!$D$5:$CL$125,16,FALSE)</f>
        <v>Yes</v>
      </c>
      <c r="V141" s="77" t="str">
        <f>VLOOKUP(F141,'N2K Features'!$D$5:$CL$125, 17,FALSE)</f>
        <v>Medium</v>
      </c>
      <c r="W141" s="77" t="str">
        <f>VLOOKUP(F141,'N2K Features'!$D$5:$CL$125,18,FALSE)</f>
        <v>Low</v>
      </c>
      <c r="X141" s="77" t="str">
        <f>VLOOKUP(F141,'N2K Features'!$D$5:$CL$125,19,FALSE)</f>
        <v>No</v>
      </c>
      <c r="Y141" s="77">
        <f>VLOOKUP(F141,'N2K Features'!$D$5:$CL$125,20,FALSE)</f>
        <v>0</v>
      </c>
      <c r="Z141" s="77">
        <f>VLOOKUP(F141,'N2K Features'!$D$5:$CL$125,21,FALSE)</f>
        <v>0</v>
      </c>
      <c r="AA141" s="77" t="str">
        <f>VLOOKUP(F141,'N2K Features'!$D$5:$CL$125,22,FALSE)</f>
        <v>No</v>
      </c>
      <c r="AB141" s="77">
        <f>VLOOKUP(F141,'N2K Features'!$D$5:$CL$125,23,FALSE)</f>
        <v>0</v>
      </c>
      <c r="AC141" s="77">
        <f>VLOOKUP(F141,'N2K Features'!$D$5:$CL$125,24,FALSE)</f>
        <v>0</v>
      </c>
      <c r="AD141" s="77" t="str">
        <f>VLOOKUP(F141,'N2K Features'!$D$5:$CL$125,25,FALSE)</f>
        <v>Yes</v>
      </c>
      <c r="AE141" s="77" t="str">
        <f>VLOOKUP(F141,'N2K Features'!$D$5:$CL$125,26,FALSE)</f>
        <v>Small</v>
      </c>
      <c r="AF141" s="78" t="str">
        <f>VLOOKUP(F141,'N2K Features'!$D$5:$CL$125,27,FALSE)</f>
        <v>Low</v>
      </c>
      <c r="AG141" s="76" t="str">
        <f>VLOOKUP(F141,'N2K Features'!$D$5:$CL$125,28,FALSE)</f>
        <v>Yes</v>
      </c>
      <c r="AH141" s="76" t="str">
        <f>VLOOKUP(F141,'N2K Features'!$D$5:$CL$125,29,FALSE)</f>
        <v>Small</v>
      </c>
      <c r="AI141" s="76" t="str">
        <f>VLOOKUP(F141,'N2K Features'!$D$5:$CL$125,30,FALSE)</f>
        <v>High</v>
      </c>
      <c r="AJ141" s="76" t="str">
        <f>VLOOKUP(F141,'N2K Features'!$D$5:$CL$125,31,FALSE)</f>
        <v>No</v>
      </c>
      <c r="AK141" s="76">
        <f>VLOOKUP(F141,'N2K Features'!$D$5:$CL$125,32,FALSE)</f>
        <v>0</v>
      </c>
      <c r="AL141" s="76">
        <f>VLOOKUP(F141,'N2K Features'!$D$5:$CL$125,33,FALSE)</f>
        <v>0</v>
      </c>
      <c r="AM141" s="76" t="str">
        <f>VLOOKUP(F141,'N2K Features'!$D$5:$CL$125,34,FALSE)</f>
        <v>Yes</v>
      </c>
      <c r="AN141" s="76" t="str">
        <f>VLOOKUP(F141,'N2K Features'!$D$5:$CL$125,35,FALSE)</f>
        <v>Small</v>
      </c>
      <c r="AO141" s="76" t="str">
        <f>VLOOKUP(F141,'N2K Features'!$D$5:$CL$125,36,FALSE)</f>
        <v>Low</v>
      </c>
      <c r="AP141" s="76" t="str">
        <f>VLOOKUP(F141,'N2K Features'!$D$5:$CL$125,37,FALSE)</f>
        <v>Yes</v>
      </c>
      <c r="AQ141" s="76" t="str">
        <f>VLOOKUP(F141,'N2K Features'!$D$5:$CL$125,38,FALSE)</f>
        <v>Medium</v>
      </c>
      <c r="AR141" s="76" t="str">
        <f>VLOOKUP(F141,'N2K Features'!$D$5:$CL$125,39,FALSE)</f>
        <v>Low</v>
      </c>
      <c r="AS141" s="76" t="str">
        <f>VLOOKUP(F141,'N2K Features'!$D$5:$CL$125,40,FALSE)</f>
        <v>No</v>
      </c>
      <c r="AT141" s="76">
        <f>VLOOKUP(F141,'N2K Features'!$D$5:$CL$125,41,FALSE)</f>
        <v>0</v>
      </c>
      <c r="AU141" s="76">
        <f>VLOOKUP(F141,'N2K Features'!$D$5:$CL$125,42,FALSE)</f>
        <v>0</v>
      </c>
      <c r="AV141" s="76" t="str">
        <f>VLOOKUP(F141,'N2K Features'!$D$5:$CL$125,43,FALSE)</f>
        <v>No</v>
      </c>
      <c r="AW141" s="76">
        <f>VLOOKUP(F141,'N2K Features'!$D$5:$CL$125,44,FALSE)</f>
        <v>0</v>
      </c>
      <c r="AX141" s="76">
        <f>VLOOKUP(F141,'N2K Features'!$D$5:$CL$125,45,FALSE)</f>
        <v>0</v>
      </c>
      <c r="AY141" s="76" t="str">
        <f>VLOOKUP(F141,'N2K Features'!$D$5:$CL$125,46,FALSE)</f>
        <v>No</v>
      </c>
      <c r="AZ141" s="76">
        <f>VLOOKUP(F141,'N2K Features'!$D$5:$CL$125,47,FALSE)</f>
        <v>0</v>
      </c>
      <c r="BA141" s="76">
        <f>VLOOKUP(F141,'N2K Features'!$D$5:$CL$125,48,FALSE)</f>
        <v>0</v>
      </c>
      <c r="BB141" s="76" t="str">
        <f>VLOOKUP(F141,'N2K Features'!$D$5:$CL$125,49,FALSE)</f>
        <v>No</v>
      </c>
      <c r="BC141" s="76">
        <f>VLOOKUP(F141,'N2K Features'!$D$5:$CL$125,50,FALSE)</f>
        <v>0</v>
      </c>
      <c r="BD141" s="130">
        <f>VLOOKUP(F141,'N2K Features'!$D$5:$CL$125,51,FALSE)</f>
        <v>0</v>
      </c>
      <c r="BE141" s="76" t="str">
        <f>VLOOKUP(F141,'N2K Features'!$D$5:$CL$125,52,FALSE)</f>
        <v>No</v>
      </c>
      <c r="BF141" s="76">
        <f>VLOOKUP(F141,'N2K Features'!$D$5:$CL$125,53,FALSE)</f>
        <v>0</v>
      </c>
      <c r="BG141" s="130">
        <f>VLOOKUP(F141,'N2K Features'!$D$5:$CL$125,54,FALSE)</f>
        <v>0</v>
      </c>
      <c r="BH141" s="76" t="str">
        <f>VLOOKUP(F141,'N2K Features'!$D$5:$CL$125,55,FALSE)</f>
        <v>Yes</v>
      </c>
      <c r="BI141" s="76" t="str">
        <f>VLOOKUP(F141,'N2K Features'!$D$5:$CL$125,56,FALSE)</f>
        <v>Small</v>
      </c>
      <c r="BJ141" s="76" t="str">
        <f>VLOOKUP(F141,'N2K Features'!$D$5:$CL$125,57,FALSE)</f>
        <v>Low</v>
      </c>
      <c r="BK141" s="76" t="str">
        <f>VLOOKUP(F141,'N2K Features'!$D$5:$CL$125,58,FALSE)</f>
        <v>Yes</v>
      </c>
      <c r="BL141" s="76" t="str">
        <f>VLOOKUP(F141,'N2K Features'!$D$5:$CL$125,59,FALSE)</f>
        <v>Medium</v>
      </c>
      <c r="BM141" s="130" t="str">
        <f>VLOOKUP(F141,'N2K Features'!$D$5:$CL$125,60,FALSE)</f>
        <v>High</v>
      </c>
      <c r="BN141" s="76" t="str">
        <f>VLOOKUP(F141,'N2K Features'!$D$5:$CL$125,61,FALSE)</f>
        <v>No</v>
      </c>
      <c r="BO141" s="76">
        <f>VLOOKUP(F141,'N2K Features'!$D$5:$CL$125,62,FALSE)</f>
        <v>0</v>
      </c>
      <c r="BP141" s="76">
        <f>VLOOKUP(F141,'N2K Features'!$D$5:$CL$125,63,FALSE)</f>
        <v>0</v>
      </c>
      <c r="BQ141" s="76" t="str">
        <f>VLOOKUP(F141,'N2K Features'!$D$5:$CL$125,64,FALSE)</f>
        <v>No</v>
      </c>
      <c r="BR141" s="76">
        <f>VLOOKUP(F141,'N2K Features'!$D$5:$CL$125,65,FALSE)</f>
        <v>0</v>
      </c>
      <c r="BS141" s="76">
        <f>VLOOKUP(F141,'N2K Features'!$D$5:$CL$125,66,FALSE)</f>
        <v>0</v>
      </c>
      <c r="BT141" s="76" t="str">
        <f>VLOOKUP(F141,'N2K Features'!$D$5:$CL$125,67,FALSE)</f>
        <v>Yes</v>
      </c>
      <c r="BU141" s="76" t="str">
        <f>VLOOKUP(F141,'N2K Features'!$D$5:$CL$125,68,FALSE)</f>
        <v>Small</v>
      </c>
      <c r="BV141" s="76" t="str">
        <f>VLOOKUP(F141,'N2K Features'!$D$5:$CL$125,69,FALSE)</f>
        <v>Low</v>
      </c>
      <c r="BW141" s="76" t="str">
        <f>VLOOKUP(F141,'N2K Features'!$D$5:$CL$125,70,FALSE)</f>
        <v>Yes</v>
      </c>
      <c r="BX141" s="76" t="str">
        <f>VLOOKUP(F141,'N2K Features'!$D$5:$CL$125,71,FALSE)</f>
        <v>Medium</v>
      </c>
      <c r="BY141" s="130" t="str">
        <f>VLOOKUP(F141,'N2K Features'!$D$5:$CL$125,72,FALSE)</f>
        <v>High</v>
      </c>
      <c r="BZ141" s="76" t="str">
        <f>VLOOKUP(F141,'N2K Features'!$D$5:$CL$125,73,FALSE)</f>
        <v>Yes</v>
      </c>
      <c r="CA141" s="76" t="str">
        <f>VLOOKUP(F141,'N2K Features'!$D$5:$CL$125,74,FALSE)</f>
        <v>Large</v>
      </c>
      <c r="CB141" s="76" t="str">
        <f>VLOOKUP(F141,'N2K Features'!$D$5:$CL$125,75,FALSE)</f>
        <v>High</v>
      </c>
      <c r="CC141" s="76" t="str">
        <f>VLOOKUP(F141,'N2K Features'!$D$5:$CL$125,76,FALSE)</f>
        <v>No</v>
      </c>
      <c r="CD141" s="76">
        <f>VLOOKUP(F141,'N2K Features'!$D$5:$CL$125,77,FALSE)</f>
        <v>0</v>
      </c>
      <c r="CE141" s="76">
        <f>VLOOKUP(F141,'N2K Features'!$D$5:$CL$125,78,FALSE)</f>
        <v>0</v>
      </c>
      <c r="CF141" s="76" t="str">
        <f>VLOOKUP(F141,'N2K Features'!$D$5:$CL$125,79,FALSE)</f>
        <v>Yes</v>
      </c>
      <c r="CG141" s="76" t="str">
        <f>VLOOKUP(F141,'N2K Features'!$D$5:$CL$125,80,FALSE)</f>
        <v>Medium</v>
      </c>
      <c r="CH141" s="76" t="str">
        <f>VLOOKUP(F141,'N2K Features'!$D$5:$CL$125,81,FALSE)</f>
        <v>Low</v>
      </c>
      <c r="CI141" s="76" t="str">
        <f>VLOOKUP(F141,'N2K Features'!$D$5:$CL$125,82,FALSE)</f>
        <v>Yes</v>
      </c>
      <c r="CJ141" s="76" t="str">
        <f>VLOOKUP(F141,'N2K Features'!$D$5:$CL$125,83,FALSE)</f>
        <v>Medium</v>
      </c>
      <c r="CK141" s="76" t="str">
        <f>VLOOKUP(F141,'N2K Features'!$D$5:$CL$125,84,FALSE)</f>
        <v>High</v>
      </c>
      <c r="CL141" s="76" t="str">
        <f>VLOOKUP(F141,'N2K Features'!$D$5:$CL$125,85,FALSE)</f>
        <v>Yes</v>
      </c>
      <c r="CM141" s="76" t="str">
        <f>VLOOKUP(F141,'N2K Features'!$D$5:$CL$125,86,FALSE)</f>
        <v>High</v>
      </c>
      <c r="CN141" s="79" t="str">
        <f>VLOOKUP(F141,'N2K Features'!$D$5:$CL$125,87,FALSE)</f>
        <v xml:space="preserve">Key element of iconic coastal landscapes of Wales, used by walkers (Wales Coast Path). Show of flowers, bird interest. </v>
      </c>
    </row>
    <row r="142" spans="1:92" ht="14.4" hidden="1" x14ac:dyDescent="0.3">
      <c r="A142" s="129" t="s">
        <v>241</v>
      </c>
      <c r="B142" s="59" t="s">
        <v>242</v>
      </c>
      <c r="C142" s="59" t="s">
        <v>528</v>
      </c>
      <c r="D142" s="59" t="s">
        <v>711</v>
      </c>
      <c r="E142" s="59" t="s">
        <v>604</v>
      </c>
      <c r="F142" s="59" t="s">
        <v>712</v>
      </c>
      <c r="G142" s="59" t="s">
        <v>713</v>
      </c>
      <c r="H142" s="179" t="s">
        <v>714</v>
      </c>
      <c r="I142" s="77" t="str">
        <f>VLOOKUP(F142,'N2K Features'!$D$5:$CL$125,4,FALSE)</f>
        <v>No</v>
      </c>
      <c r="J142" s="77" t="str">
        <f>VLOOKUP(F142,'N2K Features'!$D$5:$CL$125,5,FALSE)</f>
        <v>Negligible</v>
      </c>
      <c r="K142" s="77" t="str">
        <f>VLOOKUP(F142,'N2K Features'!$D$5:$CL$125,6,FALSE)</f>
        <v>Low</v>
      </c>
      <c r="L142" s="77" t="str">
        <f>VLOOKUP(F142,'N2K Features'!$D$5:$CL$125,7,FALSE)</f>
        <v>No</v>
      </c>
      <c r="M142" s="77" t="str">
        <f>VLOOKUP(F142,'N2K Features'!$D$5:$CL$125,8,FALSE)</f>
        <v>Negligible</v>
      </c>
      <c r="N142" s="77" t="str">
        <f>VLOOKUP(F142,'N2K Features'!$D$5:$CL$125,9,FALSE)</f>
        <v>Low</v>
      </c>
      <c r="O142" s="77" t="str">
        <f>VLOOKUP(F142,'N2K Features'!$D$5:$CL$125,10,FALSE)</f>
        <v>No</v>
      </c>
      <c r="P142" s="77" t="str">
        <f>VLOOKUP(F142,'N2K Features'!$D$5:$CL$125,11,FALSE)</f>
        <v>Negligible</v>
      </c>
      <c r="Q142" s="77" t="str">
        <f>VLOOKUP(F142,'N2K Features'!$D$5:$CL$125,12,FALSE)</f>
        <v>Low</v>
      </c>
      <c r="R142" s="77" t="str">
        <f>VLOOKUP(F142,'N2K Features'!$D$5:$CL$125,13,FALSE)</f>
        <v>No</v>
      </c>
      <c r="S142" s="77" t="str">
        <f>VLOOKUP(F142,'N2K Features'!$D$5:$CL$125,14,FALSE)</f>
        <v>Negligible</v>
      </c>
      <c r="T142" s="77" t="str">
        <f>VLOOKUP(F142,'N2K Features'!$D$5:$CL$125,15,FALSE)</f>
        <v>Low</v>
      </c>
      <c r="U142" s="77" t="str">
        <f>VLOOKUP(F142,'N2K Features'!$D$5:$CL$125,16,FALSE)</f>
        <v>No</v>
      </c>
      <c r="V142" s="77">
        <f>VLOOKUP(F142,'N2K Features'!$D$5:$CL$125, 17,FALSE)</f>
        <v>0</v>
      </c>
      <c r="W142" s="77">
        <f>VLOOKUP(F142,'N2K Features'!$D$5:$CL$125,18,FALSE)</f>
        <v>0</v>
      </c>
      <c r="X142" s="77" t="str">
        <f>VLOOKUP(F142,'N2K Features'!$D$5:$CL$125,19,FALSE)</f>
        <v>No</v>
      </c>
      <c r="Y142" s="77">
        <f>VLOOKUP(F142,'N2K Features'!$D$5:$CL$125,20,FALSE)</f>
        <v>0</v>
      </c>
      <c r="Z142" s="77">
        <f>VLOOKUP(F142,'N2K Features'!$D$5:$CL$125,21,FALSE)</f>
        <v>0</v>
      </c>
      <c r="AA142" s="77" t="str">
        <f>VLOOKUP(F142,'N2K Features'!$D$5:$CL$125,22,FALSE)</f>
        <v>No</v>
      </c>
      <c r="AB142" s="77">
        <f>VLOOKUP(F142,'N2K Features'!$D$5:$CL$125,23,FALSE)</f>
        <v>0</v>
      </c>
      <c r="AC142" s="77">
        <f>VLOOKUP(F142,'N2K Features'!$D$5:$CL$125,24,FALSE)</f>
        <v>0</v>
      </c>
      <c r="AD142" s="77" t="str">
        <f>VLOOKUP(F142,'N2K Features'!$D$5:$CL$125,25,FALSE)</f>
        <v>No</v>
      </c>
      <c r="AE142" s="77">
        <f>VLOOKUP(F142,'N2K Features'!$D$5:$CL$125,26,FALSE)</f>
        <v>0</v>
      </c>
      <c r="AF142" s="78">
        <f>VLOOKUP(F142,'N2K Features'!$D$5:$CL$125,27,FALSE)</f>
        <v>0</v>
      </c>
      <c r="AG142" s="76" t="str">
        <f>VLOOKUP(F142,'N2K Features'!$D$5:$CL$125,28,FALSE)</f>
        <v>No</v>
      </c>
      <c r="AH142" s="76">
        <f>VLOOKUP(F142,'N2K Features'!$D$5:$CL$125,29,FALSE)</f>
        <v>0</v>
      </c>
      <c r="AI142" s="76">
        <f>VLOOKUP(F142,'N2K Features'!$D$5:$CL$125,30,FALSE)</f>
        <v>0</v>
      </c>
      <c r="AJ142" s="76" t="str">
        <f>VLOOKUP(F142,'N2K Features'!$D$5:$CL$125,31,FALSE)</f>
        <v>No</v>
      </c>
      <c r="AK142" s="76">
        <f>VLOOKUP(F142,'N2K Features'!$D$5:$CL$125,32,FALSE)</f>
        <v>0</v>
      </c>
      <c r="AL142" s="76">
        <f>VLOOKUP(F142,'N2K Features'!$D$5:$CL$125,33,FALSE)</f>
        <v>0</v>
      </c>
      <c r="AM142" s="76" t="str">
        <f>VLOOKUP(F142,'N2K Features'!$D$5:$CL$125,34,FALSE)</f>
        <v>No</v>
      </c>
      <c r="AN142" s="76">
        <f>VLOOKUP(F142,'N2K Features'!$D$5:$CL$125,35,FALSE)</f>
        <v>0</v>
      </c>
      <c r="AO142" s="76">
        <f>VLOOKUP(F142,'N2K Features'!$D$5:$CL$125,36,FALSE)</f>
        <v>0</v>
      </c>
      <c r="AP142" s="76" t="str">
        <f>VLOOKUP(F142,'N2K Features'!$D$5:$CL$125,37,FALSE)</f>
        <v>No</v>
      </c>
      <c r="AQ142" s="76">
        <f>VLOOKUP(F142,'N2K Features'!$D$5:$CL$125,38,FALSE)</f>
        <v>0</v>
      </c>
      <c r="AR142" s="76">
        <f>VLOOKUP(F142,'N2K Features'!$D$5:$CL$125,39,FALSE)</f>
        <v>0</v>
      </c>
      <c r="AS142" s="76" t="str">
        <f>VLOOKUP(F142,'N2K Features'!$D$5:$CL$125,40,FALSE)</f>
        <v>No</v>
      </c>
      <c r="AT142" s="76">
        <f>VLOOKUP(F142,'N2K Features'!$D$5:$CL$125,41,FALSE)</f>
        <v>0</v>
      </c>
      <c r="AU142" s="76">
        <f>VLOOKUP(F142,'N2K Features'!$D$5:$CL$125,42,FALSE)</f>
        <v>0</v>
      </c>
      <c r="AV142" s="76" t="str">
        <f>VLOOKUP(F142,'N2K Features'!$D$5:$CL$125,43,FALSE)</f>
        <v>No</v>
      </c>
      <c r="AW142" s="76">
        <f>VLOOKUP(F142,'N2K Features'!$D$5:$CL$125,44,FALSE)</f>
        <v>0</v>
      </c>
      <c r="AX142" s="76">
        <f>VLOOKUP(F142,'N2K Features'!$D$5:$CL$125,45,FALSE)</f>
        <v>0</v>
      </c>
      <c r="AY142" s="76" t="str">
        <f>VLOOKUP(F142,'N2K Features'!$D$5:$CL$125,46,FALSE)</f>
        <v>No</v>
      </c>
      <c r="AZ142" s="76">
        <f>VLOOKUP(F142,'N2K Features'!$D$5:$CL$125,47,FALSE)</f>
        <v>0</v>
      </c>
      <c r="BA142" s="76">
        <f>VLOOKUP(F142,'N2K Features'!$D$5:$CL$125,48,FALSE)</f>
        <v>0</v>
      </c>
      <c r="BB142" s="76" t="str">
        <f>VLOOKUP(F142,'N2K Features'!$D$5:$CL$125,49,FALSE)</f>
        <v>No</v>
      </c>
      <c r="BC142" s="76">
        <f>VLOOKUP(F142,'N2K Features'!$D$5:$CL$125,50,FALSE)</f>
        <v>0</v>
      </c>
      <c r="BD142" s="130">
        <f>VLOOKUP(F142,'N2K Features'!$D$5:$CL$125,51,FALSE)</f>
        <v>0</v>
      </c>
      <c r="BE142" s="76" t="str">
        <f>VLOOKUP(F142,'N2K Features'!$D$5:$CL$125,52,FALSE)</f>
        <v>No</v>
      </c>
      <c r="BF142" s="76">
        <f>VLOOKUP(F142,'N2K Features'!$D$5:$CL$125,53,FALSE)</f>
        <v>0</v>
      </c>
      <c r="BG142" s="130">
        <f>VLOOKUP(F142,'N2K Features'!$D$5:$CL$125,54,FALSE)</f>
        <v>0</v>
      </c>
      <c r="BH142" s="76" t="str">
        <f>VLOOKUP(F142,'N2K Features'!$D$5:$CL$125,55,FALSE)</f>
        <v>No</v>
      </c>
      <c r="BI142" s="76">
        <f>VLOOKUP(F142,'N2K Features'!$D$5:$CL$125,56,FALSE)</f>
        <v>0</v>
      </c>
      <c r="BJ142" s="76">
        <f>VLOOKUP(F142,'N2K Features'!$D$5:$CL$125,57,FALSE)</f>
        <v>0</v>
      </c>
      <c r="BK142" s="76" t="str">
        <f>VLOOKUP(F142,'N2K Features'!$D$5:$CL$125,58,FALSE)</f>
        <v>No</v>
      </c>
      <c r="BL142" s="76">
        <f>VLOOKUP(F142,'N2K Features'!$D$5:$CL$125,59,FALSE)</f>
        <v>0</v>
      </c>
      <c r="BM142" s="130">
        <f>VLOOKUP(F142,'N2K Features'!$D$5:$CL$125,60,FALSE)</f>
        <v>0</v>
      </c>
      <c r="BN142" s="76" t="str">
        <f>VLOOKUP(F142,'N2K Features'!$D$5:$CL$125,61,FALSE)</f>
        <v>No</v>
      </c>
      <c r="BO142" s="76">
        <f>VLOOKUP(F142,'N2K Features'!$D$5:$CL$125,62,FALSE)</f>
        <v>0</v>
      </c>
      <c r="BP142" s="76">
        <f>VLOOKUP(F142,'N2K Features'!$D$5:$CL$125,63,FALSE)</f>
        <v>0</v>
      </c>
      <c r="BQ142" s="76" t="str">
        <f>VLOOKUP(F142,'N2K Features'!$D$5:$CL$125,64,FALSE)</f>
        <v>No</v>
      </c>
      <c r="BR142" s="76">
        <f>VLOOKUP(F142,'N2K Features'!$D$5:$CL$125,65,FALSE)</f>
        <v>0</v>
      </c>
      <c r="BS142" s="76">
        <f>VLOOKUP(F142,'N2K Features'!$D$5:$CL$125,66,FALSE)</f>
        <v>0</v>
      </c>
      <c r="BT142" s="76" t="str">
        <f>VLOOKUP(F142,'N2K Features'!$D$5:$CL$125,67,FALSE)</f>
        <v>No</v>
      </c>
      <c r="BU142" s="76">
        <f>VLOOKUP(F142,'N2K Features'!$D$5:$CL$125,68,FALSE)</f>
        <v>0</v>
      </c>
      <c r="BV142" s="76">
        <f>VLOOKUP(F142,'N2K Features'!$D$5:$CL$125,69,FALSE)</f>
        <v>0</v>
      </c>
      <c r="BW142" s="76" t="str">
        <f>VLOOKUP(F142,'N2K Features'!$D$5:$CL$125,70,FALSE)</f>
        <v>No</v>
      </c>
      <c r="BX142" s="76">
        <f>VLOOKUP(F142,'N2K Features'!$D$5:$CL$125,71,FALSE)</f>
        <v>0</v>
      </c>
      <c r="BY142" s="130">
        <f>VLOOKUP(F142,'N2K Features'!$D$5:$CL$125,72,FALSE)</f>
        <v>0</v>
      </c>
      <c r="BZ142" s="76" t="str">
        <f>VLOOKUP(F142,'N2K Features'!$D$5:$CL$125,73,FALSE)</f>
        <v>No</v>
      </c>
      <c r="CA142" s="76">
        <f>VLOOKUP(F142,'N2K Features'!$D$5:$CL$125,74,FALSE)</f>
        <v>0</v>
      </c>
      <c r="CB142" s="76">
        <f>VLOOKUP(F142,'N2K Features'!$D$5:$CL$125,75,FALSE)</f>
        <v>0</v>
      </c>
      <c r="CC142" s="76" t="str">
        <f>VLOOKUP(F142,'N2K Features'!$D$5:$CL$125,76,FALSE)</f>
        <v>No</v>
      </c>
      <c r="CD142" s="76">
        <f>VLOOKUP(F142,'N2K Features'!$D$5:$CL$125,77,FALSE)</f>
        <v>0</v>
      </c>
      <c r="CE142" s="76">
        <f>VLOOKUP(F142,'N2K Features'!$D$5:$CL$125,78,FALSE)</f>
        <v>0</v>
      </c>
      <c r="CF142" s="76" t="str">
        <f>VLOOKUP(F142,'N2K Features'!$D$5:$CL$125,79,FALSE)</f>
        <v>No</v>
      </c>
      <c r="CG142" s="76">
        <f>VLOOKUP(F142,'N2K Features'!$D$5:$CL$125,80,FALSE)</f>
        <v>0</v>
      </c>
      <c r="CH142" s="76">
        <f>VLOOKUP(F142,'N2K Features'!$D$5:$CL$125,81,FALSE)</f>
        <v>0</v>
      </c>
      <c r="CI142" s="76" t="str">
        <f>VLOOKUP(F142,'N2K Features'!$D$5:$CL$125,82,FALSE)</f>
        <v>No</v>
      </c>
      <c r="CJ142" s="76">
        <f>VLOOKUP(F142,'N2K Features'!$D$5:$CL$125,83,FALSE)</f>
        <v>0</v>
      </c>
      <c r="CK142" s="76">
        <f>VLOOKUP(F142,'N2K Features'!$D$5:$CL$125,84,FALSE)</f>
        <v>0</v>
      </c>
      <c r="CL142" s="76" t="str">
        <f>VLOOKUP(F142,'N2K Features'!$D$5:$CL$125,85,FALSE)</f>
        <v>No</v>
      </c>
      <c r="CM142" s="76">
        <f>VLOOKUP(F142,'N2K Features'!$D$5:$CL$125,86,FALSE)</f>
        <v>0</v>
      </c>
      <c r="CN142" s="79">
        <f>VLOOKUP(F142,'N2K Features'!$D$5:$CL$125,87,FALSE)</f>
        <v>0</v>
      </c>
    </row>
    <row r="143" spans="1:92" ht="14.4" hidden="1" x14ac:dyDescent="0.3">
      <c r="A143" s="129" t="s">
        <v>243</v>
      </c>
      <c r="B143" s="59" t="s">
        <v>581</v>
      </c>
      <c r="C143" s="59" t="s">
        <v>585</v>
      </c>
      <c r="D143" s="59" t="s">
        <v>185</v>
      </c>
      <c r="E143" s="59" t="s">
        <v>593</v>
      </c>
      <c r="F143" s="59" t="s">
        <v>186</v>
      </c>
      <c r="G143" s="59" t="s">
        <v>187</v>
      </c>
      <c r="H143" s="179" t="s">
        <v>188</v>
      </c>
      <c r="I143" s="77" t="str">
        <f>VLOOKUP(F143,'N2K Features'!$D$5:$CL$125,4,FALSE)</f>
        <v>Yes</v>
      </c>
      <c r="J143" s="77" t="str">
        <f>VLOOKUP(F143,'N2K Features'!$D$5:$CL$125,5,FALSE)</f>
        <v>Medium</v>
      </c>
      <c r="K143" s="77" t="str">
        <f>VLOOKUP(F143,'N2K Features'!$D$5:$CL$125,6,FALSE)</f>
        <v>Moderate</v>
      </c>
      <c r="L143" s="77" t="str">
        <f>VLOOKUP(F143,'N2K Features'!$D$5:$CL$125,7,FALSE)</f>
        <v>Yes</v>
      </c>
      <c r="M143" s="77" t="str">
        <f>VLOOKUP(F143,'N2K Features'!$D$5:$CL$125,8,FALSE)</f>
        <v>Large</v>
      </c>
      <c r="N143" s="77" t="str">
        <f>VLOOKUP(F143,'N2K Features'!$D$5:$CL$125,9,FALSE)</f>
        <v>Moderate</v>
      </c>
      <c r="O143" s="77" t="str">
        <f>VLOOKUP(F143,'N2K Features'!$D$5:$CL$125,10,FALSE)</f>
        <v>Yes</v>
      </c>
      <c r="P143" s="77" t="str">
        <f>VLOOKUP(F143,'N2K Features'!$D$5:$CL$125,11,FALSE)</f>
        <v>Medium</v>
      </c>
      <c r="Q143" s="77" t="str">
        <f>VLOOKUP(F143,'N2K Features'!$D$5:$CL$125,12,FALSE)</f>
        <v>Low</v>
      </c>
      <c r="R143" s="77" t="str">
        <f>VLOOKUP(F143,'N2K Features'!$D$5:$CL$125,13,FALSE)</f>
        <v>Yes</v>
      </c>
      <c r="S143" s="77" t="str">
        <f>VLOOKUP(F143,'N2K Features'!$D$5:$CL$125,14,FALSE)</f>
        <v>Large</v>
      </c>
      <c r="T143" s="77" t="str">
        <f>VLOOKUP(F143,'N2K Features'!$D$5:$CL$125,15,FALSE)</f>
        <v>Moderate</v>
      </c>
      <c r="U143" s="77" t="str">
        <f>VLOOKUP(F143,'N2K Features'!$D$5:$CL$125,16,FALSE)</f>
        <v>Yes</v>
      </c>
      <c r="V143" s="77" t="str">
        <f>VLOOKUP(F143,'N2K Features'!$D$5:$CL$125, 17,FALSE)</f>
        <v>Medium</v>
      </c>
      <c r="W143" s="77" t="str">
        <f>VLOOKUP(F143,'N2K Features'!$D$5:$CL$125,18,FALSE)</f>
        <v>Low</v>
      </c>
      <c r="X143" s="77" t="str">
        <f>VLOOKUP(F143,'N2K Features'!$D$5:$CL$125,19,FALSE)</f>
        <v>No</v>
      </c>
      <c r="Y143" s="77">
        <f>VLOOKUP(F143,'N2K Features'!$D$5:$CL$125,20,FALSE)</f>
        <v>0</v>
      </c>
      <c r="Z143" s="77">
        <f>VLOOKUP(F143,'N2K Features'!$D$5:$CL$125,21,FALSE)</f>
        <v>0</v>
      </c>
      <c r="AA143" s="77" t="str">
        <f>VLOOKUP(F143,'N2K Features'!$D$5:$CL$125,22,FALSE)</f>
        <v>No</v>
      </c>
      <c r="AB143" s="77">
        <f>VLOOKUP(F143,'N2K Features'!$D$5:$CL$125,23,FALSE)</f>
        <v>0</v>
      </c>
      <c r="AC143" s="77">
        <f>VLOOKUP(F143,'N2K Features'!$D$5:$CL$125,24,FALSE)</f>
        <v>0</v>
      </c>
      <c r="AD143" s="77" t="str">
        <f>VLOOKUP(F143,'N2K Features'!$D$5:$CL$125,25,FALSE)</f>
        <v>Yes</v>
      </c>
      <c r="AE143" s="77" t="str">
        <f>VLOOKUP(F143,'N2K Features'!$D$5:$CL$125,26,FALSE)</f>
        <v>Medium</v>
      </c>
      <c r="AF143" s="78" t="str">
        <f>VLOOKUP(F143,'N2K Features'!$D$5:$CL$125,27,FALSE)</f>
        <v>High</v>
      </c>
      <c r="AG143" s="76" t="str">
        <f>VLOOKUP(F143,'N2K Features'!$D$5:$CL$125,28,FALSE)</f>
        <v>Yes</v>
      </c>
      <c r="AH143" s="76" t="str">
        <f>VLOOKUP(F143,'N2K Features'!$D$5:$CL$125,29,FALSE)</f>
        <v>Small</v>
      </c>
      <c r="AI143" s="76" t="str">
        <f>VLOOKUP(F143,'N2K Features'!$D$5:$CL$125,30,FALSE)</f>
        <v>High</v>
      </c>
      <c r="AJ143" s="76" t="str">
        <f>VLOOKUP(F143,'N2K Features'!$D$5:$CL$125,31,FALSE)</f>
        <v>No</v>
      </c>
      <c r="AK143" s="76">
        <f>VLOOKUP(F143,'N2K Features'!$D$5:$CL$125,32,FALSE)</f>
        <v>0</v>
      </c>
      <c r="AL143" s="76">
        <f>VLOOKUP(F143,'N2K Features'!$D$5:$CL$125,33,FALSE)</f>
        <v>0</v>
      </c>
      <c r="AM143" s="76" t="str">
        <f>VLOOKUP(F143,'N2K Features'!$D$5:$CL$125,34,FALSE)</f>
        <v>Yes</v>
      </c>
      <c r="AN143" s="76" t="str">
        <f>VLOOKUP(F143,'N2K Features'!$D$5:$CL$125,35,FALSE)</f>
        <v>Small</v>
      </c>
      <c r="AO143" s="76" t="str">
        <f>VLOOKUP(F143,'N2K Features'!$D$5:$CL$125,36,FALSE)</f>
        <v>Low</v>
      </c>
      <c r="AP143" s="76" t="str">
        <f>VLOOKUP(F143,'N2K Features'!$D$5:$CL$125,37,FALSE)</f>
        <v>Yes</v>
      </c>
      <c r="AQ143" s="76" t="str">
        <f>VLOOKUP(F143,'N2K Features'!$D$5:$CL$125,38,FALSE)</f>
        <v>Medium</v>
      </c>
      <c r="AR143" s="76" t="str">
        <f>VLOOKUP(F143,'N2K Features'!$D$5:$CL$125,39,FALSE)</f>
        <v>Low</v>
      </c>
      <c r="AS143" s="76" t="str">
        <f>VLOOKUP(F143,'N2K Features'!$D$5:$CL$125,40,FALSE)</f>
        <v>No</v>
      </c>
      <c r="AT143" s="76">
        <f>VLOOKUP(F143,'N2K Features'!$D$5:$CL$125,41,FALSE)</f>
        <v>0</v>
      </c>
      <c r="AU143" s="76">
        <f>VLOOKUP(F143,'N2K Features'!$D$5:$CL$125,42,FALSE)</f>
        <v>0</v>
      </c>
      <c r="AV143" s="76" t="str">
        <f>VLOOKUP(F143,'N2K Features'!$D$5:$CL$125,43,FALSE)</f>
        <v>No</v>
      </c>
      <c r="AW143" s="76">
        <f>VLOOKUP(F143,'N2K Features'!$D$5:$CL$125,44,FALSE)</f>
        <v>0</v>
      </c>
      <c r="AX143" s="76">
        <f>VLOOKUP(F143,'N2K Features'!$D$5:$CL$125,45,FALSE)</f>
        <v>0</v>
      </c>
      <c r="AY143" s="76" t="str">
        <f>VLOOKUP(F143,'N2K Features'!$D$5:$CL$125,46,FALSE)</f>
        <v>No</v>
      </c>
      <c r="AZ143" s="76">
        <f>VLOOKUP(F143,'N2K Features'!$D$5:$CL$125,47,FALSE)</f>
        <v>0</v>
      </c>
      <c r="BA143" s="76">
        <f>VLOOKUP(F143,'N2K Features'!$D$5:$CL$125,48,FALSE)</f>
        <v>0</v>
      </c>
      <c r="BB143" s="76" t="str">
        <f>VLOOKUP(F143,'N2K Features'!$D$5:$CL$125,49,FALSE)</f>
        <v>No</v>
      </c>
      <c r="BC143" s="76">
        <f>VLOOKUP(F143,'N2K Features'!$D$5:$CL$125,50,FALSE)</f>
        <v>0</v>
      </c>
      <c r="BD143" s="130">
        <f>VLOOKUP(F143,'N2K Features'!$D$5:$CL$125,51,FALSE)</f>
        <v>0</v>
      </c>
      <c r="BE143" s="76" t="str">
        <f>VLOOKUP(F143,'N2K Features'!$D$5:$CL$125,52,FALSE)</f>
        <v>No</v>
      </c>
      <c r="BF143" s="76">
        <f>VLOOKUP(F143,'N2K Features'!$D$5:$CL$125,53,FALSE)</f>
        <v>0</v>
      </c>
      <c r="BG143" s="130">
        <f>VLOOKUP(F143,'N2K Features'!$D$5:$CL$125,54,FALSE)</f>
        <v>0</v>
      </c>
      <c r="BH143" s="76" t="str">
        <f>VLOOKUP(F143,'N2K Features'!$D$5:$CL$125,55,FALSE)</f>
        <v>Yes</v>
      </c>
      <c r="BI143" s="76" t="str">
        <f>VLOOKUP(F143,'N2K Features'!$D$5:$CL$125,56,FALSE)</f>
        <v>Small</v>
      </c>
      <c r="BJ143" s="76" t="str">
        <f>VLOOKUP(F143,'N2K Features'!$D$5:$CL$125,57,FALSE)</f>
        <v>Low</v>
      </c>
      <c r="BK143" s="76" t="str">
        <f>VLOOKUP(F143,'N2K Features'!$D$5:$CL$125,58,FALSE)</f>
        <v>Yes</v>
      </c>
      <c r="BL143" s="76" t="str">
        <f>VLOOKUP(F143,'N2K Features'!$D$5:$CL$125,59,FALSE)</f>
        <v>Medium</v>
      </c>
      <c r="BM143" s="130" t="str">
        <f>VLOOKUP(F143,'N2K Features'!$D$5:$CL$125,60,FALSE)</f>
        <v>Moderate</v>
      </c>
      <c r="BN143" s="76" t="str">
        <f>VLOOKUP(F143,'N2K Features'!$D$5:$CL$125,61,FALSE)</f>
        <v>Yes</v>
      </c>
      <c r="BO143" s="76" t="str">
        <f>VLOOKUP(F143,'N2K Features'!$D$5:$CL$125,62,FALSE)</f>
        <v>Medium</v>
      </c>
      <c r="BP143" s="76" t="str">
        <f>VLOOKUP(F143,'N2K Features'!$D$5:$CL$125,63,FALSE)</f>
        <v>Moderate</v>
      </c>
      <c r="BQ143" s="76" t="str">
        <f>VLOOKUP(F143,'N2K Features'!$D$5:$CL$125,64,FALSE)</f>
        <v>No</v>
      </c>
      <c r="BR143" s="76">
        <f>VLOOKUP(F143,'N2K Features'!$D$5:$CL$125,65,FALSE)</f>
        <v>0</v>
      </c>
      <c r="BS143" s="76">
        <f>VLOOKUP(F143,'N2K Features'!$D$5:$CL$125,66,FALSE)</f>
        <v>0</v>
      </c>
      <c r="BT143" s="76" t="str">
        <f>VLOOKUP(F143,'N2K Features'!$D$5:$CL$125,67,FALSE)</f>
        <v>Yes</v>
      </c>
      <c r="BU143" s="76" t="str">
        <f>VLOOKUP(F143,'N2K Features'!$D$5:$CL$125,68,FALSE)</f>
        <v>Small</v>
      </c>
      <c r="BV143" s="76" t="str">
        <f>VLOOKUP(F143,'N2K Features'!$D$5:$CL$125,69,FALSE)</f>
        <v>High</v>
      </c>
      <c r="BW143" s="76" t="str">
        <f>VLOOKUP(F143,'N2K Features'!$D$5:$CL$125,70,FALSE)</f>
        <v>Yes</v>
      </c>
      <c r="BX143" s="76" t="str">
        <f>VLOOKUP(F143,'N2K Features'!$D$5:$CL$125,71,FALSE)</f>
        <v>Medium</v>
      </c>
      <c r="BY143" s="130" t="str">
        <f>VLOOKUP(F143,'N2K Features'!$D$5:$CL$125,72,FALSE)</f>
        <v>High</v>
      </c>
      <c r="BZ143" s="76" t="str">
        <f>VLOOKUP(F143,'N2K Features'!$D$5:$CL$125,73,FALSE)</f>
        <v>No</v>
      </c>
      <c r="CA143" s="76">
        <f>VLOOKUP(F143,'N2K Features'!$D$5:$CL$125,74,FALSE)</f>
        <v>0</v>
      </c>
      <c r="CB143" s="76">
        <f>VLOOKUP(F143,'N2K Features'!$D$5:$CL$125,75,FALSE)</f>
        <v>0</v>
      </c>
      <c r="CC143" s="76" t="str">
        <f>VLOOKUP(F143,'N2K Features'!$D$5:$CL$125,76,FALSE)</f>
        <v>No</v>
      </c>
      <c r="CD143" s="76">
        <f>VLOOKUP(F143,'N2K Features'!$D$5:$CL$125,77,FALSE)</f>
        <v>0</v>
      </c>
      <c r="CE143" s="76">
        <f>VLOOKUP(F143,'N2K Features'!$D$5:$CL$125,78,FALSE)</f>
        <v>0</v>
      </c>
      <c r="CF143" s="76" t="str">
        <f>VLOOKUP(F143,'N2K Features'!$D$5:$CL$125,79,FALSE)</f>
        <v>Yes</v>
      </c>
      <c r="CG143" s="76" t="str">
        <f>VLOOKUP(F143,'N2K Features'!$D$5:$CL$125,80,FALSE)</f>
        <v>Medium</v>
      </c>
      <c r="CH143" s="76" t="str">
        <f>VLOOKUP(F143,'N2K Features'!$D$5:$CL$125,81,FALSE)</f>
        <v>High</v>
      </c>
      <c r="CI143" s="76" t="str">
        <f>VLOOKUP(F143,'N2K Features'!$D$5:$CL$125,82,FALSE)</f>
        <v>No</v>
      </c>
      <c r="CJ143" s="76">
        <f>VLOOKUP(F143,'N2K Features'!$D$5:$CL$125,83,FALSE)</f>
        <v>0</v>
      </c>
      <c r="CK143" s="76">
        <f>VLOOKUP(F143,'N2K Features'!$D$5:$CL$125,84,FALSE)</f>
        <v>0</v>
      </c>
      <c r="CL143" s="76" t="str">
        <f>VLOOKUP(F143,'N2K Features'!$D$5:$CL$125,85,FALSE)</f>
        <v>Yes</v>
      </c>
      <c r="CM143" s="76" t="str">
        <f>VLOOKUP(F143,'N2K Features'!$D$5:$CL$125,86,FALSE)</f>
        <v>Medium</v>
      </c>
      <c r="CN143" s="79" t="str">
        <f>VLOOKUP(F143,'N2K Features'!$D$5:$CL$125,87,FALSE)</f>
        <v>Contributes to iconic upland and coastal landscapes of Wales, popular with walkers. Display of flowers.</v>
      </c>
    </row>
    <row r="144" spans="1:92" ht="14.4" hidden="1" x14ac:dyDescent="0.3">
      <c r="A144" s="129" t="s">
        <v>243</v>
      </c>
      <c r="B144" s="59" t="s">
        <v>581</v>
      </c>
      <c r="C144" s="59" t="s">
        <v>585</v>
      </c>
      <c r="D144" s="59" t="s">
        <v>181</v>
      </c>
      <c r="E144" s="59" t="s">
        <v>593</v>
      </c>
      <c r="F144" s="59" t="s">
        <v>182</v>
      </c>
      <c r="G144" s="59" t="s">
        <v>183</v>
      </c>
      <c r="H144" s="179" t="s">
        <v>184</v>
      </c>
      <c r="I144" s="77" t="str">
        <f>VLOOKUP(F144,'N2K Features'!$D$5:$CL$125,4,FALSE)</f>
        <v>Yes</v>
      </c>
      <c r="J144" s="77" t="str">
        <f>VLOOKUP(F144,'N2K Features'!$D$5:$CL$125,5,FALSE)</f>
        <v>Medium</v>
      </c>
      <c r="K144" s="77" t="str">
        <f>VLOOKUP(F144,'N2K Features'!$D$5:$CL$125,6,FALSE)</f>
        <v>Moderate</v>
      </c>
      <c r="L144" s="77" t="str">
        <f>VLOOKUP(F144,'N2K Features'!$D$5:$CL$125,7,FALSE)</f>
        <v>Yes</v>
      </c>
      <c r="M144" s="77" t="str">
        <f>VLOOKUP(F144,'N2K Features'!$D$5:$CL$125,8,FALSE)</f>
        <v>Large</v>
      </c>
      <c r="N144" s="77" t="str">
        <f>VLOOKUP(F144,'N2K Features'!$D$5:$CL$125,9,FALSE)</f>
        <v>Moderate</v>
      </c>
      <c r="O144" s="77" t="str">
        <f>VLOOKUP(F144,'N2K Features'!$D$5:$CL$125,10,FALSE)</f>
        <v>Yes</v>
      </c>
      <c r="P144" s="77" t="str">
        <f>VLOOKUP(F144,'N2K Features'!$D$5:$CL$125,11,FALSE)</f>
        <v>Medium</v>
      </c>
      <c r="Q144" s="77" t="str">
        <f>VLOOKUP(F144,'N2K Features'!$D$5:$CL$125,12,FALSE)</f>
        <v>Low</v>
      </c>
      <c r="R144" s="77" t="str">
        <f>VLOOKUP(F144,'N2K Features'!$D$5:$CL$125,13,FALSE)</f>
        <v>Yes</v>
      </c>
      <c r="S144" s="77" t="str">
        <f>VLOOKUP(F144,'N2K Features'!$D$5:$CL$125,14,FALSE)</f>
        <v>Large</v>
      </c>
      <c r="T144" s="77" t="str">
        <f>VLOOKUP(F144,'N2K Features'!$D$5:$CL$125,15,FALSE)</f>
        <v>Moderate</v>
      </c>
      <c r="U144" s="77" t="str">
        <f>VLOOKUP(F144,'N2K Features'!$D$5:$CL$125,16,FALSE)</f>
        <v>Yes</v>
      </c>
      <c r="V144" s="77" t="str">
        <f>VLOOKUP(F144,'N2K Features'!$D$5:$CL$125, 17,FALSE)</f>
        <v>Medium</v>
      </c>
      <c r="W144" s="77" t="str">
        <f>VLOOKUP(F144,'N2K Features'!$D$5:$CL$125,18,FALSE)</f>
        <v>Low</v>
      </c>
      <c r="X144" s="77" t="str">
        <f>VLOOKUP(F144,'N2K Features'!$D$5:$CL$125,19,FALSE)</f>
        <v>No</v>
      </c>
      <c r="Y144" s="77">
        <f>VLOOKUP(F144,'N2K Features'!$D$5:$CL$125,20,FALSE)</f>
        <v>0</v>
      </c>
      <c r="Z144" s="77">
        <f>VLOOKUP(F144,'N2K Features'!$D$5:$CL$125,21,FALSE)</f>
        <v>0</v>
      </c>
      <c r="AA144" s="77" t="str">
        <f>VLOOKUP(F144,'N2K Features'!$D$5:$CL$125,22,FALSE)</f>
        <v>No</v>
      </c>
      <c r="AB144" s="77">
        <f>VLOOKUP(F144,'N2K Features'!$D$5:$CL$125,23,FALSE)</f>
        <v>0</v>
      </c>
      <c r="AC144" s="77">
        <f>VLOOKUP(F144,'N2K Features'!$D$5:$CL$125,24,FALSE)</f>
        <v>0</v>
      </c>
      <c r="AD144" s="77" t="str">
        <f>VLOOKUP(F144,'N2K Features'!$D$5:$CL$125,25,FALSE)</f>
        <v>Yes</v>
      </c>
      <c r="AE144" s="77" t="str">
        <f>VLOOKUP(F144,'N2K Features'!$D$5:$CL$125,26,FALSE)</f>
        <v>Medium</v>
      </c>
      <c r="AF144" s="78" t="str">
        <f>VLOOKUP(F144,'N2K Features'!$D$5:$CL$125,27,FALSE)</f>
        <v>High</v>
      </c>
      <c r="AG144" s="76" t="str">
        <f>VLOOKUP(F144,'N2K Features'!$D$5:$CL$125,28,FALSE)</f>
        <v>Yes</v>
      </c>
      <c r="AH144" s="76" t="str">
        <f>VLOOKUP(F144,'N2K Features'!$D$5:$CL$125,29,FALSE)</f>
        <v>Small</v>
      </c>
      <c r="AI144" s="76" t="str">
        <f>VLOOKUP(F144,'N2K Features'!$D$5:$CL$125,30,FALSE)</f>
        <v>High</v>
      </c>
      <c r="AJ144" s="76" t="str">
        <f>VLOOKUP(F144,'N2K Features'!$D$5:$CL$125,31,FALSE)</f>
        <v>No</v>
      </c>
      <c r="AK144" s="76">
        <f>VLOOKUP(F144,'N2K Features'!$D$5:$CL$125,32,FALSE)</f>
        <v>0</v>
      </c>
      <c r="AL144" s="76">
        <f>VLOOKUP(F144,'N2K Features'!$D$5:$CL$125,33,FALSE)</f>
        <v>0</v>
      </c>
      <c r="AM144" s="76" t="str">
        <f>VLOOKUP(F144,'N2K Features'!$D$5:$CL$125,34,FALSE)</f>
        <v>Yes</v>
      </c>
      <c r="AN144" s="76" t="str">
        <f>VLOOKUP(F144,'N2K Features'!$D$5:$CL$125,35,FALSE)</f>
        <v>Small</v>
      </c>
      <c r="AO144" s="76" t="str">
        <f>VLOOKUP(F144,'N2K Features'!$D$5:$CL$125,36,FALSE)</f>
        <v>Low</v>
      </c>
      <c r="AP144" s="76" t="str">
        <f>VLOOKUP(F144,'N2K Features'!$D$5:$CL$125,37,FALSE)</f>
        <v>Yes</v>
      </c>
      <c r="AQ144" s="76" t="str">
        <f>VLOOKUP(F144,'N2K Features'!$D$5:$CL$125,38,FALSE)</f>
        <v>Medium</v>
      </c>
      <c r="AR144" s="76" t="str">
        <f>VLOOKUP(F144,'N2K Features'!$D$5:$CL$125,39,FALSE)</f>
        <v>Low</v>
      </c>
      <c r="AS144" s="76" t="str">
        <f>VLOOKUP(F144,'N2K Features'!$D$5:$CL$125,40,FALSE)</f>
        <v>No</v>
      </c>
      <c r="AT144" s="76">
        <f>VLOOKUP(F144,'N2K Features'!$D$5:$CL$125,41,FALSE)</f>
        <v>0</v>
      </c>
      <c r="AU144" s="76">
        <f>VLOOKUP(F144,'N2K Features'!$D$5:$CL$125,42,FALSE)</f>
        <v>0</v>
      </c>
      <c r="AV144" s="76" t="str">
        <f>VLOOKUP(F144,'N2K Features'!$D$5:$CL$125,43,FALSE)</f>
        <v>No</v>
      </c>
      <c r="AW144" s="76">
        <f>VLOOKUP(F144,'N2K Features'!$D$5:$CL$125,44,FALSE)</f>
        <v>0</v>
      </c>
      <c r="AX144" s="76">
        <f>VLOOKUP(F144,'N2K Features'!$D$5:$CL$125,45,FALSE)</f>
        <v>0</v>
      </c>
      <c r="AY144" s="76" t="str">
        <f>VLOOKUP(F144,'N2K Features'!$D$5:$CL$125,46,FALSE)</f>
        <v>No</v>
      </c>
      <c r="AZ144" s="76">
        <f>VLOOKUP(F144,'N2K Features'!$D$5:$CL$125,47,FALSE)</f>
        <v>0</v>
      </c>
      <c r="BA144" s="76">
        <f>VLOOKUP(F144,'N2K Features'!$D$5:$CL$125,48,FALSE)</f>
        <v>0</v>
      </c>
      <c r="BB144" s="76" t="str">
        <f>VLOOKUP(F144,'N2K Features'!$D$5:$CL$125,49,FALSE)</f>
        <v>No</v>
      </c>
      <c r="BC144" s="76">
        <f>VLOOKUP(F144,'N2K Features'!$D$5:$CL$125,50,FALSE)</f>
        <v>0</v>
      </c>
      <c r="BD144" s="130">
        <f>VLOOKUP(F144,'N2K Features'!$D$5:$CL$125,51,FALSE)</f>
        <v>0</v>
      </c>
      <c r="BE144" s="76" t="str">
        <f>VLOOKUP(F144,'N2K Features'!$D$5:$CL$125,52,FALSE)</f>
        <v>No</v>
      </c>
      <c r="BF144" s="76">
        <f>VLOOKUP(F144,'N2K Features'!$D$5:$CL$125,53,FALSE)</f>
        <v>0</v>
      </c>
      <c r="BG144" s="130">
        <f>VLOOKUP(F144,'N2K Features'!$D$5:$CL$125,54,FALSE)</f>
        <v>0</v>
      </c>
      <c r="BH144" s="76" t="str">
        <f>VLOOKUP(F144,'N2K Features'!$D$5:$CL$125,55,FALSE)</f>
        <v>Yes</v>
      </c>
      <c r="BI144" s="76" t="str">
        <f>VLOOKUP(F144,'N2K Features'!$D$5:$CL$125,56,FALSE)</f>
        <v>Small</v>
      </c>
      <c r="BJ144" s="76" t="str">
        <f>VLOOKUP(F144,'N2K Features'!$D$5:$CL$125,57,FALSE)</f>
        <v>Low</v>
      </c>
      <c r="BK144" s="76" t="str">
        <f>VLOOKUP(F144,'N2K Features'!$D$5:$CL$125,58,FALSE)</f>
        <v>Yes</v>
      </c>
      <c r="BL144" s="76" t="str">
        <f>VLOOKUP(F144,'N2K Features'!$D$5:$CL$125,59,FALSE)</f>
        <v>Medium</v>
      </c>
      <c r="BM144" s="130" t="str">
        <f>VLOOKUP(F144,'N2K Features'!$D$5:$CL$125,60,FALSE)</f>
        <v>Moderate</v>
      </c>
      <c r="BN144" s="76" t="str">
        <f>VLOOKUP(F144,'N2K Features'!$D$5:$CL$125,61,FALSE)</f>
        <v>Yes</v>
      </c>
      <c r="BO144" s="76" t="str">
        <f>VLOOKUP(F144,'N2K Features'!$D$5:$CL$125,62,FALSE)</f>
        <v>Medium</v>
      </c>
      <c r="BP144" s="76" t="str">
        <f>VLOOKUP(F144,'N2K Features'!$D$5:$CL$125,63,FALSE)</f>
        <v>Moderate</v>
      </c>
      <c r="BQ144" s="76" t="str">
        <f>VLOOKUP(F144,'N2K Features'!$D$5:$CL$125,64,FALSE)</f>
        <v>No</v>
      </c>
      <c r="BR144" s="76">
        <f>VLOOKUP(F144,'N2K Features'!$D$5:$CL$125,65,FALSE)</f>
        <v>0</v>
      </c>
      <c r="BS144" s="76">
        <f>VLOOKUP(F144,'N2K Features'!$D$5:$CL$125,66,FALSE)</f>
        <v>0</v>
      </c>
      <c r="BT144" s="76" t="str">
        <f>VLOOKUP(F144,'N2K Features'!$D$5:$CL$125,67,FALSE)</f>
        <v>Yes</v>
      </c>
      <c r="BU144" s="76" t="str">
        <f>VLOOKUP(F144,'N2K Features'!$D$5:$CL$125,68,FALSE)</f>
        <v>Small</v>
      </c>
      <c r="BV144" s="76" t="str">
        <f>VLOOKUP(F144,'N2K Features'!$D$5:$CL$125,69,FALSE)</f>
        <v>High</v>
      </c>
      <c r="BW144" s="76" t="str">
        <f>VLOOKUP(F144,'N2K Features'!$D$5:$CL$125,70,FALSE)</f>
        <v>Yes</v>
      </c>
      <c r="BX144" s="76" t="str">
        <f>VLOOKUP(F144,'N2K Features'!$D$5:$CL$125,71,FALSE)</f>
        <v>Medium</v>
      </c>
      <c r="BY144" s="130" t="str">
        <f>VLOOKUP(F144,'N2K Features'!$D$5:$CL$125,72,FALSE)</f>
        <v>High</v>
      </c>
      <c r="BZ144" s="76" t="str">
        <f>VLOOKUP(F144,'N2K Features'!$D$5:$CL$125,73,FALSE)</f>
        <v>No</v>
      </c>
      <c r="CA144" s="76">
        <f>VLOOKUP(F144,'N2K Features'!$D$5:$CL$125,74,FALSE)</f>
        <v>0</v>
      </c>
      <c r="CB144" s="76">
        <f>VLOOKUP(F144,'N2K Features'!$D$5:$CL$125,75,FALSE)</f>
        <v>0</v>
      </c>
      <c r="CC144" s="76" t="str">
        <f>VLOOKUP(F144,'N2K Features'!$D$5:$CL$125,76,FALSE)</f>
        <v>No</v>
      </c>
      <c r="CD144" s="76">
        <f>VLOOKUP(F144,'N2K Features'!$D$5:$CL$125,77,FALSE)</f>
        <v>0</v>
      </c>
      <c r="CE144" s="76">
        <f>VLOOKUP(F144,'N2K Features'!$D$5:$CL$125,78,FALSE)</f>
        <v>0</v>
      </c>
      <c r="CF144" s="76" t="str">
        <f>VLOOKUP(F144,'N2K Features'!$D$5:$CL$125,79,FALSE)</f>
        <v>Yes</v>
      </c>
      <c r="CG144" s="76" t="str">
        <f>VLOOKUP(F144,'N2K Features'!$D$5:$CL$125,80,FALSE)</f>
        <v>Medium</v>
      </c>
      <c r="CH144" s="76" t="str">
        <f>VLOOKUP(F144,'N2K Features'!$D$5:$CL$125,81,FALSE)</f>
        <v>High</v>
      </c>
      <c r="CI144" s="76" t="str">
        <f>VLOOKUP(F144,'N2K Features'!$D$5:$CL$125,82,FALSE)</f>
        <v>No</v>
      </c>
      <c r="CJ144" s="76">
        <f>VLOOKUP(F144,'N2K Features'!$D$5:$CL$125,83,FALSE)</f>
        <v>0</v>
      </c>
      <c r="CK144" s="76">
        <f>VLOOKUP(F144,'N2K Features'!$D$5:$CL$125,84,FALSE)</f>
        <v>0</v>
      </c>
      <c r="CL144" s="76" t="str">
        <f>VLOOKUP(F144,'N2K Features'!$D$5:$CL$125,85,FALSE)</f>
        <v>Yes</v>
      </c>
      <c r="CM144" s="76" t="str">
        <f>VLOOKUP(F144,'N2K Features'!$D$5:$CL$125,86,FALSE)</f>
        <v>Medium</v>
      </c>
      <c r="CN144" s="79" t="str">
        <f>VLOOKUP(F144,'N2K Features'!$D$5:$CL$125,87,FALSE)</f>
        <v>Contributes to iconic upland landscapes of Wales, popular with walkers. Display of flowers.</v>
      </c>
    </row>
    <row r="145" spans="1:92" ht="14.4" hidden="1" x14ac:dyDescent="0.3">
      <c r="A145" s="129" t="s">
        <v>243</v>
      </c>
      <c r="B145" s="59" t="s">
        <v>581</v>
      </c>
      <c r="C145" s="59" t="s">
        <v>585</v>
      </c>
      <c r="D145" s="59" t="s">
        <v>663</v>
      </c>
      <c r="E145" s="59" t="s">
        <v>600</v>
      </c>
      <c r="F145" s="59" t="s">
        <v>664</v>
      </c>
      <c r="G145" s="59" t="s">
        <v>665</v>
      </c>
      <c r="H145" s="179" t="s">
        <v>666</v>
      </c>
      <c r="I145" s="77" t="str">
        <f>VLOOKUP(F145,'N2K Features'!$D$5:$CL$125,4,FALSE)</f>
        <v>Yes</v>
      </c>
      <c r="J145" s="77" t="str">
        <f>VLOOKUP(F145,'N2K Features'!$D$5:$CL$125,5,FALSE)</f>
        <v>Medium</v>
      </c>
      <c r="K145" s="77" t="str">
        <f>VLOOKUP(F145,'N2K Features'!$D$5:$CL$125,6,FALSE)</f>
        <v>Moderate</v>
      </c>
      <c r="L145" s="77" t="str">
        <f>VLOOKUP(F145,'N2K Features'!$D$5:$CL$125,7,FALSE)</f>
        <v>Yes</v>
      </c>
      <c r="M145" s="77" t="str">
        <f>VLOOKUP(F145,'N2K Features'!$D$5:$CL$125,8,FALSE)</f>
        <v>Small</v>
      </c>
      <c r="N145" s="77" t="str">
        <f>VLOOKUP(F145,'N2K Features'!$D$5:$CL$125,9,FALSE)</f>
        <v>Low</v>
      </c>
      <c r="O145" s="77" t="str">
        <f>VLOOKUP(F145,'N2K Features'!$D$5:$CL$125,10,FALSE)</f>
        <v>Yes</v>
      </c>
      <c r="P145" s="77" t="str">
        <f>VLOOKUP(F145,'N2K Features'!$D$5:$CL$125,11,FALSE)</f>
        <v>Medium</v>
      </c>
      <c r="Q145" s="77" t="str">
        <f>VLOOKUP(F145,'N2K Features'!$D$5:$CL$125,12,FALSE)</f>
        <v>Low</v>
      </c>
      <c r="R145" s="77" t="str">
        <f>VLOOKUP(F145,'N2K Features'!$D$5:$CL$125,13,FALSE)</f>
        <v>Yes</v>
      </c>
      <c r="S145" s="77" t="str">
        <f>VLOOKUP(F145,'N2K Features'!$D$5:$CL$125,14,FALSE)</f>
        <v>Small</v>
      </c>
      <c r="T145" s="77" t="str">
        <f>VLOOKUP(F145,'N2K Features'!$D$5:$CL$125,15,FALSE)</f>
        <v>Low</v>
      </c>
      <c r="U145" s="77" t="str">
        <f>VLOOKUP(F145,'N2K Features'!$D$5:$CL$125,16,FALSE)</f>
        <v>Yes</v>
      </c>
      <c r="V145" s="77" t="str">
        <f>VLOOKUP(F145,'N2K Features'!$D$5:$CL$125, 17,FALSE)</f>
        <v>Medium</v>
      </c>
      <c r="W145" s="77" t="str">
        <f>VLOOKUP(F145,'N2K Features'!$D$5:$CL$125,18,FALSE)</f>
        <v>Low</v>
      </c>
      <c r="X145" s="77" t="str">
        <f>VLOOKUP(F145,'N2K Features'!$D$5:$CL$125,19,FALSE)</f>
        <v>No</v>
      </c>
      <c r="Y145" s="77">
        <f>VLOOKUP(F145,'N2K Features'!$D$5:$CL$125,20,FALSE)</f>
        <v>0</v>
      </c>
      <c r="Z145" s="77">
        <f>VLOOKUP(F145,'N2K Features'!$D$5:$CL$125,21,FALSE)</f>
        <v>0</v>
      </c>
      <c r="AA145" s="77" t="str">
        <f>VLOOKUP(F145,'N2K Features'!$D$5:$CL$125,22,FALSE)</f>
        <v>No</v>
      </c>
      <c r="AB145" s="77">
        <f>VLOOKUP(F145,'N2K Features'!$D$5:$CL$125,23,FALSE)</f>
        <v>0</v>
      </c>
      <c r="AC145" s="77">
        <f>VLOOKUP(F145,'N2K Features'!$D$5:$CL$125,24,FALSE)</f>
        <v>0</v>
      </c>
      <c r="AD145" s="77" t="str">
        <f>VLOOKUP(F145,'N2K Features'!$D$5:$CL$125,25,FALSE)</f>
        <v>Yes</v>
      </c>
      <c r="AE145" s="77" t="str">
        <f>VLOOKUP(F145,'N2K Features'!$D$5:$CL$125,26,FALSE)</f>
        <v>Small</v>
      </c>
      <c r="AF145" s="78" t="str">
        <f>VLOOKUP(F145,'N2K Features'!$D$5:$CL$125,27,FALSE)</f>
        <v>Low</v>
      </c>
      <c r="AG145" s="76" t="str">
        <f>VLOOKUP(F145,'N2K Features'!$D$5:$CL$125,28,FALSE)</f>
        <v>Yes</v>
      </c>
      <c r="AH145" s="76" t="str">
        <f>VLOOKUP(F145,'N2K Features'!$D$5:$CL$125,29,FALSE)</f>
        <v>Small</v>
      </c>
      <c r="AI145" s="76" t="str">
        <f>VLOOKUP(F145,'N2K Features'!$D$5:$CL$125,30,FALSE)</f>
        <v>High</v>
      </c>
      <c r="AJ145" s="76" t="str">
        <f>VLOOKUP(F145,'N2K Features'!$D$5:$CL$125,31,FALSE)</f>
        <v>No</v>
      </c>
      <c r="AK145" s="76">
        <f>VLOOKUP(F145,'N2K Features'!$D$5:$CL$125,32,FALSE)</f>
        <v>0</v>
      </c>
      <c r="AL145" s="76">
        <f>VLOOKUP(F145,'N2K Features'!$D$5:$CL$125,33,FALSE)</f>
        <v>0</v>
      </c>
      <c r="AM145" s="76" t="str">
        <f>VLOOKUP(F145,'N2K Features'!$D$5:$CL$125,34,FALSE)</f>
        <v>Yes</v>
      </c>
      <c r="AN145" s="76" t="str">
        <f>VLOOKUP(F145,'N2K Features'!$D$5:$CL$125,35,FALSE)</f>
        <v>Small</v>
      </c>
      <c r="AO145" s="76" t="str">
        <f>VLOOKUP(F145,'N2K Features'!$D$5:$CL$125,36,FALSE)</f>
        <v>Low</v>
      </c>
      <c r="AP145" s="76" t="str">
        <f>VLOOKUP(F145,'N2K Features'!$D$5:$CL$125,37,FALSE)</f>
        <v>Yes</v>
      </c>
      <c r="AQ145" s="76" t="str">
        <f>VLOOKUP(F145,'N2K Features'!$D$5:$CL$125,38,FALSE)</f>
        <v>Medium</v>
      </c>
      <c r="AR145" s="76" t="str">
        <f>VLOOKUP(F145,'N2K Features'!$D$5:$CL$125,39,FALSE)</f>
        <v>Low</v>
      </c>
      <c r="AS145" s="76" t="str">
        <f>VLOOKUP(F145,'N2K Features'!$D$5:$CL$125,40,FALSE)</f>
        <v>No</v>
      </c>
      <c r="AT145" s="76">
        <f>VLOOKUP(F145,'N2K Features'!$D$5:$CL$125,41,FALSE)</f>
        <v>0</v>
      </c>
      <c r="AU145" s="76">
        <f>VLOOKUP(F145,'N2K Features'!$D$5:$CL$125,42,FALSE)</f>
        <v>0</v>
      </c>
      <c r="AV145" s="76" t="str">
        <f>VLOOKUP(F145,'N2K Features'!$D$5:$CL$125,43,FALSE)</f>
        <v>No</v>
      </c>
      <c r="AW145" s="76">
        <f>VLOOKUP(F145,'N2K Features'!$D$5:$CL$125,44,FALSE)</f>
        <v>0</v>
      </c>
      <c r="AX145" s="76">
        <f>VLOOKUP(F145,'N2K Features'!$D$5:$CL$125,45,FALSE)</f>
        <v>0</v>
      </c>
      <c r="AY145" s="76" t="str">
        <f>VLOOKUP(F145,'N2K Features'!$D$5:$CL$125,46,FALSE)</f>
        <v>No</v>
      </c>
      <c r="AZ145" s="76">
        <f>VLOOKUP(F145,'N2K Features'!$D$5:$CL$125,47,FALSE)</f>
        <v>0</v>
      </c>
      <c r="BA145" s="76">
        <f>VLOOKUP(F145,'N2K Features'!$D$5:$CL$125,48,FALSE)</f>
        <v>0</v>
      </c>
      <c r="BB145" s="76" t="str">
        <f>VLOOKUP(F145,'N2K Features'!$D$5:$CL$125,49,FALSE)</f>
        <v>No</v>
      </c>
      <c r="BC145" s="76">
        <f>VLOOKUP(F145,'N2K Features'!$D$5:$CL$125,50,FALSE)</f>
        <v>0</v>
      </c>
      <c r="BD145" s="130">
        <f>VLOOKUP(F145,'N2K Features'!$D$5:$CL$125,51,FALSE)</f>
        <v>0</v>
      </c>
      <c r="BE145" s="76" t="str">
        <f>VLOOKUP(F145,'N2K Features'!$D$5:$CL$125,52,FALSE)</f>
        <v>No</v>
      </c>
      <c r="BF145" s="76">
        <f>VLOOKUP(F145,'N2K Features'!$D$5:$CL$125,53,FALSE)</f>
        <v>0</v>
      </c>
      <c r="BG145" s="130">
        <f>VLOOKUP(F145,'N2K Features'!$D$5:$CL$125,54,FALSE)</f>
        <v>0</v>
      </c>
      <c r="BH145" s="76" t="str">
        <f>VLOOKUP(F145,'N2K Features'!$D$5:$CL$125,55,FALSE)</f>
        <v>Yes</v>
      </c>
      <c r="BI145" s="76" t="str">
        <f>VLOOKUP(F145,'N2K Features'!$D$5:$CL$125,56,FALSE)</f>
        <v>Small</v>
      </c>
      <c r="BJ145" s="76" t="str">
        <f>VLOOKUP(F145,'N2K Features'!$D$5:$CL$125,57,FALSE)</f>
        <v>Low</v>
      </c>
      <c r="BK145" s="76" t="str">
        <f>VLOOKUP(F145,'N2K Features'!$D$5:$CL$125,58,FALSE)</f>
        <v>Yes</v>
      </c>
      <c r="BL145" s="76" t="str">
        <f>VLOOKUP(F145,'N2K Features'!$D$5:$CL$125,59,FALSE)</f>
        <v>Medium</v>
      </c>
      <c r="BM145" s="130" t="str">
        <f>VLOOKUP(F145,'N2K Features'!$D$5:$CL$125,60,FALSE)</f>
        <v>High</v>
      </c>
      <c r="BN145" s="76" t="str">
        <f>VLOOKUP(F145,'N2K Features'!$D$5:$CL$125,61,FALSE)</f>
        <v>No</v>
      </c>
      <c r="BO145" s="76">
        <f>VLOOKUP(F145,'N2K Features'!$D$5:$CL$125,62,FALSE)</f>
        <v>0</v>
      </c>
      <c r="BP145" s="76">
        <f>VLOOKUP(F145,'N2K Features'!$D$5:$CL$125,63,FALSE)</f>
        <v>0</v>
      </c>
      <c r="BQ145" s="76" t="str">
        <f>VLOOKUP(F145,'N2K Features'!$D$5:$CL$125,64,FALSE)</f>
        <v>No</v>
      </c>
      <c r="BR145" s="76">
        <f>VLOOKUP(F145,'N2K Features'!$D$5:$CL$125,65,FALSE)</f>
        <v>0</v>
      </c>
      <c r="BS145" s="76">
        <f>VLOOKUP(F145,'N2K Features'!$D$5:$CL$125,66,FALSE)</f>
        <v>0</v>
      </c>
      <c r="BT145" s="76" t="str">
        <f>VLOOKUP(F145,'N2K Features'!$D$5:$CL$125,67,FALSE)</f>
        <v>Yes</v>
      </c>
      <c r="BU145" s="76" t="str">
        <f>VLOOKUP(F145,'N2K Features'!$D$5:$CL$125,68,FALSE)</f>
        <v>Small</v>
      </c>
      <c r="BV145" s="76" t="str">
        <f>VLOOKUP(F145,'N2K Features'!$D$5:$CL$125,69,FALSE)</f>
        <v>Low</v>
      </c>
      <c r="BW145" s="76" t="str">
        <f>VLOOKUP(F145,'N2K Features'!$D$5:$CL$125,70,FALSE)</f>
        <v>Yes</v>
      </c>
      <c r="BX145" s="76" t="str">
        <f>VLOOKUP(F145,'N2K Features'!$D$5:$CL$125,71,FALSE)</f>
        <v>Medium</v>
      </c>
      <c r="BY145" s="130" t="str">
        <f>VLOOKUP(F145,'N2K Features'!$D$5:$CL$125,72,FALSE)</f>
        <v>High</v>
      </c>
      <c r="BZ145" s="76" t="str">
        <f>VLOOKUP(F145,'N2K Features'!$D$5:$CL$125,73,FALSE)</f>
        <v>Yes</v>
      </c>
      <c r="CA145" s="76" t="str">
        <f>VLOOKUP(F145,'N2K Features'!$D$5:$CL$125,74,FALSE)</f>
        <v>Large</v>
      </c>
      <c r="CB145" s="76" t="str">
        <f>VLOOKUP(F145,'N2K Features'!$D$5:$CL$125,75,FALSE)</f>
        <v>High</v>
      </c>
      <c r="CC145" s="76" t="str">
        <f>VLOOKUP(F145,'N2K Features'!$D$5:$CL$125,76,FALSE)</f>
        <v>No</v>
      </c>
      <c r="CD145" s="76">
        <f>VLOOKUP(F145,'N2K Features'!$D$5:$CL$125,77,FALSE)</f>
        <v>0</v>
      </c>
      <c r="CE145" s="76">
        <f>VLOOKUP(F145,'N2K Features'!$D$5:$CL$125,78,FALSE)</f>
        <v>0</v>
      </c>
      <c r="CF145" s="76" t="str">
        <f>VLOOKUP(F145,'N2K Features'!$D$5:$CL$125,79,FALSE)</f>
        <v>Yes</v>
      </c>
      <c r="CG145" s="76" t="str">
        <f>VLOOKUP(F145,'N2K Features'!$D$5:$CL$125,80,FALSE)</f>
        <v>Medium</v>
      </c>
      <c r="CH145" s="76" t="str">
        <f>VLOOKUP(F145,'N2K Features'!$D$5:$CL$125,81,FALSE)</f>
        <v>Low</v>
      </c>
      <c r="CI145" s="76" t="str">
        <f>VLOOKUP(F145,'N2K Features'!$D$5:$CL$125,82,FALSE)</f>
        <v>Yes</v>
      </c>
      <c r="CJ145" s="76" t="str">
        <f>VLOOKUP(F145,'N2K Features'!$D$5:$CL$125,83,FALSE)</f>
        <v>Medium</v>
      </c>
      <c r="CK145" s="76" t="str">
        <f>VLOOKUP(F145,'N2K Features'!$D$5:$CL$125,84,FALSE)</f>
        <v>High</v>
      </c>
      <c r="CL145" s="76" t="str">
        <f>VLOOKUP(F145,'N2K Features'!$D$5:$CL$125,85,FALSE)</f>
        <v>Yes</v>
      </c>
      <c r="CM145" s="76" t="str">
        <f>VLOOKUP(F145,'N2K Features'!$D$5:$CL$125,86,FALSE)</f>
        <v>High</v>
      </c>
      <c r="CN145" s="79" t="str">
        <f>VLOOKUP(F145,'N2K Features'!$D$5:$CL$125,87,FALSE)</f>
        <v xml:space="preserve">Key element of iconic coastal landscapes of Wales, used by walkers (Wales Coast Path). Show of flowers, bird interest. </v>
      </c>
    </row>
    <row r="146" spans="1:92" ht="14.4" hidden="1" x14ac:dyDescent="0.3">
      <c r="A146" s="129" t="s">
        <v>244</v>
      </c>
      <c r="B146" s="59" t="s">
        <v>245</v>
      </c>
      <c r="C146" s="59" t="s">
        <v>585</v>
      </c>
      <c r="D146" s="59" t="s">
        <v>124</v>
      </c>
      <c r="E146" s="59" t="s">
        <v>589</v>
      </c>
      <c r="F146" s="59" t="s">
        <v>125</v>
      </c>
      <c r="G146" s="59" t="s">
        <v>125</v>
      </c>
      <c r="H146" s="179" t="s">
        <v>126</v>
      </c>
      <c r="I146" s="77" t="str">
        <f>VLOOKUP(F146,'N2K Features'!$D$5:$CL$125,4,FALSE)</f>
        <v>Yes</v>
      </c>
      <c r="J146" s="77" t="str">
        <f>VLOOKUP(F146,'N2K Features'!$D$5:$CL$125,5,FALSE)</f>
        <v>Medium</v>
      </c>
      <c r="K146" s="77" t="str">
        <f>VLOOKUP(F146,'N2K Features'!$D$5:$CL$125,6,FALSE)</f>
        <v>Moderate</v>
      </c>
      <c r="L146" s="77" t="str">
        <f>VLOOKUP(F146,'N2K Features'!$D$5:$CL$125,7,FALSE)</f>
        <v>Yes</v>
      </c>
      <c r="M146" s="77" t="str">
        <f>VLOOKUP(F146,'N2K Features'!$D$5:$CL$125,8,FALSE)</f>
        <v>Small</v>
      </c>
      <c r="N146" s="77" t="str">
        <f>VLOOKUP(F146,'N2K Features'!$D$5:$CL$125,9,FALSE)</f>
        <v>Low</v>
      </c>
      <c r="O146" s="77" t="str">
        <f>VLOOKUP(F146,'N2K Features'!$D$5:$CL$125,10,FALSE)</f>
        <v>Yes</v>
      </c>
      <c r="P146" s="77" t="str">
        <f>VLOOKUP(F146,'N2K Features'!$D$5:$CL$125,11,FALSE)</f>
        <v>Medium</v>
      </c>
      <c r="Q146" s="77" t="str">
        <f>VLOOKUP(F146,'N2K Features'!$D$5:$CL$125,12,FALSE)</f>
        <v>Low</v>
      </c>
      <c r="R146" s="77" t="str">
        <f>VLOOKUP(F146,'N2K Features'!$D$5:$CL$125,13,FALSE)</f>
        <v>Yes</v>
      </c>
      <c r="S146" s="77" t="str">
        <f>VLOOKUP(F146,'N2K Features'!$D$5:$CL$125,14,FALSE)</f>
        <v>Medium</v>
      </c>
      <c r="T146" s="77" t="str">
        <f>VLOOKUP(F146,'N2K Features'!$D$5:$CL$125,15,FALSE)</f>
        <v>High</v>
      </c>
      <c r="U146" s="77" t="str">
        <f>VLOOKUP(F146,'N2K Features'!$D$5:$CL$125,16,FALSE)</f>
        <v>No</v>
      </c>
      <c r="V146" s="77">
        <f>VLOOKUP(F146,'N2K Features'!$D$5:$CL$125, 17,FALSE)</f>
        <v>0</v>
      </c>
      <c r="W146" s="77">
        <f>VLOOKUP(F146,'N2K Features'!$D$5:$CL$125,18,FALSE)</f>
        <v>0</v>
      </c>
      <c r="X146" s="77" t="str">
        <f>VLOOKUP(F146,'N2K Features'!$D$5:$CL$125,19,FALSE)</f>
        <v>Yes</v>
      </c>
      <c r="Y146" s="77" t="str">
        <f>VLOOKUP(F146,'N2K Features'!$D$5:$CL$125,20,FALSE)</f>
        <v>Medium</v>
      </c>
      <c r="Z146" s="77" t="str">
        <f>VLOOKUP(F146,'N2K Features'!$D$5:$CL$125,21,FALSE)</f>
        <v>High</v>
      </c>
      <c r="AA146" s="77" t="str">
        <f>VLOOKUP(F146,'N2K Features'!$D$5:$CL$125,22,FALSE)</f>
        <v>Yes</v>
      </c>
      <c r="AB146" s="77" t="str">
        <f>VLOOKUP(F146,'N2K Features'!$D$5:$CL$125,23,FALSE)</f>
        <v>Small</v>
      </c>
      <c r="AC146" s="77" t="str">
        <f>VLOOKUP(F146,'N2K Features'!$D$5:$CL$125,24,FALSE)</f>
        <v>High</v>
      </c>
      <c r="AD146" s="77" t="str">
        <f>VLOOKUP(F146,'N2K Features'!$D$5:$CL$125,25,FALSE)</f>
        <v>No</v>
      </c>
      <c r="AE146" s="77">
        <f>VLOOKUP(F146,'N2K Features'!$D$5:$CL$125,26,FALSE)</f>
        <v>0</v>
      </c>
      <c r="AF146" s="78">
        <f>VLOOKUP(F146,'N2K Features'!$D$5:$CL$125,27,FALSE)</f>
        <v>0</v>
      </c>
      <c r="AG146" s="76" t="str">
        <f>VLOOKUP(F146,'N2K Features'!$D$5:$CL$125,28,FALSE)</f>
        <v>No</v>
      </c>
      <c r="AH146" s="76">
        <f>VLOOKUP(F146,'N2K Features'!$D$5:$CL$125,29,FALSE)</f>
        <v>0</v>
      </c>
      <c r="AI146" s="76">
        <f>VLOOKUP(F146,'N2K Features'!$D$5:$CL$125,30,FALSE)</f>
        <v>0</v>
      </c>
      <c r="AJ146" s="76" t="str">
        <f>VLOOKUP(F146,'N2K Features'!$D$5:$CL$125,31,FALSE)</f>
        <v>No</v>
      </c>
      <c r="AK146" s="76">
        <f>VLOOKUP(F146,'N2K Features'!$D$5:$CL$125,32,FALSE)</f>
        <v>0</v>
      </c>
      <c r="AL146" s="76">
        <f>VLOOKUP(F146,'N2K Features'!$D$5:$CL$125,33,FALSE)</f>
        <v>0</v>
      </c>
      <c r="AM146" s="76" t="str">
        <f>VLOOKUP(F146,'N2K Features'!$D$5:$CL$125,34,FALSE)</f>
        <v>No</v>
      </c>
      <c r="AN146" s="76">
        <f>VLOOKUP(F146,'N2K Features'!$D$5:$CL$125,35,FALSE)</f>
        <v>0</v>
      </c>
      <c r="AO146" s="76">
        <f>VLOOKUP(F146,'N2K Features'!$D$5:$CL$125,36,FALSE)</f>
        <v>0</v>
      </c>
      <c r="AP146" s="76" t="str">
        <f>VLOOKUP(F146,'N2K Features'!$D$5:$CL$125,37,FALSE)</f>
        <v>No</v>
      </c>
      <c r="AQ146" s="76">
        <f>VLOOKUP(F146,'N2K Features'!$D$5:$CL$125,38,FALSE)</f>
        <v>0</v>
      </c>
      <c r="AR146" s="76">
        <f>VLOOKUP(F146,'N2K Features'!$D$5:$CL$125,39,FALSE)</f>
        <v>0</v>
      </c>
      <c r="AS146" s="76" t="str">
        <f>VLOOKUP(F146,'N2K Features'!$D$5:$CL$125,40,FALSE)</f>
        <v>No</v>
      </c>
      <c r="AT146" s="76">
        <f>VLOOKUP(F146,'N2K Features'!$D$5:$CL$125,41,FALSE)</f>
        <v>0</v>
      </c>
      <c r="AU146" s="76">
        <f>VLOOKUP(F146,'N2K Features'!$D$5:$CL$125,42,FALSE)</f>
        <v>0</v>
      </c>
      <c r="AV146" s="76" t="str">
        <f>VLOOKUP(F146,'N2K Features'!$D$5:$CL$125,43,FALSE)</f>
        <v>No</v>
      </c>
      <c r="AW146" s="76">
        <f>VLOOKUP(F146,'N2K Features'!$D$5:$CL$125,44,FALSE)</f>
        <v>0</v>
      </c>
      <c r="AX146" s="76">
        <f>VLOOKUP(F146,'N2K Features'!$D$5:$CL$125,45,FALSE)</f>
        <v>0</v>
      </c>
      <c r="AY146" s="76" t="str">
        <f>VLOOKUP(F146,'N2K Features'!$D$5:$CL$125,46,FALSE)</f>
        <v>Yes</v>
      </c>
      <c r="AZ146" s="76" t="str">
        <f>VLOOKUP(F146,'N2K Features'!$D$5:$CL$125,47,FALSE)</f>
        <v>Medium</v>
      </c>
      <c r="BA146" s="76" t="str">
        <f>VLOOKUP(F146,'N2K Features'!$D$5:$CL$125,48,FALSE)</f>
        <v>Low</v>
      </c>
      <c r="BB146" s="76" t="str">
        <f>VLOOKUP(F146,'N2K Features'!$D$5:$CL$125,49,FALSE)</f>
        <v>No</v>
      </c>
      <c r="BC146" s="76">
        <f>VLOOKUP(F146,'N2K Features'!$D$5:$CL$125,50,FALSE)</f>
        <v>0</v>
      </c>
      <c r="BD146" s="130">
        <f>VLOOKUP(F146,'N2K Features'!$D$5:$CL$125,51,FALSE)</f>
        <v>0</v>
      </c>
      <c r="BE146" s="76" t="str">
        <f>VLOOKUP(F146,'N2K Features'!$D$5:$CL$125,52,FALSE)</f>
        <v>Yes</v>
      </c>
      <c r="BF146" s="76" t="str">
        <f>VLOOKUP(F146,'N2K Features'!$D$5:$CL$125,53,FALSE)</f>
        <v>Small</v>
      </c>
      <c r="BG146" s="130" t="str">
        <f>VLOOKUP(F146,'N2K Features'!$D$5:$CL$125,54,FALSE)</f>
        <v>Low</v>
      </c>
      <c r="BH146" s="76" t="str">
        <f>VLOOKUP(F146,'N2K Features'!$D$5:$CL$125,55,FALSE)</f>
        <v>Yes</v>
      </c>
      <c r="BI146" s="76" t="str">
        <f>VLOOKUP(F146,'N2K Features'!$D$5:$CL$125,56,FALSE)</f>
        <v>Small</v>
      </c>
      <c r="BJ146" s="76" t="str">
        <f>VLOOKUP(F146,'N2K Features'!$D$5:$CL$125,57,FALSE)</f>
        <v>High</v>
      </c>
      <c r="BK146" s="76" t="str">
        <f>VLOOKUP(F146,'N2K Features'!$D$5:$CL$125,58,FALSE)</f>
        <v>Yes</v>
      </c>
      <c r="BL146" s="76" t="str">
        <f>VLOOKUP(F146,'N2K Features'!$D$5:$CL$125,59,FALSE)</f>
        <v>Large</v>
      </c>
      <c r="BM146" s="130" t="str">
        <f>VLOOKUP(F146,'N2K Features'!$D$5:$CL$125,60,FALSE)</f>
        <v>Low</v>
      </c>
      <c r="BN146" s="76" t="str">
        <f>VLOOKUP(F146,'N2K Features'!$D$5:$CL$125,61,FALSE)</f>
        <v>No</v>
      </c>
      <c r="BO146" s="76">
        <f>VLOOKUP(F146,'N2K Features'!$D$5:$CL$125,62,FALSE)</f>
        <v>0</v>
      </c>
      <c r="BP146" s="76">
        <f>VLOOKUP(F146,'N2K Features'!$D$5:$CL$125,63,FALSE)</f>
        <v>0</v>
      </c>
      <c r="BQ146" s="76" t="str">
        <f>VLOOKUP(F146,'N2K Features'!$D$5:$CL$125,64,FALSE)</f>
        <v>Yes</v>
      </c>
      <c r="BR146" s="76" t="str">
        <f>VLOOKUP(F146,'N2K Features'!$D$5:$CL$125,65,FALSE)</f>
        <v>Medium</v>
      </c>
      <c r="BS146" s="76" t="str">
        <f>VLOOKUP(F146,'N2K Features'!$D$5:$CL$125,66,FALSE)</f>
        <v>Moderate</v>
      </c>
      <c r="BT146" s="76" t="str">
        <f>VLOOKUP(F146,'N2K Features'!$D$5:$CL$125,67,FALSE)</f>
        <v>No</v>
      </c>
      <c r="BU146" s="76">
        <f>VLOOKUP(F146,'N2K Features'!$D$5:$CL$125,68,FALSE)</f>
        <v>0</v>
      </c>
      <c r="BV146" s="76">
        <f>VLOOKUP(F146,'N2K Features'!$D$5:$CL$125,69,FALSE)</f>
        <v>0</v>
      </c>
      <c r="BW146" s="76" t="str">
        <f>VLOOKUP(F146,'N2K Features'!$D$5:$CL$125,70,FALSE)</f>
        <v>Yes</v>
      </c>
      <c r="BX146" s="76" t="str">
        <f>VLOOKUP(F146,'N2K Features'!$D$5:$CL$125,71,FALSE)</f>
        <v>Large</v>
      </c>
      <c r="BY146" s="130" t="str">
        <f>VLOOKUP(F146,'N2K Features'!$D$5:$CL$125,72,FALSE)</f>
        <v>High</v>
      </c>
      <c r="BZ146" s="76" t="str">
        <f>VLOOKUP(F146,'N2K Features'!$D$5:$CL$125,73,FALSE)</f>
        <v>Yes</v>
      </c>
      <c r="CA146" s="76" t="str">
        <f>VLOOKUP(F146,'N2K Features'!$D$5:$CL$125,74,FALSE)</f>
        <v>Large</v>
      </c>
      <c r="CB146" s="76" t="str">
        <f>VLOOKUP(F146,'N2K Features'!$D$5:$CL$125,75,FALSE)</f>
        <v>High</v>
      </c>
      <c r="CC146" s="76" t="str">
        <f>VLOOKUP(F146,'N2K Features'!$D$5:$CL$125,76,FALSE)</f>
        <v>No</v>
      </c>
      <c r="CD146" s="76">
        <f>VLOOKUP(F146,'N2K Features'!$D$5:$CL$125,77,FALSE)</f>
        <v>0</v>
      </c>
      <c r="CE146" s="76">
        <f>VLOOKUP(F146,'N2K Features'!$D$5:$CL$125,78,FALSE)</f>
        <v>0</v>
      </c>
      <c r="CF146" s="76" t="str">
        <f>VLOOKUP(F146,'N2K Features'!$D$5:$CL$125,79,FALSE)</f>
        <v>No</v>
      </c>
      <c r="CG146" s="76">
        <f>VLOOKUP(F146,'N2K Features'!$D$5:$CL$125,80,FALSE)</f>
        <v>0</v>
      </c>
      <c r="CH146" s="76">
        <f>VLOOKUP(F146,'N2K Features'!$D$5:$CL$125,81,FALSE)</f>
        <v>0</v>
      </c>
      <c r="CI146" s="76" t="str">
        <f>VLOOKUP(F146,'N2K Features'!$D$5:$CL$125,82,FALSE)</f>
        <v>Yes</v>
      </c>
      <c r="CJ146" s="76" t="str">
        <f>VLOOKUP(F146,'N2K Features'!$D$5:$CL$125,83,FALSE)</f>
        <v>Medium</v>
      </c>
      <c r="CK146" s="76" t="str">
        <f>VLOOKUP(F146,'N2K Features'!$D$5:$CL$125,84,FALSE)</f>
        <v>High</v>
      </c>
      <c r="CL146" s="76" t="str">
        <f>VLOOKUP(F146,'N2K Features'!$D$5:$CL$125,85,FALSE)</f>
        <v>Yes</v>
      </c>
      <c r="CM146" s="76" t="str">
        <f>VLOOKUP(F146,'N2K Features'!$D$5:$CL$125,86,FALSE)</f>
        <v>High</v>
      </c>
      <c r="CN146" s="79" t="str">
        <f>VLOOKUP(F146,'N2K Features'!$D$5:$CL$125,87,FALSE)</f>
        <v xml:space="preserve">Distinctive landscapes, heavily used for recreation e.g. dog walking, fishing, boating, bird watching. </v>
      </c>
    </row>
    <row r="147" spans="1:92" ht="14.4" hidden="1" x14ac:dyDescent="0.3">
      <c r="A147" s="129" t="s">
        <v>244</v>
      </c>
      <c r="B147" s="59" t="s">
        <v>245</v>
      </c>
      <c r="C147" s="59" t="s">
        <v>585</v>
      </c>
      <c r="D147" s="59" t="s">
        <v>120</v>
      </c>
      <c r="E147" s="59" t="s">
        <v>589</v>
      </c>
      <c r="F147" s="59" t="s">
        <v>121</v>
      </c>
      <c r="G147" s="59" t="s">
        <v>122</v>
      </c>
      <c r="H147" s="179" t="s">
        <v>123</v>
      </c>
      <c r="I147" s="77" t="str">
        <f>VLOOKUP(F147,'N2K Features'!$D$5:$CL$125,4,FALSE)</f>
        <v>Yes</v>
      </c>
      <c r="J147" s="77" t="str">
        <f>VLOOKUP(F147,'N2K Features'!$D$5:$CL$125,5,FALSE)</f>
        <v>Medium</v>
      </c>
      <c r="K147" s="77" t="str">
        <f>VLOOKUP(F147,'N2K Features'!$D$5:$CL$125,6,FALSE)</f>
        <v>Moderate</v>
      </c>
      <c r="L147" s="77" t="str">
        <f>VLOOKUP(F147,'N2K Features'!$D$5:$CL$125,7,FALSE)</f>
        <v>Yes</v>
      </c>
      <c r="M147" s="77" t="str">
        <f>VLOOKUP(F147,'N2K Features'!$D$5:$CL$125,8,FALSE)</f>
        <v>Small</v>
      </c>
      <c r="N147" s="77" t="str">
        <f>VLOOKUP(F147,'N2K Features'!$D$5:$CL$125,9,FALSE)</f>
        <v>Low</v>
      </c>
      <c r="O147" s="77" t="str">
        <f>VLOOKUP(F147,'N2K Features'!$D$5:$CL$125,10,FALSE)</f>
        <v>Yes</v>
      </c>
      <c r="P147" s="77" t="str">
        <f>VLOOKUP(F147,'N2K Features'!$D$5:$CL$125,11,FALSE)</f>
        <v>Medium</v>
      </c>
      <c r="Q147" s="77" t="str">
        <f>VLOOKUP(F147,'N2K Features'!$D$5:$CL$125,12,FALSE)</f>
        <v>Low</v>
      </c>
      <c r="R147" s="77" t="str">
        <f>VLOOKUP(F147,'N2K Features'!$D$5:$CL$125,13,FALSE)</f>
        <v>Yes</v>
      </c>
      <c r="S147" s="77" t="str">
        <f>VLOOKUP(F147,'N2K Features'!$D$5:$CL$125,14,FALSE)</f>
        <v>Medium</v>
      </c>
      <c r="T147" s="77" t="str">
        <f>VLOOKUP(F147,'N2K Features'!$D$5:$CL$125,15,FALSE)</f>
        <v>High</v>
      </c>
      <c r="U147" s="77" t="str">
        <f>VLOOKUP(F147,'N2K Features'!$D$5:$CL$125,16,FALSE)</f>
        <v>No</v>
      </c>
      <c r="V147" s="77">
        <f>VLOOKUP(F147,'N2K Features'!$D$5:$CL$125, 17,FALSE)</f>
        <v>0</v>
      </c>
      <c r="W147" s="77">
        <f>VLOOKUP(F147,'N2K Features'!$D$5:$CL$125,18,FALSE)</f>
        <v>0</v>
      </c>
      <c r="X147" s="77" t="str">
        <f>VLOOKUP(F147,'N2K Features'!$D$5:$CL$125,19,FALSE)</f>
        <v>Yes</v>
      </c>
      <c r="Y147" s="77" t="str">
        <f>VLOOKUP(F147,'N2K Features'!$D$5:$CL$125,20,FALSE)</f>
        <v>Medium</v>
      </c>
      <c r="Z147" s="77" t="str">
        <f>VLOOKUP(F147,'N2K Features'!$D$5:$CL$125,21,FALSE)</f>
        <v>High</v>
      </c>
      <c r="AA147" s="77" t="str">
        <f>VLOOKUP(F147,'N2K Features'!$D$5:$CL$125,22,FALSE)</f>
        <v>Yes</v>
      </c>
      <c r="AB147" s="77" t="str">
        <f>VLOOKUP(F147,'N2K Features'!$D$5:$CL$125,23,FALSE)</f>
        <v>Small</v>
      </c>
      <c r="AC147" s="77" t="str">
        <f>VLOOKUP(F147,'N2K Features'!$D$5:$CL$125,24,FALSE)</f>
        <v>High</v>
      </c>
      <c r="AD147" s="77" t="str">
        <f>VLOOKUP(F147,'N2K Features'!$D$5:$CL$125,25,FALSE)</f>
        <v>No</v>
      </c>
      <c r="AE147" s="77">
        <f>VLOOKUP(F147,'N2K Features'!$D$5:$CL$125,26,FALSE)</f>
        <v>0</v>
      </c>
      <c r="AF147" s="78">
        <f>VLOOKUP(F147,'N2K Features'!$D$5:$CL$125,27,FALSE)</f>
        <v>0</v>
      </c>
      <c r="AG147" s="76" t="str">
        <f>VLOOKUP(F147,'N2K Features'!$D$5:$CL$125,28,FALSE)</f>
        <v>No</v>
      </c>
      <c r="AH147" s="76">
        <f>VLOOKUP(F147,'N2K Features'!$D$5:$CL$125,29,FALSE)</f>
        <v>0</v>
      </c>
      <c r="AI147" s="76">
        <f>VLOOKUP(F147,'N2K Features'!$D$5:$CL$125,30,FALSE)</f>
        <v>0</v>
      </c>
      <c r="AJ147" s="76" t="str">
        <f>VLOOKUP(F147,'N2K Features'!$D$5:$CL$125,31,FALSE)</f>
        <v>No</v>
      </c>
      <c r="AK147" s="76">
        <f>VLOOKUP(F147,'N2K Features'!$D$5:$CL$125,32,FALSE)</f>
        <v>0</v>
      </c>
      <c r="AL147" s="76">
        <f>VLOOKUP(F147,'N2K Features'!$D$5:$CL$125,33,FALSE)</f>
        <v>0</v>
      </c>
      <c r="AM147" s="76" t="str">
        <f>VLOOKUP(F147,'N2K Features'!$D$5:$CL$125,34,FALSE)</f>
        <v>No</v>
      </c>
      <c r="AN147" s="76">
        <f>VLOOKUP(F147,'N2K Features'!$D$5:$CL$125,35,FALSE)</f>
        <v>0</v>
      </c>
      <c r="AO147" s="76">
        <f>VLOOKUP(F147,'N2K Features'!$D$5:$CL$125,36,FALSE)</f>
        <v>0</v>
      </c>
      <c r="AP147" s="76" t="str">
        <f>VLOOKUP(F147,'N2K Features'!$D$5:$CL$125,37,FALSE)</f>
        <v>No</v>
      </c>
      <c r="AQ147" s="76">
        <f>VLOOKUP(F147,'N2K Features'!$D$5:$CL$125,38,FALSE)</f>
        <v>0</v>
      </c>
      <c r="AR147" s="76">
        <f>VLOOKUP(F147,'N2K Features'!$D$5:$CL$125,39,FALSE)</f>
        <v>0</v>
      </c>
      <c r="AS147" s="76" t="str">
        <f>VLOOKUP(F147,'N2K Features'!$D$5:$CL$125,40,FALSE)</f>
        <v>No</v>
      </c>
      <c r="AT147" s="76">
        <f>VLOOKUP(F147,'N2K Features'!$D$5:$CL$125,41,FALSE)</f>
        <v>0</v>
      </c>
      <c r="AU147" s="76">
        <f>VLOOKUP(F147,'N2K Features'!$D$5:$CL$125,42,FALSE)</f>
        <v>0</v>
      </c>
      <c r="AV147" s="76" t="str">
        <f>VLOOKUP(F147,'N2K Features'!$D$5:$CL$125,43,FALSE)</f>
        <v>No</v>
      </c>
      <c r="AW147" s="76">
        <f>VLOOKUP(F147,'N2K Features'!$D$5:$CL$125,44,FALSE)</f>
        <v>0</v>
      </c>
      <c r="AX147" s="76">
        <f>VLOOKUP(F147,'N2K Features'!$D$5:$CL$125,45,FALSE)</f>
        <v>0</v>
      </c>
      <c r="AY147" s="76" t="str">
        <f>VLOOKUP(F147,'N2K Features'!$D$5:$CL$125,46,FALSE)</f>
        <v>No</v>
      </c>
      <c r="AZ147" s="76">
        <f>VLOOKUP(F147,'N2K Features'!$D$5:$CL$125,47,FALSE)</f>
        <v>0</v>
      </c>
      <c r="BA147" s="76">
        <f>VLOOKUP(F147,'N2K Features'!$D$5:$CL$125,48,FALSE)</f>
        <v>0</v>
      </c>
      <c r="BB147" s="76" t="str">
        <f>VLOOKUP(F147,'N2K Features'!$D$5:$CL$125,49,FALSE)</f>
        <v>No</v>
      </c>
      <c r="BC147" s="76">
        <f>VLOOKUP(F147,'N2K Features'!$D$5:$CL$125,50,FALSE)</f>
        <v>0</v>
      </c>
      <c r="BD147" s="130">
        <f>VLOOKUP(F147,'N2K Features'!$D$5:$CL$125,51,FALSE)</f>
        <v>0</v>
      </c>
      <c r="BE147" s="76" t="str">
        <f>VLOOKUP(F147,'N2K Features'!$D$5:$CL$125,52,FALSE)</f>
        <v>Yes</v>
      </c>
      <c r="BF147" s="76" t="str">
        <f>VLOOKUP(F147,'N2K Features'!$D$5:$CL$125,53,FALSE)</f>
        <v>Small</v>
      </c>
      <c r="BG147" s="130" t="str">
        <f>VLOOKUP(F147,'N2K Features'!$D$5:$CL$125,54,FALSE)</f>
        <v>Low</v>
      </c>
      <c r="BH147" s="76" t="str">
        <f>VLOOKUP(F147,'N2K Features'!$D$5:$CL$125,55,FALSE)</f>
        <v>Yes</v>
      </c>
      <c r="BI147" s="76" t="str">
        <f>VLOOKUP(F147,'N2K Features'!$D$5:$CL$125,56,FALSE)</f>
        <v>Small</v>
      </c>
      <c r="BJ147" s="76" t="str">
        <f>VLOOKUP(F147,'N2K Features'!$D$5:$CL$125,57,FALSE)</f>
        <v>High</v>
      </c>
      <c r="BK147" s="76" t="str">
        <f>VLOOKUP(F147,'N2K Features'!$D$5:$CL$125,58,FALSE)</f>
        <v>Yes</v>
      </c>
      <c r="BL147" s="76" t="str">
        <f>VLOOKUP(F147,'N2K Features'!$D$5:$CL$125,59,FALSE)</f>
        <v>Large</v>
      </c>
      <c r="BM147" s="130" t="str">
        <f>VLOOKUP(F147,'N2K Features'!$D$5:$CL$125,60,FALSE)</f>
        <v>Low</v>
      </c>
      <c r="BN147" s="76" t="str">
        <f>VLOOKUP(F147,'N2K Features'!$D$5:$CL$125,61,FALSE)</f>
        <v>No</v>
      </c>
      <c r="BO147" s="76">
        <f>VLOOKUP(F147,'N2K Features'!$D$5:$CL$125,62,FALSE)</f>
        <v>0</v>
      </c>
      <c r="BP147" s="76">
        <f>VLOOKUP(F147,'N2K Features'!$D$5:$CL$125,63,FALSE)</f>
        <v>0</v>
      </c>
      <c r="BQ147" s="76" t="str">
        <f>VLOOKUP(F147,'N2K Features'!$D$5:$CL$125,64,FALSE)</f>
        <v>Yes</v>
      </c>
      <c r="BR147" s="76" t="str">
        <f>VLOOKUP(F147,'N2K Features'!$D$5:$CL$125,65,FALSE)</f>
        <v>Medium</v>
      </c>
      <c r="BS147" s="76" t="str">
        <f>VLOOKUP(F147,'N2K Features'!$D$5:$CL$125,66,FALSE)</f>
        <v>Moderate</v>
      </c>
      <c r="BT147" s="76" t="str">
        <f>VLOOKUP(F147,'N2K Features'!$D$5:$CL$125,67,FALSE)</f>
        <v>No</v>
      </c>
      <c r="BU147" s="76">
        <f>VLOOKUP(F147,'N2K Features'!$D$5:$CL$125,68,FALSE)</f>
        <v>0</v>
      </c>
      <c r="BV147" s="76">
        <f>VLOOKUP(F147,'N2K Features'!$D$5:$CL$125,69,FALSE)</f>
        <v>0</v>
      </c>
      <c r="BW147" s="76" t="str">
        <f>VLOOKUP(F147,'N2K Features'!$D$5:$CL$125,70,FALSE)</f>
        <v>Yes</v>
      </c>
      <c r="BX147" s="76" t="str">
        <f>VLOOKUP(F147,'N2K Features'!$D$5:$CL$125,71,FALSE)</f>
        <v>Large</v>
      </c>
      <c r="BY147" s="130" t="str">
        <f>VLOOKUP(F147,'N2K Features'!$D$5:$CL$125,72,FALSE)</f>
        <v>High</v>
      </c>
      <c r="BZ147" s="76" t="str">
        <f>VLOOKUP(F147,'N2K Features'!$D$5:$CL$125,73,FALSE)</f>
        <v>Yes</v>
      </c>
      <c r="CA147" s="76" t="str">
        <f>VLOOKUP(F147,'N2K Features'!$D$5:$CL$125,74,FALSE)</f>
        <v>Large</v>
      </c>
      <c r="CB147" s="76" t="str">
        <f>VLOOKUP(F147,'N2K Features'!$D$5:$CL$125,75,FALSE)</f>
        <v>High</v>
      </c>
      <c r="CC147" s="76" t="str">
        <f>VLOOKUP(F147,'N2K Features'!$D$5:$CL$125,76,FALSE)</f>
        <v>No</v>
      </c>
      <c r="CD147" s="76">
        <f>VLOOKUP(F147,'N2K Features'!$D$5:$CL$125,77,FALSE)</f>
        <v>0</v>
      </c>
      <c r="CE147" s="76">
        <f>VLOOKUP(F147,'N2K Features'!$D$5:$CL$125,78,FALSE)</f>
        <v>0</v>
      </c>
      <c r="CF147" s="76" t="str">
        <f>VLOOKUP(F147,'N2K Features'!$D$5:$CL$125,79,FALSE)</f>
        <v>No</v>
      </c>
      <c r="CG147" s="76">
        <f>VLOOKUP(F147,'N2K Features'!$D$5:$CL$125,80,FALSE)</f>
        <v>0</v>
      </c>
      <c r="CH147" s="76">
        <f>VLOOKUP(F147,'N2K Features'!$D$5:$CL$125,81,FALSE)</f>
        <v>0</v>
      </c>
      <c r="CI147" s="76" t="str">
        <f>VLOOKUP(F147,'N2K Features'!$D$5:$CL$125,82,FALSE)</f>
        <v>Yes</v>
      </c>
      <c r="CJ147" s="76" t="str">
        <f>VLOOKUP(F147,'N2K Features'!$D$5:$CL$125,83,FALSE)</f>
        <v>Medium</v>
      </c>
      <c r="CK147" s="76" t="str">
        <f>VLOOKUP(F147,'N2K Features'!$D$5:$CL$125,84,FALSE)</f>
        <v>High</v>
      </c>
      <c r="CL147" s="76" t="str">
        <f>VLOOKUP(F147,'N2K Features'!$D$5:$CL$125,85,FALSE)</f>
        <v>Yes</v>
      </c>
      <c r="CM147" s="76" t="str">
        <f>VLOOKUP(F147,'N2K Features'!$D$5:$CL$125,86,FALSE)</f>
        <v>Medium</v>
      </c>
      <c r="CN147" s="79" t="str">
        <f>VLOOKUP(F147,'N2K Features'!$D$5:$CL$125,87,FALSE)</f>
        <v xml:space="preserve">Part of coastal landscape, used for bird watching, recreational bait digging, boat moorings. </v>
      </c>
    </row>
    <row r="148" spans="1:92" ht="14.4" hidden="1" x14ac:dyDescent="0.3">
      <c r="A148" s="129" t="s">
        <v>244</v>
      </c>
      <c r="B148" s="59" t="s">
        <v>245</v>
      </c>
      <c r="C148" s="59" t="s">
        <v>585</v>
      </c>
      <c r="D148" s="59" t="s">
        <v>109</v>
      </c>
      <c r="E148" s="59" t="s">
        <v>589</v>
      </c>
      <c r="F148" s="59" t="s">
        <v>110</v>
      </c>
      <c r="G148" s="59" t="s">
        <v>111</v>
      </c>
      <c r="H148" s="179" t="s">
        <v>112</v>
      </c>
      <c r="I148" s="77" t="str">
        <f>VLOOKUP(F148,'N2K Features'!$D$5:$CL$125,4,FALSE)</f>
        <v>Yes</v>
      </c>
      <c r="J148" s="77" t="str">
        <f>VLOOKUP(F148,'N2K Features'!$D$5:$CL$125,5,FALSE)</f>
        <v>Medium</v>
      </c>
      <c r="K148" s="77" t="str">
        <f>VLOOKUP(F148,'N2K Features'!$D$5:$CL$125,6,FALSE)</f>
        <v>Moderate</v>
      </c>
      <c r="L148" s="77" t="str">
        <f>VLOOKUP(F148,'N2K Features'!$D$5:$CL$125,7,FALSE)</f>
        <v>Yes</v>
      </c>
      <c r="M148" s="77" t="str">
        <f>VLOOKUP(F148,'N2K Features'!$D$5:$CL$125,8,FALSE)</f>
        <v>Small</v>
      </c>
      <c r="N148" s="77" t="str">
        <f>VLOOKUP(F148,'N2K Features'!$D$5:$CL$125,9,FALSE)</f>
        <v>Low</v>
      </c>
      <c r="O148" s="77" t="str">
        <f>VLOOKUP(F148,'N2K Features'!$D$5:$CL$125,10,FALSE)</f>
        <v>Yes</v>
      </c>
      <c r="P148" s="77" t="str">
        <f>VLOOKUP(F148,'N2K Features'!$D$5:$CL$125,11,FALSE)</f>
        <v>Medium</v>
      </c>
      <c r="Q148" s="77" t="str">
        <f>VLOOKUP(F148,'N2K Features'!$D$5:$CL$125,12,FALSE)</f>
        <v>Low</v>
      </c>
      <c r="R148" s="77" t="str">
        <f>VLOOKUP(F148,'N2K Features'!$D$5:$CL$125,13,FALSE)</f>
        <v>Yes</v>
      </c>
      <c r="S148" s="77" t="str">
        <f>VLOOKUP(F148,'N2K Features'!$D$5:$CL$125,14,FALSE)</f>
        <v>Medium</v>
      </c>
      <c r="T148" s="77" t="str">
        <f>VLOOKUP(F148,'N2K Features'!$D$5:$CL$125,15,FALSE)</f>
        <v>High</v>
      </c>
      <c r="U148" s="77" t="str">
        <f>VLOOKUP(F148,'N2K Features'!$D$5:$CL$125,16,FALSE)</f>
        <v>No</v>
      </c>
      <c r="V148" s="77">
        <f>VLOOKUP(F148,'N2K Features'!$D$5:$CL$125, 17,FALSE)</f>
        <v>0</v>
      </c>
      <c r="W148" s="77">
        <f>VLOOKUP(F148,'N2K Features'!$D$5:$CL$125,18,FALSE)</f>
        <v>0</v>
      </c>
      <c r="X148" s="77" t="str">
        <f>VLOOKUP(F148,'N2K Features'!$D$5:$CL$125,19,FALSE)</f>
        <v>Yes</v>
      </c>
      <c r="Y148" s="77" t="str">
        <f>VLOOKUP(F148,'N2K Features'!$D$5:$CL$125,20,FALSE)</f>
        <v>Medium</v>
      </c>
      <c r="Z148" s="77" t="str">
        <f>VLOOKUP(F148,'N2K Features'!$D$5:$CL$125,21,FALSE)</f>
        <v>High</v>
      </c>
      <c r="AA148" s="77" t="str">
        <f>VLOOKUP(F148,'N2K Features'!$D$5:$CL$125,22,FALSE)</f>
        <v>Yes</v>
      </c>
      <c r="AB148" s="77" t="str">
        <f>VLOOKUP(F148,'N2K Features'!$D$5:$CL$125,23,FALSE)</f>
        <v>Small</v>
      </c>
      <c r="AC148" s="77" t="str">
        <f>VLOOKUP(F148,'N2K Features'!$D$5:$CL$125,24,FALSE)</f>
        <v>High</v>
      </c>
      <c r="AD148" s="77" t="str">
        <f>VLOOKUP(F148,'N2K Features'!$D$5:$CL$125,25,FALSE)</f>
        <v>No</v>
      </c>
      <c r="AE148" s="77">
        <f>VLOOKUP(F148,'N2K Features'!$D$5:$CL$125,26,FALSE)</f>
        <v>0</v>
      </c>
      <c r="AF148" s="78">
        <f>VLOOKUP(F148,'N2K Features'!$D$5:$CL$125,27,FALSE)</f>
        <v>0</v>
      </c>
      <c r="AG148" s="76" t="str">
        <f>VLOOKUP(F148,'N2K Features'!$D$5:$CL$125,28,FALSE)</f>
        <v>No</v>
      </c>
      <c r="AH148" s="76">
        <f>VLOOKUP(F148,'N2K Features'!$D$5:$CL$125,29,FALSE)</f>
        <v>0</v>
      </c>
      <c r="AI148" s="76">
        <f>VLOOKUP(F148,'N2K Features'!$D$5:$CL$125,30,FALSE)</f>
        <v>0</v>
      </c>
      <c r="AJ148" s="76" t="str">
        <f>VLOOKUP(F148,'N2K Features'!$D$5:$CL$125,31,FALSE)</f>
        <v>No</v>
      </c>
      <c r="AK148" s="76">
        <f>VLOOKUP(F148,'N2K Features'!$D$5:$CL$125,32,FALSE)</f>
        <v>0</v>
      </c>
      <c r="AL148" s="76">
        <f>VLOOKUP(F148,'N2K Features'!$D$5:$CL$125,33,FALSE)</f>
        <v>0</v>
      </c>
      <c r="AM148" s="76" t="str">
        <f>VLOOKUP(F148,'N2K Features'!$D$5:$CL$125,34,FALSE)</f>
        <v>No</v>
      </c>
      <c r="AN148" s="76">
        <f>VLOOKUP(F148,'N2K Features'!$D$5:$CL$125,35,FALSE)</f>
        <v>0</v>
      </c>
      <c r="AO148" s="76">
        <f>VLOOKUP(F148,'N2K Features'!$D$5:$CL$125,36,FALSE)</f>
        <v>0</v>
      </c>
      <c r="AP148" s="76" t="str">
        <f>VLOOKUP(F148,'N2K Features'!$D$5:$CL$125,37,FALSE)</f>
        <v>No</v>
      </c>
      <c r="AQ148" s="76">
        <f>VLOOKUP(F148,'N2K Features'!$D$5:$CL$125,38,FALSE)</f>
        <v>0</v>
      </c>
      <c r="AR148" s="76">
        <f>VLOOKUP(F148,'N2K Features'!$D$5:$CL$125,39,FALSE)</f>
        <v>0</v>
      </c>
      <c r="AS148" s="76" t="str">
        <f>VLOOKUP(F148,'N2K Features'!$D$5:$CL$125,40,FALSE)</f>
        <v>No</v>
      </c>
      <c r="AT148" s="76">
        <f>VLOOKUP(F148,'N2K Features'!$D$5:$CL$125,41,FALSE)</f>
        <v>0</v>
      </c>
      <c r="AU148" s="76">
        <f>VLOOKUP(F148,'N2K Features'!$D$5:$CL$125,42,FALSE)</f>
        <v>0</v>
      </c>
      <c r="AV148" s="76" t="str">
        <f>VLOOKUP(F148,'N2K Features'!$D$5:$CL$125,43,FALSE)</f>
        <v>No</v>
      </c>
      <c r="AW148" s="76">
        <f>VLOOKUP(F148,'N2K Features'!$D$5:$CL$125,44,FALSE)</f>
        <v>0</v>
      </c>
      <c r="AX148" s="76">
        <f>VLOOKUP(F148,'N2K Features'!$D$5:$CL$125,45,FALSE)</f>
        <v>0</v>
      </c>
      <c r="AY148" s="76" t="str">
        <f>VLOOKUP(F148,'N2K Features'!$D$5:$CL$125,46,FALSE)</f>
        <v>No</v>
      </c>
      <c r="AZ148" s="76">
        <f>VLOOKUP(F148,'N2K Features'!$D$5:$CL$125,47,FALSE)</f>
        <v>0</v>
      </c>
      <c r="BA148" s="76">
        <f>VLOOKUP(F148,'N2K Features'!$D$5:$CL$125,48,FALSE)</f>
        <v>0</v>
      </c>
      <c r="BB148" s="76" t="str">
        <f>VLOOKUP(F148,'N2K Features'!$D$5:$CL$125,49,FALSE)</f>
        <v>No</v>
      </c>
      <c r="BC148" s="76">
        <f>VLOOKUP(F148,'N2K Features'!$D$5:$CL$125,50,FALSE)</f>
        <v>0</v>
      </c>
      <c r="BD148" s="130">
        <f>VLOOKUP(F148,'N2K Features'!$D$5:$CL$125,51,FALSE)</f>
        <v>0</v>
      </c>
      <c r="BE148" s="76" t="str">
        <f>VLOOKUP(F148,'N2K Features'!$D$5:$CL$125,52,FALSE)</f>
        <v>Yes</v>
      </c>
      <c r="BF148" s="76" t="str">
        <f>VLOOKUP(F148,'N2K Features'!$D$5:$CL$125,53,FALSE)</f>
        <v>Small</v>
      </c>
      <c r="BG148" s="130" t="str">
        <f>VLOOKUP(F148,'N2K Features'!$D$5:$CL$125,54,FALSE)</f>
        <v>Low</v>
      </c>
      <c r="BH148" s="76" t="str">
        <f>VLOOKUP(F148,'N2K Features'!$D$5:$CL$125,55,FALSE)</f>
        <v>Yes</v>
      </c>
      <c r="BI148" s="76" t="str">
        <f>VLOOKUP(F148,'N2K Features'!$D$5:$CL$125,56,FALSE)</f>
        <v>Small</v>
      </c>
      <c r="BJ148" s="76" t="str">
        <f>VLOOKUP(F148,'N2K Features'!$D$5:$CL$125,57,FALSE)</f>
        <v>High</v>
      </c>
      <c r="BK148" s="76" t="str">
        <f>VLOOKUP(F148,'N2K Features'!$D$5:$CL$125,58,FALSE)</f>
        <v>Yes</v>
      </c>
      <c r="BL148" s="76" t="str">
        <f>VLOOKUP(F148,'N2K Features'!$D$5:$CL$125,59,FALSE)</f>
        <v>Large</v>
      </c>
      <c r="BM148" s="130" t="str">
        <f>VLOOKUP(F148,'N2K Features'!$D$5:$CL$125,60,FALSE)</f>
        <v>Low</v>
      </c>
      <c r="BN148" s="76" t="str">
        <f>VLOOKUP(F148,'N2K Features'!$D$5:$CL$125,61,FALSE)</f>
        <v>No</v>
      </c>
      <c r="BO148" s="76">
        <f>VLOOKUP(F148,'N2K Features'!$D$5:$CL$125,62,FALSE)</f>
        <v>0</v>
      </c>
      <c r="BP148" s="76">
        <f>VLOOKUP(F148,'N2K Features'!$D$5:$CL$125,63,FALSE)</f>
        <v>0</v>
      </c>
      <c r="BQ148" s="76" t="str">
        <f>VLOOKUP(F148,'N2K Features'!$D$5:$CL$125,64,FALSE)</f>
        <v>Yes</v>
      </c>
      <c r="BR148" s="76" t="str">
        <f>VLOOKUP(F148,'N2K Features'!$D$5:$CL$125,65,FALSE)</f>
        <v>Medium</v>
      </c>
      <c r="BS148" s="76" t="str">
        <f>VLOOKUP(F148,'N2K Features'!$D$5:$CL$125,66,FALSE)</f>
        <v>Moderate</v>
      </c>
      <c r="BT148" s="76" t="str">
        <f>VLOOKUP(F148,'N2K Features'!$D$5:$CL$125,67,FALSE)</f>
        <v>No</v>
      </c>
      <c r="BU148" s="76">
        <f>VLOOKUP(F148,'N2K Features'!$D$5:$CL$125,68,FALSE)</f>
        <v>0</v>
      </c>
      <c r="BV148" s="76">
        <f>VLOOKUP(F148,'N2K Features'!$D$5:$CL$125,69,FALSE)</f>
        <v>0</v>
      </c>
      <c r="BW148" s="76" t="str">
        <f>VLOOKUP(F148,'N2K Features'!$D$5:$CL$125,70,FALSE)</f>
        <v>Yes</v>
      </c>
      <c r="BX148" s="76" t="str">
        <f>VLOOKUP(F148,'N2K Features'!$D$5:$CL$125,71,FALSE)</f>
        <v>Large</v>
      </c>
      <c r="BY148" s="130" t="str">
        <f>VLOOKUP(F148,'N2K Features'!$D$5:$CL$125,72,FALSE)</f>
        <v>High</v>
      </c>
      <c r="BZ148" s="76" t="str">
        <f>VLOOKUP(F148,'N2K Features'!$D$5:$CL$125,73,FALSE)</f>
        <v>Yes</v>
      </c>
      <c r="CA148" s="76" t="str">
        <f>VLOOKUP(F148,'N2K Features'!$D$5:$CL$125,74,FALSE)</f>
        <v>Large</v>
      </c>
      <c r="CB148" s="76" t="str">
        <f>VLOOKUP(F148,'N2K Features'!$D$5:$CL$125,75,FALSE)</f>
        <v>High</v>
      </c>
      <c r="CC148" s="76" t="str">
        <f>VLOOKUP(F148,'N2K Features'!$D$5:$CL$125,76,FALSE)</f>
        <v>No</v>
      </c>
      <c r="CD148" s="76">
        <f>VLOOKUP(F148,'N2K Features'!$D$5:$CL$125,77,FALSE)</f>
        <v>0</v>
      </c>
      <c r="CE148" s="76">
        <f>VLOOKUP(F148,'N2K Features'!$D$5:$CL$125,78,FALSE)</f>
        <v>0</v>
      </c>
      <c r="CF148" s="76" t="str">
        <f>VLOOKUP(F148,'N2K Features'!$D$5:$CL$125,79,FALSE)</f>
        <v>No</v>
      </c>
      <c r="CG148" s="76">
        <f>VLOOKUP(F148,'N2K Features'!$D$5:$CL$125,80,FALSE)</f>
        <v>0</v>
      </c>
      <c r="CH148" s="76">
        <f>VLOOKUP(F148,'N2K Features'!$D$5:$CL$125,81,FALSE)</f>
        <v>0</v>
      </c>
      <c r="CI148" s="76" t="str">
        <f>VLOOKUP(F148,'N2K Features'!$D$5:$CL$125,82,FALSE)</f>
        <v>Yes</v>
      </c>
      <c r="CJ148" s="76" t="str">
        <f>VLOOKUP(F148,'N2K Features'!$D$5:$CL$125,83,FALSE)</f>
        <v>Medium</v>
      </c>
      <c r="CK148" s="76" t="str">
        <f>VLOOKUP(F148,'N2K Features'!$D$5:$CL$125,84,FALSE)</f>
        <v>High</v>
      </c>
      <c r="CL148" s="76" t="str">
        <f>VLOOKUP(F148,'N2K Features'!$D$5:$CL$125,85,FALSE)</f>
        <v>Yes</v>
      </c>
      <c r="CM148" s="76" t="str">
        <f>VLOOKUP(F148,'N2K Features'!$D$5:$CL$125,86,FALSE)</f>
        <v>Medium</v>
      </c>
      <c r="CN148" s="79" t="str">
        <f>VLOOKUP(F148,'N2K Features'!$D$5:$CL$125,87,FALSE)</f>
        <v xml:space="preserve">Distinctive, unusual landscape, sometimes on nature reserves with interpretation. Bird watching, and walking opportunities. Educational use. </v>
      </c>
    </row>
    <row r="149" spans="1:92" ht="14.4" hidden="1" x14ac:dyDescent="0.3">
      <c r="A149" s="129" t="s">
        <v>244</v>
      </c>
      <c r="B149" s="59" t="s">
        <v>245</v>
      </c>
      <c r="C149" s="59" t="s">
        <v>585</v>
      </c>
      <c r="D149" s="59" t="s">
        <v>113</v>
      </c>
      <c r="E149" s="59" t="s">
        <v>589</v>
      </c>
      <c r="F149" s="59" t="s">
        <v>114</v>
      </c>
      <c r="G149" s="59" t="s">
        <v>114</v>
      </c>
      <c r="H149" s="179" t="s">
        <v>115</v>
      </c>
      <c r="I149" s="77" t="str">
        <f>VLOOKUP(F149,'N2K Features'!$D$5:$CL$125,4,FALSE)</f>
        <v>Yes</v>
      </c>
      <c r="J149" s="77" t="str">
        <f>VLOOKUP(F149,'N2K Features'!$D$5:$CL$125,5,FALSE)</f>
        <v>Medium</v>
      </c>
      <c r="K149" s="77" t="str">
        <f>VLOOKUP(F149,'N2K Features'!$D$5:$CL$125,6,FALSE)</f>
        <v>Moderate</v>
      </c>
      <c r="L149" s="77" t="str">
        <f>VLOOKUP(F149,'N2K Features'!$D$5:$CL$125,7,FALSE)</f>
        <v>Yes</v>
      </c>
      <c r="M149" s="77" t="str">
        <f>VLOOKUP(F149,'N2K Features'!$D$5:$CL$125,8,FALSE)</f>
        <v>Small</v>
      </c>
      <c r="N149" s="77" t="str">
        <f>VLOOKUP(F149,'N2K Features'!$D$5:$CL$125,9,FALSE)</f>
        <v>Low</v>
      </c>
      <c r="O149" s="77" t="str">
        <f>VLOOKUP(F149,'N2K Features'!$D$5:$CL$125,10,FALSE)</f>
        <v>Yes</v>
      </c>
      <c r="P149" s="77" t="str">
        <f>VLOOKUP(F149,'N2K Features'!$D$5:$CL$125,11,FALSE)</f>
        <v>Medium</v>
      </c>
      <c r="Q149" s="77" t="str">
        <f>VLOOKUP(F149,'N2K Features'!$D$5:$CL$125,12,FALSE)</f>
        <v>Low</v>
      </c>
      <c r="R149" s="77" t="str">
        <f>VLOOKUP(F149,'N2K Features'!$D$5:$CL$125,13,FALSE)</f>
        <v>Yes</v>
      </c>
      <c r="S149" s="77" t="str">
        <f>VLOOKUP(F149,'N2K Features'!$D$5:$CL$125,14,FALSE)</f>
        <v>Medium</v>
      </c>
      <c r="T149" s="77" t="str">
        <f>VLOOKUP(F149,'N2K Features'!$D$5:$CL$125,15,FALSE)</f>
        <v>High</v>
      </c>
      <c r="U149" s="77" t="str">
        <f>VLOOKUP(F149,'N2K Features'!$D$5:$CL$125,16,FALSE)</f>
        <v>No</v>
      </c>
      <c r="V149" s="77">
        <f>VLOOKUP(F149,'N2K Features'!$D$5:$CL$125, 17,FALSE)</f>
        <v>0</v>
      </c>
      <c r="W149" s="77">
        <f>VLOOKUP(F149,'N2K Features'!$D$5:$CL$125,18,FALSE)</f>
        <v>0</v>
      </c>
      <c r="X149" s="77" t="str">
        <f>VLOOKUP(F149,'N2K Features'!$D$5:$CL$125,19,FALSE)</f>
        <v>Yes</v>
      </c>
      <c r="Y149" s="77" t="str">
        <f>VLOOKUP(F149,'N2K Features'!$D$5:$CL$125,20,FALSE)</f>
        <v>Medium</v>
      </c>
      <c r="Z149" s="77" t="str">
        <f>VLOOKUP(F149,'N2K Features'!$D$5:$CL$125,21,FALSE)</f>
        <v>High</v>
      </c>
      <c r="AA149" s="77" t="str">
        <f>VLOOKUP(F149,'N2K Features'!$D$5:$CL$125,22,FALSE)</f>
        <v>Yes</v>
      </c>
      <c r="AB149" s="77" t="str">
        <f>VLOOKUP(F149,'N2K Features'!$D$5:$CL$125,23,FALSE)</f>
        <v>Small</v>
      </c>
      <c r="AC149" s="77" t="str">
        <f>VLOOKUP(F149,'N2K Features'!$D$5:$CL$125,24,FALSE)</f>
        <v>High</v>
      </c>
      <c r="AD149" s="77" t="str">
        <f>VLOOKUP(F149,'N2K Features'!$D$5:$CL$125,25,FALSE)</f>
        <v>No</v>
      </c>
      <c r="AE149" s="77">
        <f>VLOOKUP(F149,'N2K Features'!$D$5:$CL$125,26,FALSE)</f>
        <v>0</v>
      </c>
      <c r="AF149" s="78">
        <f>VLOOKUP(F149,'N2K Features'!$D$5:$CL$125,27,FALSE)</f>
        <v>0</v>
      </c>
      <c r="AG149" s="76" t="str">
        <f>VLOOKUP(F149,'N2K Features'!$D$5:$CL$125,28,FALSE)</f>
        <v>No</v>
      </c>
      <c r="AH149" s="76">
        <f>VLOOKUP(F149,'N2K Features'!$D$5:$CL$125,29,FALSE)</f>
        <v>0</v>
      </c>
      <c r="AI149" s="76">
        <f>VLOOKUP(F149,'N2K Features'!$D$5:$CL$125,30,FALSE)</f>
        <v>0</v>
      </c>
      <c r="AJ149" s="76" t="str">
        <f>VLOOKUP(F149,'N2K Features'!$D$5:$CL$125,31,FALSE)</f>
        <v>No</v>
      </c>
      <c r="AK149" s="76">
        <f>VLOOKUP(F149,'N2K Features'!$D$5:$CL$125,32,FALSE)</f>
        <v>0</v>
      </c>
      <c r="AL149" s="76">
        <f>VLOOKUP(F149,'N2K Features'!$D$5:$CL$125,33,FALSE)</f>
        <v>0</v>
      </c>
      <c r="AM149" s="76" t="str">
        <f>VLOOKUP(F149,'N2K Features'!$D$5:$CL$125,34,FALSE)</f>
        <v>No</v>
      </c>
      <c r="AN149" s="76">
        <f>VLOOKUP(F149,'N2K Features'!$D$5:$CL$125,35,FALSE)</f>
        <v>0</v>
      </c>
      <c r="AO149" s="76">
        <f>VLOOKUP(F149,'N2K Features'!$D$5:$CL$125,36,FALSE)</f>
        <v>0</v>
      </c>
      <c r="AP149" s="76" t="str">
        <f>VLOOKUP(F149,'N2K Features'!$D$5:$CL$125,37,FALSE)</f>
        <v>No</v>
      </c>
      <c r="AQ149" s="76">
        <f>VLOOKUP(F149,'N2K Features'!$D$5:$CL$125,38,FALSE)</f>
        <v>0</v>
      </c>
      <c r="AR149" s="76">
        <f>VLOOKUP(F149,'N2K Features'!$D$5:$CL$125,39,FALSE)</f>
        <v>0</v>
      </c>
      <c r="AS149" s="76" t="str">
        <f>VLOOKUP(F149,'N2K Features'!$D$5:$CL$125,40,FALSE)</f>
        <v>No</v>
      </c>
      <c r="AT149" s="76">
        <f>VLOOKUP(F149,'N2K Features'!$D$5:$CL$125,41,FALSE)</f>
        <v>0</v>
      </c>
      <c r="AU149" s="76">
        <f>VLOOKUP(F149,'N2K Features'!$D$5:$CL$125,42,FALSE)</f>
        <v>0</v>
      </c>
      <c r="AV149" s="76" t="str">
        <f>VLOOKUP(F149,'N2K Features'!$D$5:$CL$125,43,FALSE)</f>
        <v>No</v>
      </c>
      <c r="AW149" s="76">
        <f>VLOOKUP(F149,'N2K Features'!$D$5:$CL$125,44,FALSE)</f>
        <v>0</v>
      </c>
      <c r="AX149" s="76">
        <f>VLOOKUP(F149,'N2K Features'!$D$5:$CL$125,45,FALSE)</f>
        <v>0</v>
      </c>
      <c r="AY149" s="76" t="str">
        <f>VLOOKUP(F149,'N2K Features'!$D$5:$CL$125,46,FALSE)</f>
        <v>No</v>
      </c>
      <c r="AZ149" s="76">
        <f>VLOOKUP(F149,'N2K Features'!$D$5:$CL$125,47,FALSE)</f>
        <v>0</v>
      </c>
      <c r="BA149" s="76">
        <f>VLOOKUP(F149,'N2K Features'!$D$5:$CL$125,48,FALSE)</f>
        <v>0</v>
      </c>
      <c r="BB149" s="76" t="str">
        <f>VLOOKUP(F149,'N2K Features'!$D$5:$CL$125,49,FALSE)</f>
        <v>No</v>
      </c>
      <c r="BC149" s="76">
        <f>VLOOKUP(F149,'N2K Features'!$D$5:$CL$125,50,FALSE)</f>
        <v>0</v>
      </c>
      <c r="BD149" s="130">
        <f>VLOOKUP(F149,'N2K Features'!$D$5:$CL$125,51,FALSE)</f>
        <v>0</v>
      </c>
      <c r="BE149" s="76" t="str">
        <f>VLOOKUP(F149,'N2K Features'!$D$5:$CL$125,52,FALSE)</f>
        <v>Yes</v>
      </c>
      <c r="BF149" s="76" t="str">
        <f>VLOOKUP(F149,'N2K Features'!$D$5:$CL$125,53,FALSE)</f>
        <v>Small</v>
      </c>
      <c r="BG149" s="130" t="str">
        <f>VLOOKUP(F149,'N2K Features'!$D$5:$CL$125,54,FALSE)</f>
        <v>Low</v>
      </c>
      <c r="BH149" s="76" t="str">
        <f>VLOOKUP(F149,'N2K Features'!$D$5:$CL$125,55,FALSE)</f>
        <v>Yes</v>
      </c>
      <c r="BI149" s="76" t="str">
        <f>VLOOKUP(F149,'N2K Features'!$D$5:$CL$125,56,FALSE)</f>
        <v>Small</v>
      </c>
      <c r="BJ149" s="76" t="str">
        <f>VLOOKUP(F149,'N2K Features'!$D$5:$CL$125,57,FALSE)</f>
        <v>High</v>
      </c>
      <c r="BK149" s="76" t="str">
        <f>VLOOKUP(F149,'N2K Features'!$D$5:$CL$125,58,FALSE)</f>
        <v>Yes</v>
      </c>
      <c r="BL149" s="76" t="str">
        <f>VLOOKUP(F149,'N2K Features'!$D$5:$CL$125,59,FALSE)</f>
        <v>Large</v>
      </c>
      <c r="BM149" s="130" t="str">
        <f>VLOOKUP(F149,'N2K Features'!$D$5:$CL$125,60,FALSE)</f>
        <v>Low</v>
      </c>
      <c r="BN149" s="76" t="str">
        <f>VLOOKUP(F149,'N2K Features'!$D$5:$CL$125,61,FALSE)</f>
        <v>No</v>
      </c>
      <c r="BO149" s="76">
        <f>VLOOKUP(F149,'N2K Features'!$D$5:$CL$125,62,FALSE)</f>
        <v>0</v>
      </c>
      <c r="BP149" s="76">
        <f>VLOOKUP(F149,'N2K Features'!$D$5:$CL$125,63,FALSE)</f>
        <v>0</v>
      </c>
      <c r="BQ149" s="76" t="str">
        <f>VLOOKUP(F149,'N2K Features'!$D$5:$CL$125,64,FALSE)</f>
        <v>Yes</v>
      </c>
      <c r="BR149" s="76" t="str">
        <f>VLOOKUP(F149,'N2K Features'!$D$5:$CL$125,65,FALSE)</f>
        <v>Medium</v>
      </c>
      <c r="BS149" s="76" t="str">
        <f>VLOOKUP(F149,'N2K Features'!$D$5:$CL$125,66,FALSE)</f>
        <v>Moderate</v>
      </c>
      <c r="BT149" s="76" t="str">
        <f>VLOOKUP(F149,'N2K Features'!$D$5:$CL$125,67,FALSE)</f>
        <v>No</v>
      </c>
      <c r="BU149" s="76">
        <f>VLOOKUP(F149,'N2K Features'!$D$5:$CL$125,68,FALSE)</f>
        <v>0</v>
      </c>
      <c r="BV149" s="76">
        <f>VLOOKUP(F149,'N2K Features'!$D$5:$CL$125,69,FALSE)</f>
        <v>0</v>
      </c>
      <c r="BW149" s="76" t="str">
        <f>VLOOKUP(F149,'N2K Features'!$D$5:$CL$125,70,FALSE)</f>
        <v>Yes</v>
      </c>
      <c r="BX149" s="76" t="str">
        <f>VLOOKUP(F149,'N2K Features'!$D$5:$CL$125,71,FALSE)</f>
        <v>Large</v>
      </c>
      <c r="BY149" s="130" t="str">
        <f>VLOOKUP(F149,'N2K Features'!$D$5:$CL$125,72,FALSE)</f>
        <v>High</v>
      </c>
      <c r="BZ149" s="76" t="str">
        <f>VLOOKUP(F149,'N2K Features'!$D$5:$CL$125,73,FALSE)</f>
        <v>Yes</v>
      </c>
      <c r="CA149" s="76" t="str">
        <f>VLOOKUP(F149,'N2K Features'!$D$5:$CL$125,74,FALSE)</f>
        <v>Large</v>
      </c>
      <c r="CB149" s="76" t="str">
        <f>VLOOKUP(F149,'N2K Features'!$D$5:$CL$125,75,FALSE)</f>
        <v>High</v>
      </c>
      <c r="CC149" s="76" t="str">
        <f>VLOOKUP(F149,'N2K Features'!$D$5:$CL$125,76,FALSE)</f>
        <v>No</v>
      </c>
      <c r="CD149" s="76">
        <f>VLOOKUP(F149,'N2K Features'!$D$5:$CL$125,77,FALSE)</f>
        <v>0</v>
      </c>
      <c r="CE149" s="76">
        <f>VLOOKUP(F149,'N2K Features'!$D$5:$CL$125,78,FALSE)</f>
        <v>0</v>
      </c>
      <c r="CF149" s="76" t="str">
        <f>VLOOKUP(F149,'N2K Features'!$D$5:$CL$125,79,FALSE)</f>
        <v>No</v>
      </c>
      <c r="CG149" s="76">
        <f>VLOOKUP(F149,'N2K Features'!$D$5:$CL$125,80,FALSE)</f>
        <v>0</v>
      </c>
      <c r="CH149" s="76">
        <f>VLOOKUP(F149,'N2K Features'!$D$5:$CL$125,81,FALSE)</f>
        <v>0</v>
      </c>
      <c r="CI149" s="76" t="str">
        <f>VLOOKUP(F149,'N2K Features'!$D$5:$CL$125,82,FALSE)</f>
        <v>Yes</v>
      </c>
      <c r="CJ149" s="76" t="str">
        <f>VLOOKUP(F149,'N2K Features'!$D$5:$CL$125,83,FALSE)</f>
        <v>Medium</v>
      </c>
      <c r="CK149" s="76" t="str">
        <f>VLOOKUP(F149,'N2K Features'!$D$5:$CL$125,84,FALSE)</f>
        <v>High</v>
      </c>
      <c r="CL149" s="76" t="str">
        <f>VLOOKUP(F149,'N2K Features'!$D$5:$CL$125,85,FALSE)</f>
        <v>Yes</v>
      </c>
      <c r="CM149" s="76" t="str">
        <f>VLOOKUP(F149,'N2K Features'!$D$5:$CL$125,86,FALSE)</f>
        <v>Low</v>
      </c>
      <c r="CN149" s="79" t="str">
        <f>VLOOKUP(F149,'N2K Features'!$D$5:$CL$125,87,FALSE)</f>
        <v>Boating use</v>
      </c>
    </row>
    <row r="150" spans="1:92" ht="14.4" hidden="1" x14ac:dyDescent="0.3">
      <c r="A150" s="129" t="s">
        <v>244</v>
      </c>
      <c r="B150" s="59" t="s">
        <v>245</v>
      </c>
      <c r="C150" s="59" t="s">
        <v>585</v>
      </c>
      <c r="D150" s="59" t="s">
        <v>116</v>
      </c>
      <c r="E150" s="59" t="s">
        <v>589</v>
      </c>
      <c r="F150" s="59" t="s">
        <v>117</v>
      </c>
      <c r="G150" s="59" t="s">
        <v>118</v>
      </c>
      <c r="H150" s="179" t="s">
        <v>119</v>
      </c>
      <c r="I150" s="77" t="str">
        <f>VLOOKUP(F150,'N2K Features'!$D$5:$CL$125,4,FALSE)</f>
        <v>Yes</v>
      </c>
      <c r="J150" s="77" t="str">
        <f>VLOOKUP(F150,'N2K Features'!$D$5:$CL$125,5,FALSE)</f>
        <v>Medium</v>
      </c>
      <c r="K150" s="77" t="str">
        <f>VLOOKUP(F150,'N2K Features'!$D$5:$CL$125,6,FALSE)</f>
        <v>Moderate</v>
      </c>
      <c r="L150" s="77" t="str">
        <f>VLOOKUP(F150,'N2K Features'!$D$5:$CL$125,7,FALSE)</f>
        <v>Yes</v>
      </c>
      <c r="M150" s="77" t="str">
        <f>VLOOKUP(F150,'N2K Features'!$D$5:$CL$125,8,FALSE)</f>
        <v>Small</v>
      </c>
      <c r="N150" s="77" t="str">
        <f>VLOOKUP(F150,'N2K Features'!$D$5:$CL$125,9,FALSE)</f>
        <v>Low</v>
      </c>
      <c r="O150" s="77" t="str">
        <f>VLOOKUP(F150,'N2K Features'!$D$5:$CL$125,10,FALSE)</f>
        <v>Yes</v>
      </c>
      <c r="P150" s="77" t="str">
        <f>VLOOKUP(F150,'N2K Features'!$D$5:$CL$125,11,FALSE)</f>
        <v>Medium</v>
      </c>
      <c r="Q150" s="77" t="str">
        <f>VLOOKUP(F150,'N2K Features'!$D$5:$CL$125,12,FALSE)</f>
        <v>Low</v>
      </c>
      <c r="R150" s="77" t="str">
        <f>VLOOKUP(F150,'N2K Features'!$D$5:$CL$125,13,FALSE)</f>
        <v>Yes</v>
      </c>
      <c r="S150" s="77" t="str">
        <f>VLOOKUP(F150,'N2K Features'!$D$5:$CL$125,14,FALSE)</f>
        <v>Medium</v>
      </c>
      <c r="T150" s="77" t="str">
        <f>VLOOKUP(F150,'N2K Features'!$D$5:$CL$125,15,FALSE)</f>
        <v>High</v>
      </c>
      <c r="U150" s="77" t="str">
        <f>VLOOKUP(F150,'N2K Features'!$D$5:$CL$125,16,FALSE)</f>
        <v>No</v>
      </c>
      <c r="V150" s="77">
        <f>VLOOKUP(F150,'N2K Features'!$D$5:$CL$125, 17,FALSE)</f>
        <v>0</v>
      </c>
      <c r="W150" s="77">
        <f>VLOOKUP(F150,'N2K Features'!$D$5:$CL$125,18,FALSE)</f>
        <v>0</v>
      </c>
      <c r="X150" s="77" t="str">
        <f>VLOOKUP(F150,'N2K Features'!$D$5:$CL$125,19,FALSE)</f>
        <v>Yes</v>
      </c>
      <c r="Y150" s="77" t="str">
        <f>VLOOKUP(F150,'N2K Features'!$D$5:$CL$125,20,FALSE)</f>
        <v>Medium</v>
      </c>
      <c r="Z150" s="77" t="str">
        <f>VLOOKUP(F150,'N2K Features'!$D$5:$CL$125,21,FALSE)</f>
        <v>High</v>
      </c>
      <c r="AA150" s="77" t="str">
        <f>VLOOKUP(F150,'N2K Features'!$D$5:$CL$125,22,FALSE)</f>
        <v>Yes</v>
      </c>
      <c r="AB150" s="77" t="str">
        <f>VLOOKUP(F150,'N2K Features'!$D$5:$CL$125,23,FALSE)</f>
        <v>Small</v>
      </c>
      <c r="AC150" s="77" t="str">
        <f>VLOOKUP(F150,'N2K Features'!$D$5:$CL$125,24,FALSE)</f>
        <v>High</v>
      </c>
      <c r="AD150" s="77" t="str">
        <f>VLOOKUP(F150,'N2K Features'!$D$5:$CL$125,25,FALSE)</f>
        <v>No</v>
      </c>
      <c r="AE150" s="77">
        <f>VLOOKUP(F150,'N2K Features'!$D$5:$CL$125,26,FALSE)</f>
        <v>0</v>
      </c>
      <c r="AF150" s="78">
        <f>VLOOKUP(F150,'N2K Features'!$D$5:$CL$125,27,FALSE)</f>
        <v>0</v>
      </c>
      <c r="AG150" s="76" t="str">
        <f>VLOOKUP(F150,'N2K Features'!$D$5:$CL$125,28,FALSE)</f>
        <v>No</v>
      </c>
      <c r="AH150" s="76">
        <f>VLOOKUP(F150,'N2K Features'!$D$5:$CL$125,29,FALSE)</f>
        <v>0</v>
      </c>
      <c r="AI150" s="76">
        <f>VLOOKUP(F150,'N2K Features'!$D$5:$CL$125,30,FALSE)</f>
        <v>0</v>
      </c>
      <c r="AJ150" s="76" t="str">
        <f>VLOOKUP(F150,'N2K Features'!$D$5:$CL$125,31,FALSE)</f>
        <v>No</v>
      </c>
      <c r="AK150" s="76">
        <f>VLOOKUP(F150,'N2K Features'!$D$5:$CL$125,32,FALSE)</f>
        <v>0</v>
      </c>
      <c r="AL150" s="76">
        <f>VLOOKUP(F150,'N2K Features'!$D$5:$CL$125,33,FALSE)</f>
        <v>0</v>
      </c>
      <c r="AM150" s="76" t="str">
        <f>VLOOKUP(F150,'N2K Features'!$D$5:$CL$125,34,FALSE)</f>
        <v>No</v>
      </c>
      <c r="AN150" s="76">
        <f>VLOOKUP(F150,'N2K Features'!$D$5:$CL$125,35,FALSE)</f>
        <v>0</v>
      </c>
      <c r="AO150" s="76">
        <f>VLOOKUP(F150,'N2K Features'!$D$5:$CL$125,36,FALSE)</f>
        <v>0</v>
      </c>
      <c r="AP150" s="76" t="str">
        <f>VLOOKUP(F150,'N2K Features'!$D$5:$CL$125,37,FALSE)</f>
        <v>No</v>
      </c>
      <c r="AQ150" s="76">
        <f>VLOOKUP(F150,'N2K Features'!$D$5:$CL$125,38,FALSE)</f>
        <v>0</v>
      </c>
      <c r="AR150" s="76">
        <f>VLOOKUP(F150,'N2K Features'!$D$5:$CL$125,39,FALSE)</f>
        <v>0</v>
      </c>
      <c r="AS150" s="76" t="str">
        <f>VLOOKUP(F150,'N2K Features'!$D$5:$CL$125,40,FALSE)</f>
        <v>No</v>
      </c>
      <c r="AT150" s="76">
        <f>VLOOKUP(F150,'N2K Features'!$D$5:$CL$125,41,FALSE)</f>
        <v>0</v>
      </c>
      <c r="AU150" s="76">
        <f>VLOOKUP(F150,'N2K Features'!$D$5:$CL$125,42,FALSE)</f>
        <v>0</v>
      </c>
      <c r="AV150" s="76" t="str">
        <f>VLOOKUP(F150,'N2K Features'!$D$5:$CL$125,43,FALSE)</f>
        <v>No</v>
      </c>
      <c r="AW150" s="76">
        <f>VLOOKUP(F150,'N2K Features'!$D$5:$CL$125,44,FALSE)</f>
        <v>0</v>
      </c>
      <c r="AX150" s="76">
        <f>VLOOKUP(F150,'N2K Features'!$D$5:$CL$125,45,FALSE)</f>
        <v>0</v>
      </c>
      <c r="AY150" s="76" t="str">
        <f>VLOOKUP(F150,'N2K Features'!$D$5:$CL$125,46,FALSE)</f>
        <v>No</v>
      </c>
      <c r="AZ150" s="76">
        <f>VLOOKUP(F150,'N2K Features'!$D$5:$CL$125,47,FALSE)</f>
        <v>0</v>
      </c>
      <c r="BA150" s="76">
        <f>VLOOKUP(F150,'N2K Features'!$D$5:$CL$125,48,FALSE)</f>
        <v>0</v>
      </c>
      <c r="BB150" s="76" t="str">
        <f>VLOOKUP(F150,'N2K Features'!$D$5:$CL$125,49,FALSE)</f>
        <v>No</v>
      </c>
      <c r="BC150" s="76">
        <f>VLOOKUP(F150,'N2K Features'!$D$5:$CL$125,50,FALSE)</f>
        <v>0</v>
      </c>
      <c r="BD150" s="130">
        <f>VLOOKUP(F150,'N2K Features'!$D$5:$CL$125,51,FALSE)</f>
        <v>0</v>
      </c>
      <c r="BE150" s="76" t="str">
        <f>VLOOKUP(F150,'N2K Features'!$D$5:$CL$125,52,FALSE)</f>
        <v>Yes</v>
      </c>
      <c r="BF150" s="76" t="str">
        <f>VLOOKUP(F150,'N2K Features'!$D$5:$CL$125,53,FALSE)</f>
        <v>Small</v>
      </c>
      <c r="BG150" s="130" t="str">
        <f>VLOOKUP(F150,'N2K Features'!$D$5:$CL$125,54,FALSE)</f>
        <v>Low</v>
      </c>
      <c r="BH150" s="76" t="str">
        <f>VLOOKUP(F150,'N2K Features'!$D$5:$CL$125,55,FALSE)</f>
        <v>Yes</v>
      </c>
      <c r="BI150" s="76" t="str">
        <f>VLOOKUP(F150,'N2K Features'!$D$5:$CL$125,56,FALSE)</f>
        <v>Small</v>
      </c>
      <c r="BJ150" s="76" t="str">
        <f>VLOOKUP(F150,'N2K Features'!$D$5:$CL$125,57,FALSE)</f>
        <v>High</v>
      </c>
      <c r="BK150" s="76" t="str">
        <f>VLOOKUP(F150,'N2K Features'!$D$5:$CL$125,58,FALSE)</f>
        <v>Yes</v>
      </c>
      <c r="BL150" s="76" t="str">
        <f>VLOOKUP(F150,'N2K Features'!$D$5:$CL$125,59,FALSE)</f>
        <v>Large</v>
      </c>
      <c r="BM150" s="130" t="str">
        <f>VLOOKUP(F150,'N2K Features'!$D$5:$CL$125,60,FALSE)</f>
        <v>Low</v>
      </c>
      <c r="BN150" s="76" t="str">
        <f>VLOOKUP(F150,'N2K Features'!$D$5:$CL$125,61,FALSE)</f>
        <v>No</v>
      </c>
      <c r="BO150" s="76">
        <f>VLOOKUP(F150,'N2K Features'!$D$5:$CL$125,62,FALSE)</f>
        <v>0</v>
      </c>
      <c r="BP150" s="76">
        <f>VLOOKUP(F150,'N2K Features'!$D$5:$CL$125,63,FALSE)</f>
        <v>0</v>
      </c>
      <c r="BQ150" s="76" t="str">
        <f>VLOOKUP(F150,'N2K Features'!$D$5:$CL$125,64,FALSE)</f>
        <v>Yes</v>
      </c>
      <c r="BR150" s="76" t="str">
        <f>VLOOKUP(F150,'N2K Features'!$D$5:$CL$125,65,FALSE)</f>
        <v>Medium</v>
      </c>
      <c r="BS150" s="76" t="str">
        <f>VLOOKUP(F150,'N2K Features'!$D$5:$CL$125,66,FALSE)</f>
        <v>Moderate</v>
      </c>
      <c r="BT150" s="76" t="str">
        <f>VLOOKUP(F150,'N2K Features'!$D$5:$CL$125,67,FALSE)</f>
        <v>No</v>
      </c>
      <c r="BU150" s="76">
        <f>VLOOKUP(F150,'N2K Features'!$D$5:$CL$125,68,FALSE)</f>
        <v>0</v>
      </c>
      <c r="BV150" s="76">
        <f>VLOOKUP(F150,'N2K Features'!$D$5:$CL$125,69,FALSE)</f>
        <v>0</v>
      </c>
      <c r="BW150" s="76" t="str">
        <f>VLOOKUP(F150,'N2K Features'!$D$5:$CL$125,70,FALSE)</f>
        <v>Yes</v>
      </c>
      <c r="BX150" s="76" t="str">
        <f>VLOOKUP(F150,'N2K Features'!$D$5:$CL$125,71,FALSE)</f>
        <v>Large</v>
      </c>
      <c r="BY150" s="130" t="str">
        <f>VLOOKUP(F150,'N2K Features'!$D$5:$CL$125,72,FALSE)</f>
        <v>High</v>
      </c>
      <c r="BZ150" s="76" t="str">
        <f>VLOOKUP(F150,'N2K Features'!$D$5:$CL$125,73,FALSE)</f>
        <v>Yes</v>
      </c>
      <c r="CA150" s="76" t="str">
        <f>VLOOKUP(F150,'N2K Features'!$D$5:$CL$125,74,FALSE)</f>
        <v>Large</v>
      </c>
      <c r="CB150" s="76" t="str">
        <f>VLOOKUP(F150,'N2K Features'!$D$5:$CL$125,75,FALSE)</f>
        <v>High</v>
      </c>
      <c r="CC150" s="76" t="str">
        <f>VLOOKUP(F150,'N2K Features'!$D$5:$CL$125,76,FALSE)</f>
        <v>No</v>
      </c>
      <c r="CD150" s="76">
        <f>VLOOKUP(F150,'N2K Features'!$D$5:$CL$125,77,FALSE)</f>
        <v>0</v>
      </c>
      <c r="CE150" s="76">
        <f>VLOOKUP(F150,'N2K Features'!$D$5:$CL$125,78,FALSE)</f>
        <v>0</v>
      </c>
      <c r="CF150" s="76" t="str">
        <f>VLOOKUP(F150,'N2K Features'!$D$5:$CL$125,79,FALSE)</f>
        <v>No</v>
      </c>
      <c r="CG150" s="76">
        <f>VLOOKUP(F150,'N2K Features'!$D$5:$CL$125,80,FALSE)</f>
        <v>0</v>
      </c>
      <c r="CH150" s="76">
        <f>VLOOKUP(F150,'N2K Features'!$D$5:$CL$125,81,FALSE)</f>
        <v>0</v>
      </c>
      <c r="CI150" s="76" t="str">
        <f>VLOOKUP(F150,'N2K Features'!$D$5:$CL$125,82,FALSE)</f>
        <v>Yes</v>
      </c>
      <c r="CJ150" s="76" t="str">
        <f>VLOOKUP(F150,'N2K Features'!$D$5:$CL$125,83,FALSE)</f>
        <v>Medium</v>
      </c>
      <c r="CK150" s="76" t="str">
        <f>VLOOKUP(F150,'N2K Features'!$D$5:$CL$125,84,FALSE)</f>
        <v>High</v>
      </c>
      <c r="CL150" s="76" t="str">
        <f>VLOOKUP(F150,'N2K Features'!$D$5:$CL$125,85,FALSE)</f>
        <v>Yes</v>
      </c>
      <c r="CM150" s="76" t="str">
        <f>VLOOKUP(F150,'N2K Features'!$D$5:$CL$125,86,FALSE)</f>
        <v>Low</v>
      </c>
      <c r="CN150" s="79" t="str">
        <f>VLOOKUP(F150,'N2K Features'!$D$5:$CL$125,87,FALSE)</f>
        <v>Part of coastal landscape which attracts tourists; boating and recreational fishing use.</v>
      </c>
    </row>
    <row r="151" spans="1:92" ht="14.4" hidden="1" x14ac:dyDescent="0.3">
      <c r="A151" s="129" t="s">
        <v>244</v>
      </c>
      <c r="B151" s="59" t="s">
        <v>245</v>
      </c>
      <c r="C151" s="59" t="s">
        <v>585</v>
      </c>
      <c r="D151" s="59" t="s">
        <v>627</v>
      </c>
      <c r="E151" s="59" t="s">
        <v>595</v>
      </c>
      <c r="F151" s="59" t="s">
        <v>595</v>
      </c>
      <c r="G151" s="59" t="s">
        <v>595</v>
      </c>
      <c r="H151" s="179" t="s">
        <v>628</v>
      </c>
      <c r="I151" s="77" t="str">
        <f>VLOOKUP(F151,'N2K Features'!$D$5:$CL$125,4,FALSE)</f>
        <v>Yes</v>
      </c>
      <c r="J151" s="77" t="str">
        <f>VLOOKUP(F151,'N2K Features'!$D$5:$CL$125,5,FALSE)</f>
        <v>Medium</v>
      </c>
      <c r="K151" s="77" t="str">
        <f>VLOOKUP(F151,'N2K Features'!$D$5:$CL$125,6,FALSE)</f>
        <v>Moderate</v>
      </c>
      <c r="L151" s="77" t="str">
        <f>VLOOKUP(F151,'N2K Features'!$D$5:$CL$125,7,FALSE)</f>
        <v>Yes</v>
      </c>
      <c r="M151" s="77" t="str">
        <f>VLOOKUP(F151,'N2K Features'!$D$5:$CL$125,8,FALSE)</f>
        <v>Small</v>
      </c>
      <c r="N151" s="77" t="str">
        <f>VLOOKUP(F151,'N2K Features'!$D$5:$CL$125,9,FALSE)</f>
        <v>Low</v>
      </c>
      <c r="O151" s="77" t="str">
        <f>VLOOKUP(F151,'N2K Features'!$D$5:$CL$125,10,FALSE)</f>
        <v>Yes</v>
      </c>
      <c r="P151" s="77" t="str">
        <f>VLOOKUP(F151,'N2K Features'!$D$5:$CL$125,11,FALSE)</f>
        <v>Medium</v>
      </c>
      <c r="Q151" s="77" t="str">
        <f>VLOOKUP(F151,'N2K Features'!$D$5:$CL$125,12,FALSE)</f>
        <v>Low</v>
      </c>
      <c r="R151" s="77" t="str">
        <f>VLOOKUP(F151,'N2K Features'!$D$5:$CL$125,13,FALSE)</f>
        <v>Yes</v>
      </c>
      <c r="S151" s="77" t="str">
        <f>VLOOKUP(F151,'N2K Features'!$D$5:$CL$125,14,FALSE)</f>
        <v>Small</v>
      </c>
      <c r="T151" s="77" t="str">
        <f>VLOOKUP(F151,'N2K Features'!$D$5:$CL$125,15,FALSE)</f>
        <v>Low</v>
      </c>
      <c r="U151" s="77" t="str">
        <f>VLOOKUP(F151,'N2K Features'!$D$5:$CL$125,16,FALSE)</f>
        <v>No</v>
      </c>
      <c r="V151" s="77">
        <f>VLOOKUP(F151,'N2K Features'!$D$5:$CL$125, 17,FALSE)</f>
        <v>0</v>
      </c>
      <c r="W151" s="77">
        <f>VLOOKUP(F151,'N2K Features'!$D$5:$CL$125,18,FALSE)</f>
        <v>0</v>
      </c>
      <c r="X151" s="77" t="str">
        <f>VLOOKUP(F151,'N2K Features'!$D$5:$CL$125,19,FALSE)</f>
        <v>Yes</v>
      </c>
      <c r="Y151" s="77" t="str">
        <f>VLOOKUP(F151,'N2K Features'!$D$5:$CL$125,20,FALSE)</f>
        <v>Medium</v>
      </c>
      <c r="Z151" s="77" t="str">
        <f>VLOOKUP(F151,'N2K Features'!$D$5:$CL$125,21,FALSE)</f>
        <v>High</v>
      </c>
      <c r="AA151" s="77" t="str">
        <f>VLOOKUP(F151,'N2K Features'!$D$5:$CL$125,22,FALSE)</f>
        <v>No</v>
      </c>
      <c r="AB151" s="77">
        <f>VLOOKUP(F151,'N2K Features'!$D$5:$CL$125,23,FALSE)</f>
        <v>0</v>
      </c>
      <c r="AC151" s="77">
        <f>VLOOKUP(F151,'N2K Features'!$D$5:$CL$125,24,FALSE)</f>
        <v>0</v>
      </c>
      <c r="AD151" s="77" t="str">
        <f>VLOOKUP(F151,'N2K Features'!$D$5:$CL$125,25,FALSE)</f>
        <v>No</v>
      </c>
      <c r="AE151" s="77">
        <f>VLOOKUP(F151,'N2K Features'!$D$5:$CL$125,26,FALSE)</f>
        <v>0</v>
      </c>
      <c r="AF151" s="78">
        <f>VLOOKUP(F151,'N2K Features'!$D$5:$CL$125,27,FALSE)</f>
        <v>0</v>
      </c>
      <c r="AG151" s="76" t="str">
        <f>VLOOKUP(F151,'N2K Features'!$D$5:$CL$125,28,FALSE)</f>
        <v>No</v>
      </c>
      <c r="AH151" s="76">
        <f>VLOOKUP(F151,'N2K Features'!$D$5:$CL$125,29,FALSE)</f>
        <v>0</v>
      </c>
      <c r="AI151" s="76">
        <f>VLOOKUP(F151,'N2K Features'!$D$5:$CL$125,30,FALSE)</f>
        <v>0</v>
      </c>
      <c r="AJ151" s="76" t="str">
        <f>VLOOKUP(F151,'N2K Features'!$D$5:$CL$125,31,FALSE)</f>
        <v>No</v>
      </c>
      <c r="AK151" s="76">
        <f>VLOOKUP(F151,'N2K Features'!$D$5:$CL$125,32,FALSE)</f>
        <v>0</v>
      </c>
      <c r="AL151" s="76">
        <f>VLOOKUP(F151,'N2K Features'!$D$5:$CL$125,33,FALSE)</f>
        <v>0</v>
      </c>
      <c r="AM151" s="76" t="str">
        <f>VLOOKUP(F151,'N2K Features'!$D$5:$CL$125,34,FALSE)</f>
        <v>No</v>
      </c>
      <c r="AN151" s="76">
        <f>VLOOKUP(F151,'N2K Features'!$D$5:$CL$125,35,FALSE)</f>
        <v>0</v>
      </c>
      <c r="AO151" s="76">
        <f>VLOOKUP(F151,'N2K Features'!$D$5:$CL$125,36,FALSE)</f>
        <v>0</v>
      </c>
      <c r="AP151" s="76" t="str">
        <f>VLOOKUP(F151,'N2K Features'!$D$5:$CL$125,37,FALSE)</f>
        <v>No</v>
      </c>
      <c r="AQ151" s="76">
        <f>VLOOKUP(F151,'N2K Features'!$D$5:$CL$125,38,FALSE)</f>
        <v>0</v>
      </c>
      <c r="AR151" s="76">
        <f>VLOOKUP(F151,'N2K Features'!$D$5:$CL$125,39,FALSE)</f>
        <v>0</v>
      </c>
      <c r="AS151" s="76" t="str">
        <f>VLOOKUP(F151,'N2K Features'!$D$5:$CL$125,40,FALSE)</f>
        <v>No</v>
      </c>
      <c r="AT151" s="76">
        <f>VLOOKUP(F151,'N2K Features'!$D$5:$CL$125,41,FALSE)</f>
        <v>0</v>
      </c>
      <c r="AU151" s="76">
        <f>VLOOKUP(F151,'N2K Features'!$D$5:$CL$125,42,FALSE)</f>
        <v>0</v>
      </c>
      <c r="AV151" s="76" t="str">
        <f>VLOOKUP(F151,'N2K Features'!$D$5:$CL$125,43,FALSE)</f>
        <v>No</v>
      </c>
      <c r="AW151" s="76">
        <f>VLOOKUP(F151,'N2K Features'!$D$5:$CL$125,44,FALSE)</f>
        <v>0</v>
      </c>
      <c r="AX151" s="76">
        <f>VLOOKUP(F151,'N2K Features'!$D$5:$CL$125,45,FALSE)</f>
        <v>0</v>
      </c>
      <c r="AY151" s="76" t="str">
        <f>VLOOKUP(F151,'N2K Features'!$D$5:$CL$125,46,FALSE)</f>
        <v>No</v>
      </c>
      <c r="AZ151" s="76">
        <f>VLOOKUP(F151,'N2K Features'!$D$5:$CL$125,47,FALSE)</f>
        <v>0</v>
      </c>
      <c r="BA151" s="76">
        <f>VLOOKUP(F151,'N2K Features'!$D$5:$CL$125,48,FALSE)</f>
        <v>0</v>
      </c>
      <c r="BB151" s="76" t="str">
        <f>VLOOKUP(F151,'N2K Features'!$D$5:$CL$125,49,FALSE)</f>
        <v>No</v>
      </c>
      <c r="BC151" s="76">
        <f>VLOOKUP(F151,'N2K Features'!$D$5:$CL$125,50,FALSE)</f>
        <v>0</v>
      </c>
      <c r="BD151" s="130">
        <f>VLOOKUP(F151,'N2K Features'!$D$5:$CL$125,51,FALSE)</f>
        <v>0</v>
      </c>
      <c r="BE151" s="76" t="str">
        <f>VLOOKUP(F151,'N2K Features'!$D$5:$CL$125,52,FALSE)</f>
        <v>Yes</v>
      </c>
      <c r="BF151" s="76" t="str">
        <f>VLOOKUP(F151,'N2K Features'!$D$5:$CL$125,53,FALSE)</f>
        <v>Small</v>
      </c>
      <c r="BG151" s="130" t="str">
        <f>VLOOKUP(F151,'N2K Features'!$D$5:$CL$125,54,FALSE)</f>
        <v>Low</v>
      </c>
      <c r="BH151" s="76" t="str">
        <f>VLOOKUP(F151,'N2K Features'!$D$5:$CL$125,55,FALSE)</f>
        <v>No</v>
      </c>
      <c r="BI151" s="76">
        <f>VLOOKUP(F151,'N2K Features'!$D$5:$CL$125,56,FALSE)</f>
        <v>0</v>
      </c>
      <c r="BJ151" s="76">
        <f>VLOOKUP(F151,'N2K Features'!$D$5:$CL$125,57,FALSE)</f>
        <v>0</v>
      </c>
      <c r="BK151" s="76" t="str">
        <f>VLOOKUP(F151,'N2K Features'!$D$5:$CL$125,58,FALSE)</f>
        <v>No</v>
      </c>
      <c r="BL151" s="76">
        <f>VLOOKUP(F151,'N2K Features'!$D$5:$CL$125,59,FALSE)</f>
        <v>0</v>
      </c>
      <c r="BM151" s="130">
        <f>VLOOKUP(F151,'N2K Features'!$D$5:$CL$125,60,FALSE)</f>
        <v>0</v>
      </c>
      <c r="BN151" s="76" t="str">
        <f>VLOOKUP(F151,'N2K Features'!$D$5:$CL$125,61,FALSE)</f>
        <v>No</v>
      </c>
      <c r="BO151" s="76">
        <f>VLOOKUP(F151,'N2K Features'!$D$5:$CL$125,62,FALSE)</f>
        <v>0</v>
      </c>
      <c r="BP151" s="76">
        <f>VLOOKUP(F151,'N2K Features'!$D$5:$CL$125,63,FALSE)</f>
        <v>0</v>
      </c>
      <c r="BQ151" s="76" t="str">
        <f>VLOOKUP(F151,'N2K Features'!$D$5:$CL$125,64,FALSE)</f>
        <v>No</v>
      </c>
      <c r="BR151" s="76">
        <f>VLOOKUP(F151,'N2K Features'!$D$5:$CL$125,65,FALSE)</f>
        <v>0</v>
      </c>
      <c r="BS151" s="76">
        <f>VLOOKUP(F151,'N2K Features'!$D$5:$CL$125,66,FALSE)</f>
        <v>0</v>
      </c>
      <c r="BT151" s="76" t="str">
        <f>VLOOKUP(F151,'N2K Features'!$D$5:$CL$125,67,FALSE)</f>
        <v>No</v>
      </c>
      <c r="BU151" s="76">
        <f>VLOOKUP(F151,'N2K Features'!$D$5:$CL$125,68,FALSE)</f>
        <v>0</v>
      </c>
      <c r="BV151" s="76">
        <f>VLOOKUP(F151,'N2K Features'!$D$5:$CL$125,69,FALSE)</f>
        <v>0</v>
      </c>
      <c r="BW151" s="76" t="str">
        <f>VLOOKUP(F151,'N2K Features'!$D$5:$CL$125,70,FALSE)</f>
        <v>No</v>
      </c>
      <c r="BX151" s="76">
        <f>VLOOKUP(F151,'N2K Features'!$D$5:$CL$125,71,FALSE)</f>
        <v>0</v>
      </c>
      <c r="BY151" s="130">
        <f>VLOOKUP(F151,'N2K Features'!$D$5:$CL$125,72,FALSE)</f>
        <v>0</v>
      </c>
      <c r="BZ151" s="76" t="str">
        <f>VLOOKUP(F151,'N2K Features'!$D$5:$CL$125,73,FALSE)</f>
        <v>Yes</v>
      </c>
      <c r="CA151" s="76" t="str">
        <f>VLOOKUP(F151,'N2K Features'!$D$5:$CL$125,74,FALSE)</f>
        <v>Large</v>
      </c>
      <c r="CB151" s="76" t="str">
        <f>VLOOKUP(F151,'N2K Features'!$D$5:$CL$125,75,FALSE)</f>
        <v>High</v>
      </c>
      <c r="CC151" s="76" t="str">
        <f>VLOOKUP(F151,'N2K Features'!$D$5:$CL$125,76,FALSE)</f>
        <v>No</v>
      </c>
      <c r="CD151" s="76">
        <f>VLOOKUP(F151,'N2K Features'!$D$5:$CL$125,77,FALSE)</f>
        <v>0</v>
      </c>
      <c r="CE151" s="76">
        <f>VLOOKUP(F151,'N2K Features'!$D$5:$CL$125,78,FALSE)</f>
        <v>0</v>
      </c>
      <c r="CF151" s="76" t="str">
        <f>VLOOKUP(F151,'N2K Features'!$D$5:$CL$125,79,FALSE)</f>
        <v>No</v>
      </c>
      <c r="CG151" s="76">
        <f>VLOOKUP(F151,'N2K Features'!$D$5:$CL$125,80,FALSE)</f>
        <v>0</v>
      </c>
      <c r="CH151" s="76">
        <f>VLOOKUP(F151,'N2K Features'!$D$5:$CL$125,81,FALSE)</f>
        <v>0</v>
      </c>
      <c r="CI151" s="76" t="str">
        <f>VLOOKUP(F151,'N2K Features'!$D$5:$CL$125,82,FALSE)</f>
        <v>Yes</v>
      </c>
      <c r="CJ151" s="76" t="str">
        <f>VLOOKUP(F151,'N2K Features'!$D$5:$CL$125,83,FALSE)</f>
        <v>Medium</v>
      </c>
      <c r="CK151" s="76" t="str">
        <f>VLOOKUP(F151,'N2K Features'!$D$5:$CL$125,84,FALSE)</f>
        <v>High</v>
      </c>
      <c r="CL151" s="76" t="str">
        <f>VLOOKUP(F151,'N2K Features'!$D$5:$CL$125,85,FALSE)</f>
        <v>Yes</v>
      </c>
      <c r="CM151" s="76" t="str">
        <f>VLOOKUP(F151,'N2K Features'!$D$5:$CL$125,86,FALSE)</f>
        <v>Low</v>
      </c>
      <c r="CN151" s="79" t="str">
        <f>VLOOKUP(F151,'N2K Features'!$D$5:$CL$125,87,FALSE)</f>
        <v>Interest to divers</v>
      </c>
    </row>
    <row r="152" spans="1:92" ht="14.4" hidden="1" x14ac:dyDescent="0.3">
      <c r="A152" s="129" t="s">
        <v>244</v>
      </c>
      <c r="B152" s="59" t="s">
        <v>245</v>
      </c>
      <c r="C152" s="59" t="s">
        <v>585</v>
      </c>
      <c r="D152" s="59" t="s">
        <v>640</v>
      </c>
      <c r="E152" s="59" t="s">
        <v>597</v>
      </c>
      <c r="F152" s="59" t="s">
        <v>641</v>
      </c>
      <c r="G152" s="59" t="s">
        <v>642</v>
      </c>
      <c r="H152" s="179" t="s">
        <v>643</v>
      </c>
      <c r="I152" s="77" t="str">
        <f>VLOOKUP(F152,'N2K Features'!$D$5:$CL$125,4,FALSE)</f>
        <v>Yes</v>
      </c>
      <c r="J152" s="77" t="str">
        <f>VLOOKUP(F152,'N2K Features'!$D$5:$CL$125,5,FALSE)</f>
        <v>Small</v>
      </c>
      <c r="K152" s="77" t="str">
        <f>VLOOKUP(F152,'N2K Features'!$D$5:$CL$125,6,FALSE)</f>
        <v>Moderate</v>
      </c>
      <c r="L152" s="77" t="str">
        <f>VLOOKUP(F152,'N2K Features'!$D$5:$CL$125,7,FALSE)</f>
        <v>No</v>
      </c>
      <c r="M152" s="77">
        <f>VLOOKUP(F152,'N2K Features'!$D$5:$CL$125,8,FALSE)</f>
        <v>0</v>
      </c>
      <c r="N152" s="77">
        <f>VLOOKUP(F152,'N2K Features'!$D$5:$CL$125,9,FALSE)</f>
        <v>0</v>
      </c>
      <c r="O152" s="77" t="str">
        <f>VLOOKUP(F152,'N2K Features'!$D$5:$CL$125,10,FALSE)</f>
        <v>Yes</v>
      </c>
      <c r="P152" s="77" t="str">
        <f>VLOOKUP(F152,'N2K Features'!$D$5:$CL$125,11,FALSE)</f>
        <v>Small</v>
      </c>
      <c r="Q152" s="77" t="str">
        <f>VLOOKUP(F152,'N2K Features'!$D$5:$CL$125,12,FALSE)</f>
        <v>Low</v>
      </c>
      <c r="R152" s="77" t="str">
        <f>VLOOKUP(F152,'N2K Features'!$D$5:$CL$125,13,FALSE)</f>
        <v>Yes</v>
      </c>
      <c r="S152" s="77" t="str">
        <f>VLOOKUP(F152,'N2K Features'!$D$5:$CL$125,14,FALSE)</f>
        <v>Small</v>
      </c>
      <c r="T152" s="77" t="str">
        <f>VLOOKUP(F152,'N2K Features'!$D$5:$CL$125,15,FALSE)</f>
        <v>Low</v>
      </c>
      <c r="U152" s="77" t="str">
        <f>VLOOKUP(F152,'N2K Features'!$D$5:$CL$125,16,FALSE)</f>
        <v>No</v>
      </c>
      <c r="V152" s="77">
        <f>VLOOKUP(F152,'N2K Features'!$D$5:$CL$125, 17,FALSE)</f>
        <v>0</v>
      </c>
      <c r="W152" s="77">
        <f>VLOOKUP(F152,'N2K Features'!$D$5:$CL$125,18,FALSE)</f>
        <v>0</v>
      </c>
      <c r="X152" s="77" t="str">
        <f>VLOOKUP(F152,'N2K Features'!$D$5:$CL$125,19,FALSE)</f>
        <v>No</v>
      </c>
      <c r="Y152" s="77">
        <f>VLOOKUP(F152,'N2K Features'!$D$5:$CL$125,20,FALSE)</f>
        <v>0</v>
      </c>
      <c r="Z152" s="77">
        <f>VLOOKUP(F152,'N2K Features'!$D$5:$CL$125,21,FALSE)</f>
        <v>0</v>
      </c>
      <c r="AA152" s="77" t="str">
        <f>VLOOKUP(F152,'N2K Features'!$D$5:$CL$125,22,FALSE)</f>
        <v>No</v>
      </c>
      <c r="AB152" s="77">
        <f>VLOOKUP(F152,'N2K Features'!$D$5:$CL$125,23,FALSE)</f>
        <v>0</v>
      </c>
      <c r="AC152" s="77">
        <f>VLOOKUP(F152,'N2K Features'!$D$5:$CL$125,24,FALSE)</f>
        <v>0</v>
      </c>
      <c r="AD152" s="77" t="str">
        <f>VLOOKUP(F152,'N2K Features'!$D$5:$CL$125,25,FALSE)</f>
        <v>No</v>
      </c>
      <c r="AE152" s="77">
        <f>VLOOKUP(F152,'N2K Features'!$D$5:$CL$125,26,FALSE)</f>
        <v>0</v>
      </c>
      <c r="AF152" s="78">
        <f>VLOOKUP(F152,'N2K Features'!$D$5:$CL$125,27,FALSE)</f>
        <v>0</v>
      </c>
      <c r="AG152" s="76" t="str">
        <f>VLOOKUP(F152,'N2K Features'!$D$5:$CL$125,28,FALSE)</f>
        <v>No</v>
      </c>
      <c r="AH152" s="76">
        <f>VLOOKUP(F152,'N2K Features'!$D$5:$CL$125,29,FALSE)</f>
        <v>0</v>
      </c>
      <c r="AI152" s="76">
        <f>VLOOKUP(F152,'N2K Features'!$D$5:$CL$125,30,FALSE)</f>
        <v>0</v>
      </c>
      <c r="AJ152" s="76" t="str">
        <f>VLOOKUP(F152,'N2K Features'!$D$5:$CL$125,31,FALSE)</f>
        <v>No</v>
      </c>
      <c r="AK152" s="76">
        <f>VLOOKUP(F152,'N2K Features'!$D$5:$CL$125,32,FALSE)</f>
        <v>0</v>
      </c>
      <c r="AL152" s="76">
        <f>VLOOKUP(F152,'N2K Features'!$D$5:$CL$125,33,FALSE)</f>
        <v>0</v>
      </c>
      <c r="AM152" s="76" t="str">
        <f>VLOOKUP(F152,'N2K Features'!$D$5:$CL$125,34,FALSE)</f>
        <v>No</v>
      </c>
      <c r="AN152" s="76">
        <f>VLOOKUP(F152,'N2K Features'!$D$5:$CL$125,35,FALSE)</f>
        <v>0</v>
      </c>
      <c r="AO152" s="76">
        <f>VLOOKUP(F152,'N2K Features'!$D$5:$CL$125,36,FALSE)</f>
        <v>0</v>
      </c>
      <c r="AP152" s="76" t="str">
        <f>VLOOKUP(F152,'N2K Features'!$D$5:$CL$125,37,FALSE)</f>
        <v>No</v>
      </c>
      <c r="AQ152" s="76">
        <f>VLOOKUP(F152,'N2K Features'!$D$5:$CL$125,38,FALSE)</f>
        <v>0</v>
      </c>
      <c r="AR152" s="76">
        <f>VLOOKUP(F152,'N2K Features'!$D$5:$CL$125,39,FALSE)</f>
        <v>0</v>
      </c>
      <c r="AS152" s="76" t="str">
        <f>VLOOKUP(F152,'N2K Features'!$D$5:$CL$125,40,FALSE)</f>
        <v>No</v>
      </c>
      <c r="AT152" s="76">
        <f>VLOOKUP(F152,'N2K Features'!$D$5:$CL$125,41,FALSE)</f>
        <v>0</v>
      </c>
      <c r="AU152" s="76">
        <f>VLOOKUP(F152,'N2K Features'!$D$5:$CL$125,42,FALSE)</f>
        <v>0</v>
      </c>
      <c r="AV152" s="76" t="str">
        <f>VLOOKUP(F152,'N2K Features'!$D$5:$CL$125,43,FALSE)</f>
        <v>No</v>
      </c>
      <c r="AW152" s="76">
        <f>VLOOKUP(F152,'N2K Features'!$D$5:$CL$125,44,FALSE)</f>
        <v>0</v>
      </c>
      <c r="AX152" s="76">
        <f>VLOOKUP(F152,'N2K Features'!$D$5:$CL$125,45,FALSE)</f>
        <v>0</v>
      </c>
      <c r="AY152" s="76" t="str">
        <f>VLOOKUP(F152,'N2K Features'!$D$5:$CL$125,46,FALSE)</f>
        <v>No</v>
      </c>
      <c r="AZ152" s="76">
        <f>VLOOKUP(F152,'N2K Features'!$D$5:$CL$125,47,FALSE)</f>
        <v>0</v>
      </c>
      <c r="BA152" s="76">
        <f>VLOOKUP(F152,'N2K Features'!$D$5:$CL$125,48,FALSE)</f>
        <v>0</v>
      </c>
      <c r="BB152" s="76" t="str">
        <f>VLOOKUP(F152,'N2K Features'!$D$5:$CL$125,49,FALSE)</f>
        <v>No</v>
      </c>
      <c r="BC152" s="76">
        <f>VLOOKUP(F152,'N2K Features'!$D$5:$CL$125,50,FALSE)</f>
        <v>0</v>
      </c>
      <c r="BD152" s="130">
        <f>VLOOKUP(F152,'N2K Features'!$D$5:$CL$125,51,FALSE)</f>
        <v>0</v>
      </c>
      <c r="BE152" s="76" t="str">
        <f>VLOOKUP(F152,'N2K Features'!$D$5:$CL$125,52,FALSE)</f>
        <v>No</v>
      </c>
      <c r="BF152" s="76">
        <f>VLOOKUP(F152,'N2K Features'!$D$5:$CL$125,53,FALSE)</f>
        <v>0</v>
      </c>
      <c r="BG152" s="130">
        <f>VLOOKUP(F152,'N2K Features'!$D$5:$CL$125,54,FALSE)</f>
        <v>0</v>
      </c>
      <c r="BH152" s="76" t="str">
        <f>VLOOKUP(F152,'N2K Features'!$D$5:$CL$125,55,FALSE)</f>
        <v>No</v>
      </c>
      <c r="BI152" s="76">
        <f>VLOOKUP(F152,'N2K Features'!$D$5:$CL$125,56,FALSE)</f>
        <v>0</v>
      </c>
      <c r="BJ152" s="76">
        <f>VLOOKUP(F152,'N2K Features'!$D$5:$CL$125,57,FALSE)</f>
        <v>0</v>
      </c>
      <c r="BK152" s="76" t="str">
        <f>VLOOKUP(F152,'N2K Features'!$D$5:$CL$125,58,FALSE)</f>
        <v>No</v>
      </c>
      <c r="BL152" s="76">
        <f>VLOOKUP(F152,'N2K Features'!$D$5:$CL$125,59,FALSE)</f>
        <v>0</v>
      </c>
      <c r="BM152" s="130">
        <f>VLOOKUP(F152,'N2K Features'!$D$5:$CL$125,60,FALSE)</f>
        <v>0</v>
      </c>
      <c r="BN152" s="76" t="str">
        <f>VLOOKUP(F152,'N2K Features'!$D$5:$CL$125,61,FALSE)</f>
        <v>No</v>
      </c>
      <c r="BO152" s="76">
        <f>VLOOKUP(F152,'N2K Features'!$D$5:$CL$125,62,FALSE)</f>
        <v>0</v>
      </c>
      <c r="BP152" s="76">
        <f>VLOOKUP(F152,'N2K Features'!$D$5:$CL$125,63,FALSE)</f>
        <v>0</v>
      </c>
      <c r="BQ152" s="76" t="str">
        <f>VLOOKUP(F152,'N2K Features'!$D$5:$CL$125,64,FALSE)</f>
        <v>No</v>
      </c>
      <c r="BR152" s="76">
        <f>VLOOKUP(F152,'N2K Features'!$D$5:$CL$125,65,FALSE)</f>
        <v>0</v>
      </c>
      <c r="BS152" s="76">
        <f>VLOOKUP(F152,'N2K Features'!$D$5:$CL$125,66,FALSE)</f>
        <v>0</v>
      </c>
      <c r="BT152" s="76" t="str">
        <f>VLOOKUP(F152,'N2K Features'!$D$5:$CL$125,67,FALSE)</f>
        <v>No</v>
      </c>
      <c r="BU152" s="76">
        <f>VLOOKUP(F152,'N2K Features'!$D$5:$CL$125,68,FALSE)</f>
        <v>0</v>
      </c>
      <c r="BV152" s="76">
        <f>VLOOKUP(F152,'N2K Features'!$D$5:$CL$125,69,FALSE)</f>
        <v>0</v>
      </c>
      <c r="BW152" s="76" t="str">
        <f>VLOOKUP(F152,'N2K Features'!$D$5:$CL$125,70,FALSE)</f>
        <v>No</v>
      </c>
      <c r="BX152" s="76">
        <f>VLOOKUP(F152,'N2K Features'!$D$5:$CL$125,71,FALSE)</f>
        <v>0</v>
      </c>
      <c r="BY152" s="130">
        <f>VLOOKUP(F152,'N2K Features'!$D$5:$CL$125,72,FALSE)</f>
        <v>0</v>
      </c>
      <c r="BZ152" s="76" t="str">
        <f>VLOOKUP(F152,'N2K Features'!$D$5:$CL$125,73,FALSE)</f>
        <v>Yes</v>
      </c>
      <c r="CA152" s="76" t="str">
        <f>VLOOKUP(F152,'N2K Features'!$D$5:$CL$125,74,FALSE)</f>
        <v>Small</v>
      </c>
      <c r="CB152" s="76" t="str">
        <f>VLOOKUP(F152,'N2K Features'!$D$5:$CL$125,75,FALSE)</f>
        <v>Low</v>
      </c>
      <c r="CC152" s="76" t="str">
        <f>VLOOKUP(F152,'N2K Features'!$D$5:$CL$125,76,FALSE)</f>
        <v>No</v>
      </c>
      <c r="CD152" s="76">
        <f>VLOOKUP(F152,'N2K Features'!$D$5:$CL$125,77,FALSE)</f>
        <v>0</v>
      </c>
      <c r="CE152" s="76">
        <f>VLOOKUP(F152,'N2K Features'!$D$5:$CL$125,78,FALSE)</f>
        <v>0</v>
      </c>
      <c r="CF152" s="76" t="str">
        <f>VLOOKUP(F152,'N2K Features'!$D$5:$CL$125,79,FALSE)</f>
        <v>No</v>
      </c>
      <c r="CG152" s="76">
        <f>VLOOKUP(F152,'N2K Features'!$D$5:$CL$125,80,FALSE)</f>
        <v>0</v>
      </c>
      <c r="CH152" s="76">
        <f>VLOOKUP(F152,'N2K Features'!$D$5:$CL$125,81,FALSE)</f>
        <v>0</v>
      </c>
      <c r="CI152" s="76" t="str">
        <f>VLOOKUP(F152,'N2K Features'!$D$5:$CL$125,82,FALSE)</f>
        <v>No</v>
      </c>
      <c r="CJ152" s="76">
        <f>VLOOKUP(F152,'N2K Features'!$D$5:$CL$125,83,FALSE)</f>
        <v>0</v>
      </c>
      <c r="CK152" s="76">
        <f>VLOOKUP(F152,'N2K Features'!$D$5:$CL$125,84,FALSE)</f>
        <v>0</v>
      </c>
      <c r="CL152" s="76" t="str">
        <f>VLOOKUP(F152,'N2K Features'!$D$5:$CL$125,85,FALSE)</f>
        <v>Yes</v>
      </c>
      <c r="CM152" s="76" t="str">
        <f>VLOOKUP(F152,'N2K Features'!$D$5:$CL$125,86,FALSE)</f>
        <v>Low</v>
      </c>
      <c r="CN152" s="79" t="str">
        <f>VLOOKUP(F152,'N2K Features'!$D$5:$CL$125,87,FALSE)</f>
        <v>Contributes to iconic Welsh coastal landscape, sometimes accessible from tourist beaches</v>
      </c>
    </row>
    <row r="153" spans="1:92" ht="14.4" hidden="1" x14ac:dyDescent="0.3">
      <c r="A153" s="129" t="s">
        <v>244</v>
      </c>
      <c r="B153" s="59" t="s">
        <v>245</v>
      </c>
      <c r="C153" s="59" t="s">
        <v>585</v>
      </c>
      <c r="D153" s="59" t="s">
        <v>656</v>
      </c>
      <c r="E153" s="59" t="s">
        <v>598</v>
      </c>
      <c r="F153" s="59" t="s">
        <v>657</v>
      </c>
      <c r="G153" s="59" t="s">
        <v>658</v>
      </c>
      <c r="H153" s="179" t="s">
        <v>659</v>
      </c>
      <c r="I153" s="77" t="str">
        <f>VLOOKUP(F153,'N2K Features'!$D$5:$CL$125,4,FALSE)</f>
        <v>Yes</v>
      </c>
      <c r="J153" s="77" t="str">
        <f>VLOOKUP(F153,'N2K Features'!$D$5:$CL$125,5,FALSE)</f>
        <v>Medium</v>
      </c>
      <c r="K153" s="77" t="str">
        <f>VLOOKUP(F153,'N2K Features'!$D$5:$CL$125,6,FALSE)</f>
        <v>Moderate</v>
      </c>
      <c r="L153" s="77" t="str">
        <f>VLOOKUP(F153,'N2K Features'!$D$5:$CL$125,7,FALSE)</f>
        <v>Yes</v>
      </c>
      <c r="M153" s="77" t="str">
        <f>VLOOKUP(F153,'N2K Features'!$D$5:$CL$125,8,FALSE)</f>
        <v>Medium</v>
      </c>
      <c r="N153" s="77" t="str">
        <f>VLOOKUP(F153,'N2K Features'!$D$5:$CL$125,9,FALSE)</f>
        <v>Moderate</v>
      </c>
      <c r="O153" s="77" t="str">
        <f>VLOOKUP(F153,'N2K Features'!$D$5:$CL$125,10,FALSE)</f>
        <v>Yes</v>
      </c>
      <c r="P153" s="77" t="str">
        <f>VLOOKUP(F153,'N2K Features'!$D$5:$CL$125,11,FALSE)</f>
        <v>Medium</v>
      </c>
      <c r="Q153" s="77" t="str">
        <f>VLOOKUP(F153,'N2K Features'!$D$5:$CL$125,12,FALSE)</f>
        <v>Low</v>
      </c>
      <c r="R153" s="77" t="str">
        <f>VLOOKUP(F153,'N2K Features'!$D$5:$CL$125,13,FALSE)</f>
        <v>Yes</v>
      </c>
      <c r="S153" s="77" t="str">
        <f>VLOOKUP(F153,'N2K Features'!$D$5:$CL$125,14,FALSE)</f>
        <v>Low</v>
      </c>
      <c r="T153" s="77" t="str">
        <f>VLOOKUP(F153,'N2K Features'!$D$5:$CL$125,15,FALSE)</f>
        <v>Low</v>
      </c>
      <c r="U153" s="77" t="str">
        <f>VLOOKUP(F153,'N2K Features'!$D$5:$CL$125,16,FALSE)</f>
        <v>Yes</v>
      </c>
      <c r="V153" s="77" t="str">
        <f>VLOOKUP(F153,'N2K Features'!$D$5:$CL$125, 17,FALSE)</f>
        <v>Medium</v>
      </c>
      <c r="W153" s="77" t="str">
        <f>VLOOKUP(F153,'N2K Features'!$D$5:$CL$125,18,FALSE)</f>
        <v>High</v>
      </c>
      <c r="X153" s="77" t="str">
        <f>VLOOKUP(F153,'N2K Features'!$D$5:$CL$125,19,FALSE)</f>
        <v>Yes</v>
      </c>
      <c r="Y153" s="77" t="str">
        <f>VLOOKUP(F153,'N2K Features'!$D$5:$CL$125,20,FALSE)</f>
        <v>Medium</v>
      </c>
      <c r="Z153" s="77" t="str">
        <f>VLOOKUP(F153,'N2K Features'!$D$5:$CL$125,21,FALSE)</f>
        <v>High</v>
      </c>
      <c r="AA153" s="77" t="str">
        <f>VLOOKUP(F153,'N2K Features'!$D$5:$CL$125,22,FALSE)</f>
        <v>No</v>
      </c>
      <c r="AB153" s="77">
        <f>VLOOKUP(F153,'N2K Features'!$D$5:$CL$125,23,FALSE)</f>
        <v>0</v>
      </c>
      <c r="AC153" s="77">
        <f>VLOOKUP(F153,'N2K Features'!$D$5:$CL$125,24,FALSE)</f>
        <v>0</v>
      </c>
      <c r="AD153" s="77" t="str">
        <f>VLOOKUP(F153,'N2K Features'!$D$5:$CL$125,25,FALSE)</f>
        <v>Yes</v>
      </c>
      <c r="AE153" s="77" t="str">
        <f>VLOOKUP(F153,'N2K Features'!$D$5:$CL$125,26,FALSE)</f>
        <v>Small</v>
      </c>
      <c r="AF153" s="78" t="str">
        <f>VLOOKUP(F153,'N2K Features'!$D$5:$CL$125,27,FALSE)</f>
        <v>Low</v>
      </c>
      <c r="AG153" s="76" t="str">
        <f>VLOOKUP(F153,'N2K Features'!$D$5:$CL$125,28,FALSE)</f>
        <v>No</v>
      </c>
      <c r="AH153" s="76">
        <f>VLOOKUP(F153,'N2K Features'!$D$5:$CL$125,29,FALSE)</f>
        <v>0</v>
      </c>
      <c r="AI153" s="76">
        <f>VLOOKUP(F153,'N2K Features'!$D$5:$CL$125,30,FALSE)</f>
        <v>0</v>
      </c>
      <c r="AJ153" s="76" t="str">
        <f>VLOOKUP(F153,'N2K Features'!$D$5:$CL$125,31,FALSE)</f>
        <v>No</v>
      </c>
      <c r="AK153" s="76">
        <f>VLOOKUP(F153,'N2K Features'!$D$5:$CL$125,32,FALSE)</f>
        <v>0</v>
      </c>
      <c r="AL153" s="76">
        <f>VLOOKUP(F153,'N2K Features'!$D$5:$CL$125,33,FALSE)</f>
        <v>0</v>
      </c>
      <c r="AM153" s="76" t="str">
        <f>VLOOKUP(F153,'N2K Features'!$D$5:$CL$125,34,FALSE)</f>
        <v>No</v>
      </c>
      <c r="AN153" s="76">
        <f>VLOOKUP(F153,'N2K Features'!$D$5:$CL$125,35,FALSE)</f>
        <v>0</v>
      </c>
      <c r="AO153" s="76">
        <f>VLOOKUP(F153,'N2K Features'!$D$5:$CL$125,36,FALSE)</f>
        <v>0</v>
      </c>
      <c r="AP153" s="76" t="str">
        <f>VLOOKUP(F153,'N2K Features'!$D$5:$CL$125,37,FALSE)</f>
        <v>Yes</v>
      </c>
      <c r="AQ153" s="76" t="str">
        <f>VLOOKUP(F153,'N2K Features'!$D$5:$CL$125,38,FALSE)</f>
        <v>Medium</v>
      </c>
      <c r="AR153" s="76" t="str">
        <f>VLOOKUP(F153,'N2K Features'!$D$5:$CL$125,39,FALSE)</f>
        <v>High</v>
      </c>
      <c r="AS153" s="76" t="str">
        <f>VLOOKUP(F153,'N2K Features'!$D$5:$CL$125,40,FALSE)</f>
        <v>No</v>
      </c>
      <c r="AT153" s="76">
        <f>VLOOKUP(F153,'N2K Features'!$D$5:$CL$125,41,FALSE)</f>
        <v>0</v>
      </c>
      <c r="AU153" s="76">
        <f>VLOOKUP(F153,'N2K Features'!$D$5:$CL$125,42,FALSE)</f>
        <v>0</v>
      </c>
      <c r="AV153" s="76" t="str">
        <f>VLOOKUP(F153,'N2K Features'!$D$5:$CL$125,43,FALSE)</f>
        <v>No</v>
      </c>
      <c r="AW153" s="76">
        <f>VLOOKUP(F153,'N2K Features'!$D$5:$CL$125,44,FALSE)</f>
        <v>0</v>
      </c>
      <c r="AX153" s="76">
        <f>VLOOKUP(F153,'N2K Features'!$D$5:$CL$125,45,FALSE)</f>
        <v>0</v>
      </c>
      <c r="AY153" s="76" t="str">
        <f>VLOOKUP(F153,'N2K Features'!$D$5:$CL$125,46,FALSE)</f>
        <v>No</v>
      </c>
      <c r="AZ153" s="76">
        <f>VLOOKUP(F153,'N2K Features'!$D$5:$CL$125,47,FALSE)</f>
        <v>0</v>
      </c>
      <c r="BA153" s="76">
        <f>VLOOKUP(F153,'N2K Features'!$D$5:$CL$125,48,FALSE)</f>
        <v>0</v>
      </c>
      <c r="BB153" s="76" t="str">
        <f>VLOOKUP(F153,'N2K Features'!$D$5:$CL$125,49,FALSE)</f>
        <v>No</v>
      </c>
      <c r="BC153" s="76">
        <f>VLOOKUP(F153,'N2K Features'!$D$5:$CL$125,50,FALSE)</f>
        <v>0</v>
      </c>
      <c r="BD153" s="130">
        <f>VLOOKUP(F153,'N2K Features'!$D$5:$CL$125,51,FALSE)</f>
        <v>0</v>
      </c>
      <c r="BE153" s="76" t="str">
        <f>VLOOKUP(F153,'N2K Features'!$D$5:$CL$125,52,FALSE)</f>
        <v>No</v>
      </c>
      <c r="BF153" s="76">
        <f>VLOOKUP(F153,'N2K Features'!$D$5:$CL$125,53,FALSE)</f>
        <v>0</v>
      </c>
      <c r="BG153" s="130">
        <f>VLOOKUP(F153,'N2K Features'!$D$5:$CL$125,54,FALSE)</f>
        <v>0</v>
      </c>
      <c r="BH153" s="76" t="str">
        <f>VLOOKUP(F153,'N2K Features'!$D$5:$CL$125,55,FALSE)</f>
        <v>Yes</v>
      </c>
      <c r="BI153" s="76" t="str">
        <f>VLOOKUP(F153,'N2K Features'!$D$5:$CL$125,56,FALSE)</f>
        <v>Small</v>
      </c>
      <c r="BJ153" s="76" t="str">
        <f>VLOOKUP(F153,'N2K Features'!$D$5:$CL$125,57,FALSE)</f>
        <v>Low</v>
      </c>
      <c r="BK153" s="76" t="str">
        <f>VLOOKUP(F153,'N2K Features'!$D$5:$CL$125,58,FALSE)</f>
        <v>No</v>
      </c>
      <c r="BL153" s="76">
        <f>VLOOKUP(F153,'N2K Features'!$D$5:$CL$125,59,FALSE)</f>
        <v>0</v>
      </c>
      <c r="BM153" s="130">
        <f>VLOOKUP(F153,'N2K Features'!$D$5:$CL$125,60,FALSE)</f>
        <v>0</v>
      </c>
      <c r="BN153" s="76" t="str">
        <f>VLOOKUP(F153,'N2K Features'!$D$5:$CL$125,61,FALSE)</f>
        <v>No</v>
      </c>
      <c r="BO153" s="76">
        <f>VLOOKUP(F153,'N2K Features'!$D$5:$CL$125,62,FALSE)</f>
        <v>0</v>
      </c>
      <c r="BP153" s="76">
        <f>VLOOKUP(F153,'N2K Features'!$D$5:$CL$125,63,FALSE)</f>
        <v>0</v>
      </c>
      <c r="BQ153" s="76" t="str">
        <f>VLOOKUP(F153,'N2K Features'!$D$5:$CL$125,64,FALSE)</f>
        <v>No</v>
      </c>
      <c r="BR153" s="76">
        <f>VLOOKUP(F153,'N2K Features'!$D$5:$CL$125,65,FALSE)</f>
        <v>0</v>
      </c>
      <c r="BS153" s="76">
        <f>VLOOKUP(F153,'N2K Features'!$D$5:$CL$125,66,FALSE)</f>
        <v>0</v>
      </c>
      <c r="BT153" s="76" t="str">
        <f>VLOOKUP(F153,'N2K Features'!$D$5:$CL$125,67,FALSE)</f>
        <v>Yes</v>
      </c>
      <c r="BU153" s="76" t="str">
        <f>VLOOKUP(F153,'N2K Features'!$D$5:$CL$125,68,FALSE)</f>
        <v>Small</v>
      </c>
      <c r="BV153" s="76" t="str">
        <f>VLOOKUP(F153,'N2K Features'!$D$5:$CL$125,69,FALSE)</f>
        <v>High</v>
      </c>
      <c r="BW153" s="76" t="str">
        <f>VLOOKUP(F153,'N2K Features'!$D$5:$CL$125,70,FALSE)</f>
        <v>Yes</v>
      </c>
      <c r="BX153" s="76" t="str">
        <f>VLOOKUP(F153,'N2K Features'!$D$5:$CL$125,71,FALSE)</f>
        <v>Medium</v>
      </c>
      <c r="BY153" s="130" t="str">
        <f>VLOOKUP(F153,'N2K Features'!$D$5:$CL$125,72,FALSE)</f>
        <v>High</v>
      </c>
      <c r="BZ153" s="76" t="str">
        <f>VLOOKUP(F153,'N2K Features'!$D$5:$CL$125,73,FALSE)</f>
        <v>Yes</v>
      </c>
      <c r="CA153" s="76" t="str">
        <f>VLOOKUP(F153,'N2K Features'!$D$5:$CL$125,74,FALSE)</f>
        <v>Large</v>
      </c>
      <c r="CB153" s="76" t="str">
        <f>VLOOKUP(F153,'N2K Features'!$D$5:$CL$125,75,FALSE)</f>
        <v>High</v>
      </c>
      <c r="CC153" s="76" t="str">
        <f>VLOOKUP(F153,'N2K Features'!$D$5:$CL$125,76,FALSE)</f>
        <v>No</v>
      </c>
      <c r="CD153" s="76">
        <f>VLOOKUP(F153,'N2K Features'!$D$5:$CL$125,77,FALSE)</f>
        <v>0</v>
      </c>
      <c r="CE153" s="76">
        <f>VLOOKUP(F153,'N2K Features'!$D$5:$CL$125,78,FALSE)</f>
        <v>0</v>
      </c>
      <c r="CF153" s="76" t="str">
        <f>VLOOKUP(F153,'N2K Features'!$D$5:$CL$125,79,FALSE)</f>
        <v>Yes</v>
      </c>
      <c r="CG153" s="76" t="str">
        <f>VLOOKUP(F153,'N2K Features'!$D$5:$CL$125,80,FALSE)</f>
        <v>Medium</v>
      </c>
      <c r="CH153" s="76" t="str">
        <f>VLOOKUP(F153,'N2K Features'!$D$5:$CL$125,81,FALSE)</f>
        <v>Low</v>
      </c>
      <c r="CI153" s="76" t="str">
        <f>VLOOKUP(F153,'N2K Features'!$D$5:$CL$125,82,FALSE)</f>
        <v>Yes</v>
      </c>
      <c r="CJ153" s="76" t="str">
        <f>VLOOKUP(F153,'N2K Features'!$D$5:$CL$125,83,FALSE)</f>
        <v>Medium</v>
      </c>
      <c r="CK153" s="76" t="str">
        <f>VLOOKUP(F153,'N2K Features'!$D$5:$CL$125,84,FALSE)</f>
        <v>High</v>
      </c>
      <c r="CL153" s="76" t="str">
        <f>VLOOKUP(F153,'N2K Features'!$D$5:$CL$125,85,FALSE)</f>
        <v>Yes</v>
      </c>
      <c r="CM153" s="76" t="str">
        <f>VLOOKUP(F153,'N2K Features'!$D$5:$CL$125,86,FALSE)</f>
        <v>Low</v>
      </c>
      <c r="CN153" s="79" t="str">
        <f>VLOOKUP(F153,'N2K Features'!$D$5:$CL$125,87,FALSE)</f>
        <v xml:space="preserve">Distinctive part of coastal landscape. Good for bird watching and show of flowers in summer. Educational use. </v>
      </c>
    </row>
    <row r="154" spans="1:92" ht="14.4" hidden="1" x14ac:dyDescent="0.3">
      <c r="A154" s="129" t="s">
        <v>244</v>
      </c>
      <c r="B154" s="59" t="s">
        <v>245</v>
      </c>
      <c r="C154" s="59" t="s">
        <v>528</v>
      </c>
      <c r="D154" s="59" t="s">
        <v>680</v>
      </c>
      <c r="E154" s="59" t="s">
        <v>603</v>
      </c>
      <c r="F154" s="59" t="s">
        <v>681</v>
      </c>
      <c r="G154" s="59" t="s">
        <v>682</v>
      </c>
      <c r="H154" s="179" t="s">
        <v>683</v>
      </c>
      <c r="I154" s="77" t="str">
        <f>VLOOKUP(F154,'N2K Features'!$D$5:$CL$125,4,FALSE)</f>
        <v>No</v>
      </c>
      <c r="J154" s="77">
        <f>VLOOKUP(F154,'N2K Features'!$D$5:$CL$125,5,FALSE)</f>
        <v>0</v>
      </c>
      <c r="K154" s="77">
        <f>VLOOKUP(F154,'N2K Features'!$D$5:$CL$125,6,FALSE)</f>
        <v>0</v>
      </c>
      <c r="L154" s="77" t="str">
        <f>VLOOKUP(F154,'N2K Features'!$D$5:$CL$125,7,FALSE)</f>
        <v>No</v>
      </c>
      <c r="M154" s="77" t="str">
        <f>VLOOKUP(F154,'N2K Features'!$D$5:$CL$125,8,FALSE)</f>
        <v>Negligible</v>
      </c>
      <c r="N154" s="77" t="str">
        <f>VLOOKUP(F154,'N2K Features'!$D$5:$CL$125,9,FALSE)</f>
        <v>Low</v>
      </c>
      <c r="O154" s="77" t="str">
        <f>VLOOKUP(F154,'N2K Features'!$D$5:$CL$125,10,FALSE)</f>
        <v>No</v>
      </c>
      <c r="P154" s="77" t="str">
        <f>VLOOKUP(F154,'N2K Features'!$D$5:$CL$125,11,FALSE)</f>
        <v>Negligible</v>
      </c>
      <c r="Q154" s="77" t="str">
        <f>VLOOKUP(F154,'N2K Features'!$D$5:$CL$125,12,FALSE)</f>
        <v>Low</v>
      </c>
      <c r="R154" s="77" t="str">
        <f>VLOOKUP(F154,'N2K Features'!$D$5:$CL$125,13,FALSE)</f>
        <v>No</v>
      </c>
      <c r="S154" s="77">
        <f>VLOOKUP(F154,'N2K Features'!$D$5:$CL$125,14,FALSE)</f>
        <v>0</v>
      </c>
      <c r="T154" s="77">
        <f>VLOOKUP(F154,'N2K Features'!$D$5:$CL$125,15,FALSE)</f>
        <v>0</v>
      </c>
      <c r="U154" s="77" t="str">
        <f>VLOOKUP(F154,'N2K Features'!$D$5:$CL$125,16,FALSE)</f>
        <v>No</v>
      </c>
      <c r="V154" s="77">
        <f>VLOOKUP(F154,'N2K Features'!$D$5:$CL$125, 17,FALSE)</f>
        <v>0</v>
      </c>
      <c r="W154" s="77">
        <f>VLOOKUP(F154,'N2K Features'!$D$5:$CL$125,18,FALSE)</f>
        <v>0</v>
      </c>
      <c r="X154" s="77" t="str">
        <f>VLOOKUP(F154,'N2K Features'!$D$5:$CL$125,19,FALSE)</f>
        <v>No</v>
      </c>
      <c r="Y154" s="77">
        <f>VLOOKUP(F154,'N2K Features'!$D$5:$CL$125,20,FALSE)</f>
        <v>0</v>
      </c>
      <c r="Z154" s="77">
        <f>VLOOKUP(F154,'N2K Features'!$D$5:$CL$125,21,FALSE)</f>
        <v>0</v>
      </c>
      <c r="AA154" s="77" t="str">
        <f>VLOOKUP(F154,'N2K Features'!$D$5:$CL$125,22,FALSE)</f>
        <v>No</v>
      </c>
      <c r="AB154" s="77">
        <f>VLOOKUP(F154,'N2K Features'!$D$5:$CL$125,23,FALSE)</f>
        <v>0</v>
      </c>
      <c r="AC154" s="77">
        <f>VLOOKUP(F154,'N2K Features'!$D$5:$CL$125,24,FALSE)</f>
        <v>0</v>
      </c>
      <c r="AD154" s="77" t="str">
        <f>VLOOKUP(F154,'N2K Features'!$D$5:$CL$125,25,FALSE)</f>
        <v>No</v>
      </c>
      <c r="AE154" s="77">
        <f>VLOOKUP(F154,'N2K Features'!$D$5:$CL$125,26,FALSE)</f>
        <v>0</v>
      </c>
      <c r="AF154" s="78">
        <f>VLOOKUP(F154,'N2K Features'!$D$5:$CL$125,27,FALSE)</f>
        <v>0</v>
      </c>
      <c r="AG154" s="76" t="str">
        <f>VLOOKUP(F154,'N2K Features'!$D$5:$CL$125,28,FALSE)</f>
        <v>No</v>
      </c>
      <c r="AH154" s="76">
        <f>VLOOKUP(F154,'N2K Features'!$D$5:$CL$125,29,FALSE)</f>
        <v>0</v>
      </c>
      <c r="AI154" s="76">
        <f>VLOOKUP(F154,'N2K Features'!$D$5:$CL$125,30,FALSE)</f>
        <v>0</v>
      </c>
      <c r="AJ154" s="76" t="str">
        <f>VLOOKUP(F154,'N2K Features'!$D$5:$CL$125,31,FALSE)</f>
        <v>No</v>
      </c>
      <c r="AK154" s="76">
        <f>VLOOKUP(F154,'N2K Features'!$D$5:$CL$125,32,FALSE)</f>
        <v>0</v>
      </c>
      <c r="AL154" s="76">
        <f>VLOOKUP(F154,'N2K Features'!$D$5:$CL$125,33,FALSE)</f>
        <v>0</v>
      </c>
      <c r="AM154" s="76" t="str">
        <f>VLOOKUP(F154,'N2K Features'!$D$5:$CL$125,34,FALSE)</f>
        <v>No</v>
      </c>
      <c r="AN154" s="76">
        <f>VLOOKUP(F154,'N2K Features'!$D$5:$CL$125,35,FALSE)</f>
        <v>0</v>
      </c>
      <c r="AO154" s="76">
        <f>VLOOKUP(F154,'N2K Features'!$D$5:$CL$125,36,FALSE)</f>
        <v>0</v>
      </c>
      <c r="AP154" s="76" t="str">
        <f>VLOOKUP(F154,'N2K Features'!$D$5:$CL$125,37,FALSE)</f>
        <v>No</v>
      </c>
      <c r="AQ154" s="76">
        <f>VLOOKUP(F154,'N2K Features'!$D$5:$CL$125,38,FALSE)</f>
        <v>0</v>
      </c>
      <c r="AR154" s="76">
        <f>VLOOKUP(F154,'N2K Features'!$D$5:$CL$125,39,FALSE)</f>
        <v>0</v>
      </c>
      <c r="AS154" s="76" t="str">
        <f>VLOOKUP(F154,'N2K Features'!$D$5:$CL$125,40,FALSE)</f>
        <v>No</v>
      </c>
      <c r="AT154" s="76">
        <f>VLOOKUP(F154,'N2K Features'!$D$5:$CL$125,41,FALSE)</f>
        <v>0</v>
      </c>
      <c r="AU154" s="76">
        <f>VLOOKUP(F154,'N2K Features'!$D$5:$CL$125,42,FALSE)</f>
        <v>0</v>
      </c>
      <c r="AV154" s="76" t="str">
        <f>VLOOKUP(F154,'N2K Features'!$D$5:$CL$125,43,FALSE)</f>
        <v>No</v>
      </c>
      <c r="AW154" s="76">
        <f>VLOOKUP(F154,'N2K Features'!$D$5:$CL$125,44,FALSE)</f>
        <v>0</v>
      </c>
      <c r="AX154" s="76">
        <f>VLOOKUP(F154,'N2K Features'!$D$5:$CL$125,45,FALSE)</f>
        <v>0</v>
      </c>
      <c r="AY154" s="76" t="str">
        <f>VLOOKUP(F154,'N2K Features'!$D$5:$CL$125,46,FALSE)</f>
        <v>No</v>
      </c>
      <c r="AZ154" s="76">
        <f>VLOOKUP(F154,'N2K Features'!$D$5:$CL$125,47,FALSE)</f>
        <v>0</v>
      </c>
      <c r="BA154" s="76">
        <f>VLOOKUP(F154,'N2K Features'!$D$5:$CL$125,48,FALSE)</f>
        <v>0</v>
      </c>
      <c r="BB154" s="76" t="str">
        <f>VLOOKUP(F154,'N2K Features'!$D$5:$CL$125,49,FALSE)</f>
        <v>No</v>
      </c>
      <c r="BC154" s="76">
        <f>VLOOKUP(F154,'N2K Features'!$D$5:$CL$125,50,FALSE)</f>
        <v>0</v>
      </c>
      <c r="BD154" s="130">
        <f>VLOOKUP(F154,'N2K Features'!$D$5:$CL$125,51,FALSE)</f>
        <v>0</v>
      </c>
      <c r="BE154" s="76" t="str">
        <f>VLOOKUP(F154,'N2K Features'!$D$5:$CL$125,52,FALSE)</f>
        <v>No</v>
      </c>
      <c r="BF154" s="76">
        <f>VLOOKUP(F154,'N2K Features'!$D$5:$CL$125,53,FALSE)</f>
        <v>0</v>
      </c>
      <c r="BG154" s="130">
        <f>VLOOKUP(F154,'N2K Features'!$D$5:$CL$125,54,FALSE)</f>
        <v>0</v>
      </c>
      <c r="BH154" s="76" t="str">
        <f>VLOOKUP(F154,'N2K Features'!$D$5:$CL$125,55,FALSE)</f>
        <v>No</v>
      </c>
      <c r="BI154" s="76">
        <f>VLOOKUP(F154,'N2K Features'!$D$5:$CL$125,56,FALSE)</f>
        <v>0</v>
      </c>
      <c r="BJ154" s="76">
        <f>VLOOKUP(F154,'N2K Features'!$D$5:$CL$125,57,FALSE)</f>
        <v>0</v>
      </c>
      <c r="BK154" s="76" t="str">
        <f>VLOOKUP(F154,'N2K Features'!$D$5:$CL$125,58,FALSE)</f>
        <v>No</v>
      </c>
      <c r="BL154" s="76">
        <f>VLOOKUP(F154,'N2K Features'!$D$5:$CL$125,59,FALSE)</f>
        <v>0</v>
      </c>
      <c r="BM154" s="130">
        <f>VLOOKUP(F154,'N2K Features'!$D$5:$CL$125,60,FALSE)</f>
        <v>0</v>
      </c>
      <c r="BN154" s="76" t="str">
        <f>VLOOKUP(F154,'N2K Features'!$D$5:$CL$125,61,FALSE)</f>
        <v>No</v>
      </c>
      <c r="BO154" s="76">
        <f>VLOOKUP(F154,'N2K Features'!$D$5:$CL$125,62,FALSE)</f>
        <v>0</v>
      </c>
      <c r="BP154" s="76">
        <f>VLOOKUP(F154,'N2K Features'!$D$5:$CL$125,63,FALSE)</f>
        <v>0</v>
      </c>
      <c r="BQ154" s="76" t="str">
        <f>VLOOKUP(F154,'N2K Features'!$D$5:$CL$125,64,FALSE)</f>
        <v>No</v>
      </c>
      <c r="BR154" s="76">
        <f>VLOOKUP(F154,'N2K Features'!$D$5:$CL$125,65,FALSE)</f>
        <v>0</v>
      </c>
      <c r="BS154" s="76">
        <f>VLOOKUP(F154,'N2K Features'!$D$5:$CL$125,66,FALSE)</f>
        <v>0</v>
      </c>
      <c r="BT154" s="76" t="str">
        <f>VLOOKUP(F154,'N2K Features'!$D$5:$CL$125,67,FALSE)</f>
        <v>No</v>
      </c>
      <c r="BU154" s="76">
        <f>VLOOKUP(F154,'N2K Features'!$D$5:$CL$125,68,FALSE)</f>
        <v>0</v>
      </c>
      <c r="BV154" s="76">
        <f>VLOOKUP(F154,'N2K Features'!$D$5:$CL$125,69,FALSE)</f>
        <v>0</v>
      </c>
      <c r="BW154" s="76" t="str">
        <f>VLOOKUP(F154,'N2K Features'!$D$5:$CL$125,70,FALSE)</f>
        <v>No</v>
      </c>
      <c r="BX154" s="76">
        <f>VLOOKUP(F154,'N2K Features'!$D$5:$CL$125,71,FALSE)</f>
        <v>0</v>
      </c>
      <c r="BY154" s="130">
        <f>VLOOKUP(F154,'N2K Features'!$D$5:$CL$125,72,FALSE)</f>
        <v>0</v>
      </c>
      <c r="BZ154" s="76" t="str">
        <f>VLOOKUP(F154,'N2K Features'!$D$5:$CL$125,73,FALSE)</f>
        <v>No</v>
      </c>
      <c r="CA154" s="76">
        <f>VLOOKUP(F154,'N2K Features'!$D$5:$CL$125,74,FALSE)</f>
        <v>0</v>
      </c>
      <c r="CB154" s="76">
        <f>VLOOKUP(F154,'N2K Features'!$D$5:$CL$125,75,FALSE)</f>
        <v>0</v>
      </c>
      <c r="CC154" s="76" t="str">
        <f>VLOOKUP(F154,'N2K Features'!$D$5:$CL$125,76,FALSE)</f>
        <v>No</v>
      </c>
      <c r="CD154" s="76">
        <f>VLOOKUP(F154,'N2K Features'!$D$5:$CL$125,77,FALSE)</f>
        <v>0</v>
      </c>
      <c r="CE154" s="76">
        <f>VLOOKUP(F154,'N2K Features'!$D$5:$CL$125,78,FALSE)</f>
        <v>0</v>
      </c>
      <c r="CF154" s="76" t="str">
        <f>VLOOKUP(F154,'N2K Features'!$D$5:$CL$125,79,FALSE)</f>
        <v>No</v>
      </c>
      <c r="CG154" s="76">
        <f>VLOOKUP(F154,'N2K Features'!$D$5:$CL$125,80,FALSE)</f>
        <v>0</v>
      </c>
      <c r="CH154" s="76">
        <f>VLOOKUP(F154,'N2K Features'!$D$5:$CL$125,81,FALSE)</f>
        <v>0</v>
      </c>
      <c r="CI154" s="76" t="str">
        <f>VLOOKUP(F154,'N2K Features'!$D$5:$CL$125,82,FALSE)</f>
        <v>No</v>
      </c>
      <c r="CJ154" s="76" t="str">
        <f>VLOOKUP(F154,'N2K Features'!$D$5:$CL$125,83,FALSE)</f>
        <v>Negligible</v>
      </c>
      <c r="CK154" s="76">
        <f>VLOOKUP(F154,'N2K Features'!$D$5:$CL$125,84,FALSE)</f>
        <v>0</v>
      </c>
      <c r="CL154" s="76" t="str">
        <f>VLOOKUP(F154,'N2K Features'!$D$5:$CL$125,85,FALSE)</f>
        <v>Yes</v>
      </c>
      <c r="CM154" s="76" t="str">
        <f>VLOOKUP(F154,'N2K Features'!$D$5:$CL$125,86,FALSE)</f>
        <v>Low</v>
      </c>
      <c r="CN154" s="79" t="str">
        <f>VLOOKUP(F154,'N2K Features'!$D$5:$CL$125,87,FALSE)</f>
        <v xml:space="preserve">Minor interest to anglers. </v>
      </c>
    </row>
    <row r="155" spans="1:92" ht="14.4" hidden="1" x14ac:dyDescent="0.3">
      <c r="A155" s="129" t="s">
        <v>244</v>
      </c>
      <c r="B155" s="59" t="s">
        <v>245</v>
      </c>
      <c r="C155" s="59" t="s">
        <v>528</v>
      </c>
      <c r="D155" s="59" t="s">
        <v>692</v>
      </c>
      <c r="E155" s="59" t="s">
        <v>603</v>
      </c>
      <c r="F155" s="59" t="s">
        <v>693</v>
      </c>
      <c r="G155" s="59" t="s">
        <v>694</v>
      </c>
      <c r="H155" s="179" t="s">
        <v>695</v>
      </c>
      <c r="I155" s="77" t="str">
        <f>VLOOKUP(F155,'N2K Features'!$D$5:$CL$125,4,FALSE)</f>
        <v>No</v>
      </c>
      <c r="J155" s="77">
        <f>VLOOKUP(F155,'N2K Features'!$D$5:$CL$125,5,FALSE)</f>
        <v>0</v>
      </c>
      <c r="K155" s="77">
        <f>VLOOKUP(F155,'N2K Features'!$D$5:$CL$125,6,FALSE)</f>
        <v>0</v>
      </c>
      <c r="L155" s="77" t="str">
        <f>VLOOKUP(F155,'N2K Features'!$D$5:$CL$125,7,FALSE)</f>
        <v>No</v>
      </c>
      <c r="M155" s="77" t="str">
        <f>VLOOKUP(F155,'N2K Features'!$D$5:$CL$125,8,FALSE)</f>
        <v>Negligible</v>
      </c>
      <c r="N155" s="77" t="str">
        <f>VLOOKUP(F155,'N2K Features'!$D$5:$CL$125,9,FALSE)</f>
        <v>Low</v>
      </c>
      <c r="O155" s="77" t="str">
        <f>VLOOKUP(F155,'N2K Features'!$D$5:$CL$125,10,FALSE)</f>
        <v>No</v>
      </c>
      <c r="P155" s="77" t="str">
        <f>VLOOKUP(F155,'N2K Features'!$D$5:$CL$125,11,FALSE)</f>
        <v>Negligible</v>
      </c>
      <c r="Q155" s="77" t="str">
        <f>VLOOKUP(F155,'N2K Features'!$D$5:$CL$125,12,FALSE)</f>
        <v>Low</v>
      </c>
      <c r="R155" s="77" t="str">
        <f>VLOOKUP(F155,'N2K Features'!$D$5:$CL$125,13,FALSE)</f>
        <v>No</v>
      </c>
      <c r="S155" s="77">
        <f>VLOOKUP(F155,'N2K Features'!$D$5:$CL$125,14,FALSE)</f>
        <v>0</v>
      </c>
      <c r="T155" s="77">
        <f>VLOOKUP(F155,'N2K Features'!$D$5:$CL$125,15,FALSE)</f>
        <v>0</v>
      </c>
      <c r="U155" s="77" t="str">
        <f>VLOOKUP(F155,'N2K Features'!$D$5:$CL$125,16,FALSE)</f>
        <v>No</v>
      </c>
      <c r="V155" s="77">
        <f>VLOOKUP(F155,'N2K Features'!$D$5:$CL$125, 17,FALSE)</f>
        <v>0</v>
      </c>
      <c r="W155" s="77">
        <f>VLOOKUP(F155,'N2K Features'!$D$5:$CL$125,18,FALSE)</f>
        <v>0</v>
      </c>
      <c r="X155" s="77" t="str">
        <f>VLOOKUP(F155,'N2K Features'!$D$5:$CL$125,19,FALSE)</f>
        <v>No</v>
      </c>
      <c r="Y155" s="77">
        <f>VLOOKUP(F155,'N2K Features'!$D$5:$CL$125,20,FALSE)</f>
        <v>0</v>
      </c>
      <c r="Z155" s="77">
        <f>VLOOKUP(F155,'N2K Features'!$D$5:$CL$125,21,FALSE)</f>
        <v>0</v>
      </c>
      <c r="AA155" s="77" t="str">
        <f>VLOOKUP(F155,'N2K Features'!$D$5:$CL$125,22,FALSE)</f>
        <v>No</v>
      </c>
      <c r="AB155" s="77">
        <f>VLOOKUP(F155,'N2K Features'!$D$5:$CL$125,23,FALSE)</f>
        <v>0</v>
      </c>
      <c r="AC155" s="77">
        <f>VLOOKUP(F155,'N2K Features'!$D$5:$CL$125,24,FALSE)</f>
        <v>0</v>
      </c>
      <c r="AD155" s="77" t="str">
        <f>VLOOKUP(F155,'N2K Features'!$D$5:$CL$125,25,FALSE)</f>
        <v>No</v>
      </c>
      <c r="AE155" s="77">
        <f>VLOOKUP(F155,'N2K Features'!$D$5:$CL$125,26,FALSE)</f>
        <v>0</v>
      </c>
      <c r="AF155" s="78">
        <f>VLOOKUP(F155,'N2K Features'!$D$5:$CL$125,27,FALSE)</f>
        <v>0</v>
      </c>
      <c r="AG155" s="76" t="str">
        <f>VLOOKUP(F155,'N2K Features'!$D$5:$CL$125,28,FALSE)</f>
        <v>No</v>
      </c>
      <c r="AH155" s="76">
        <f>VLOOKUP(F155,'N2K Features'!$D$5:$CL$125,29,FALSE)</f>
        <v>0</v>
      </c>
      <c r="AI155" s="76">
        <f>VLOOKUP(F155,'N2K Features'!$D$5:$CL$125,30,FALSE)</f>
        <v>0</v>
      </c>
      <c r="AJ155" s="76" t="str">
        <f>VLOOKUP(F155,'N2K Features'!$D$5:$CL$125,31,FALSE)</f>
        <v>No</v>
      </c>
      <c r="AK155" s="76">
        <f>VLOOKUP(F155,'N2K Features'!$D$5:$CL$125,32,FALSE)</f>
        <v>0</v>
      </c>
      <c r="AL155" s="76">
        <f>VLOOKUP(F155,'N2K Features'!$D$5:$CL$125,33,FALSE)</f>
        <v>0</v>
      </c>
      <c r="AM155" s="76" t="str">
        <f>VLOOKUP(F155,'N2K Features'!$D$5:$CL$125,34,FALSE)</f>
        <v>No</v>
      </c>
      <c r="AN155" s="76">
        <f>VLOOKUP(F155,'N2K Features'!$D$5:$CL$125,35,FALSE)</f>
        <v>0</v>
      </c>
      <c r="AO155" s="76">
        <f>VLOOKUP(F155,'N2K Features'!$D$5:$CL$125,36,FALSE)</f>
        <v>0</v>
      </c>
      <c r="AP155" s="76" t="str">
        <f>VLOOKUP(F155,'N2K Features'!$D$5:$CL$125,37,FALSE)</f>
        <v>No</v>
      </c>
      <c r="AQ155" s="76">
        <f>VLOOKUP(F155,'N2K Features'!$D$5:$CL$125,38,FALSE)</f>
        <v>0</v>
      </c>
      <c r="AR155" s="76">
        <f>VLOOKUP(F155,'N2K Features'!$D$5:$CL$125,39,FALSE)</f>
        <v>0</v>
      </c>
      <c r="AS155" s="76" t="str">
        <f>VLOOKUP(F155,'N2K Features'!$D$5:$CL$125,40,FALSE)</f>
        <v>No</v>
      </c>
      <c r="AT155" s="76">
        <f>VLOOKUP(F155,'N2K Features'!$D$5:$CL$125,41,FALSE)</f>
        <v>0</v>
      </c>
      <c r="AU155" s="76">
        <f>VLOOKUP(F155,'N2K Features'!$D$5:$CL$125,42,FALSE)</f>
        <v>0</v>
      </c>
      <c r="AV155" s="76" t="str">
        <f>VLOOKUP(F155,'N2K Features'!$D$5:$CL$125,43,FALSE)</f>
        <v>No</v>
      </c>
      <c r="AW155" s="76">
        <f>VLOOKUP(F155,'N2K Features'!$D$5:$CL$125,44,FALSE)</f>
        <v>0</v>
      </c>
      <c r="AX155" s="76">
        <f>VLOOKUP(F155,'N2K Features'!$D$5:$CL$125,45,FALSE)</f>
        <v>0</v>
      </c>
      <c r="AY155" s="76" t="str">
        <f>VLOOKUP(F155,'N2K Features'!$D$5:$CL$125,46,FALSE)</f>
        <v>No</v>
      </c>
      <c r="AZ155" s="76">
        <f>VLOOKUP(F155,'N2K Features'!$D$5:$CL$125,47,FALSE)</f>
        <v>0</v>
      </c>
      <c r="BA155" s="76">
        <f>VLOOKUP(F155,'N2K Features'!$D$5:$CL$125,48,FALSE)</f>
        <v>0</v>
      </c>
      <c r="BB155" s="76" t="str">
        <f>VLOOKUP(F155,'N2K Features'!$D$5:$CL$125,49,FALSE)</f>
        <v>No</v>
      </c>
      <c r="BC155" s="76">
        <f>VLOOKUP(F155,'N2K Features'!$D$5:$CL$125,50,FALSE)</f>
        <v>0</v>
      </c>
      <c r="BD155" s="130">
        <f>VLOOKUP(F155,'N2K Features'!$D$5:$CL$125,51,FALSE)</f>
        <v>0</v>
      </c>
      <c r="BE155" s="76" t="str">
        <f>VLOOKUP(F155,'N2K Features'!$D$5:$CL$125,52,FALSE)</f>
        <v>No</v>
      </c>
      <c r="BF155" s="76">
        <f>VLOOKUP(F155,'N2K Features'!$D$5:$CL$125,53,FALSE)</f>
        <v>0</v>
      </c>
      <c r="BG155" s="130">
        <f>VLOOKUP(F155,'N2K Features'!$D$5:$CL$125,54,FALSE)</f>
        <v>0</v>
      </c>
      <c r="BH155" s="76" t="str">
        <f>VLOOKUP(F155,'N2K Features'!$D$5:$CL$125,55,FALSE)</f>
        <v>No</v>
      </c>
      <c r="BI155" s="76">
        <f>VLOOKUP(F155,'N2K Features'!$D$5:$CL$125,56,FALSE)</f>
        <v>0</v>
      </c>
      <c r="BJ155" s="76">
        <f>VLOOKUP(F155,'N2K Features'!$D$5:$CL$125,57,FALSE)</f>
        <v>0</v>
      </c>
      <c r="BK155" s="76" t="str">
        <f>VLOOKUP(F155,'N2K Features'!$D$5:$CL$125,58,FALSE)</f>
        <v>No</v>
      </c>
      <c r="BL155" s="76">
        <f>VLOOKUP(F155,'N2K Features'!$D$5:$CL$125,59,FALSE)</f>
        <v>0</v>
      </c>
      <c r="BM155" s="130">
        <f>VLOOKUP(F155,'N2K Features'!$D$5:$CL$125,60,FALSE)</f>
        <v>0</v>
      </c>
      <c r="BN155" s="76" t="str">
        <f>VLOOKUP(F155,'N2K Features'!$D$5:$CL$125,61,FALSE)</f>
        <v>No</v>
      </c>
      <c r="BO155" s="76">
        <f>VLOOKUP(F155,'N2K Features'!$D$5:$CL$125,62,FALSE)</f>
        <v>0</v>
      </c>
      <c r="BP155" s="76">
        <f>VLOOKUP(F155,'N2K Features'!$D$5:$CL$125,63,FALSE)</f>
        <v>0</v>
      </c>
      <c r="BQ155" s="76" t="str">
        <f>VLOOKUP(F155,'N2K Features'!$D$5:$CL$125,64,FALSE)</f>
        <v>No</v>
      </c>
      <c r="BR155" s="76">
        <f>VLOOKUP(F155,'N2K Features'!$D$5:$CL$125,65,FALSE)</f>
        <v>0</v>
      </c>
      <c r="BS155" s="76">
        <f>VLOOKUP(F155,'N2K Features'!$D$5:$CL$125,66,FALSE)</f>
        <v>0</v>
      </c>
      <c r="BT155" s="76" t="str">
        <f>VLOOKUP(F155,'N2K Features'!$D$5:$CL$125,67,FALSE)</f>
        <v>No</v>
      </c>
      <c r="BU155" s="76">
        <f>VLOOKUP(F155,'N2K Features'!$D$5:$CL$125,68,FALSE)</f>
        <v>0</v>
      </c>
      <c r="BV155" s="76">
        <f>VLOOKUP(F155,'N2K Features'!$D$5:$CL$125,69,FALSE)</f>
        <v>0</v>
      </c>
      <c r="BW155" s="76" t="str">
        <f>VLOOKUP(F155,'N2K Features'!$D$5:$CL$125,70,FALSE)</f>
        <v>No</v>
      </c>
      <c r="BX155" s="76">
        <f>VLOOKUP(F155,'N2K Features'!$D$5:$CL$125,71,FALSE)</f>
        <v>0</v>
      </c>
      <c r="BY155" s="130">
        <f>VLOOKUP(F155,'N2K Features'!$D$5:$CL$125,72,FALSE)</f>
        <v>0</v>
      </c>
      <c r="BZ155" s="76" t="str">
        <f>VLOOKUP(F155,'N2K Features'!$D$5:$CL$125,73,FALSE)</f>
        <v>No</v>
      </c>
      <c r="CA155" s="76">
        <f>VLOOKUP(F155,'N2K Features'!$D$5:$CL$125,74,FALSE)</f>
        <v>0</v>
      </c>
      <c r="CB155" s="76">
        <f>VLOOKUP(F155,'N2K Features'!$D$5:$CL$125,75,FALSE)</f>
        <v>0</v>
      </c>
      <c r="CC155" s="76" t="str">
        <f>VLOOKUP(F155,'N2K Features'!$D$5:$CL$125,76,FALSE)</f>
        <v>No</v>
      </c>
      <c r="CD155" s="76">
        <f>VLOOKUP(F155,'N2K Features'!$D$5:$CL$125,77,FALSE)</f>
        <v>0</v>
      </c>
      <c r="CE155" s="76">
        <f>VLOOKUP(F155,'N2K Features'!$D$5:$CL$125,78,FALSE)</f>
        <v>0</v>
      </c>
      <c r="CF155" s="76" t="str">
        <f>VLOOKUP(F155,'N2K Features'!$D$5:$CL$125,79,FALSE)</f>
        <v>No</v>
      </c>
      <c r="CG155" s="76">
        <f>VLOOKUP(F155,'N2K Features'!$D$5:$CL$125,80,FALSE)</f>
        <v>0</v>
      </c>
      <c r="CH155" s="76">
        <f>VLOOKUP(F155,'N2K Features'!$D$5:$CL$125,81,FALSE)</f>
        <v>0</v>
      </c>
      <c r="CI155" s="76" t="str">
        <f>VLOOKUP(F155,'N2K Features'!$D$5:$CL$125,82,FALSE)</f>
        <v>No</v>
      </c>
      <c r="CJ155" s="76" t="str">
        <f>VLOOKUP(F155,'N2K Features'!$D$5:$CL$125,83,FALSE)</f>
        <v>Negligible</v>
      </c>
      <c r="CK155" s="76">
        <f>VLOOKUP(F155,'N2K Features'!$D$5:$CL$125,84,FALSE)</f>
        <v>0</v>
      </c>
      <c r="CL155" s="76" t="str">
        <f>VLOOKUP(F155,'N2K Features'!$D$5:$CL$125,85,FALSE)</f>
        <v>No</v>
      </c>
      <c r="CM155" s="76">
        <f>VLOOKUP(F155,'N2K Features'!$D$5:$CL$125,86,FALSE)</f>
        <v>0</v>
      </c>
      <c r="CN155" s="79">
        <f>VLOOKUP(F155,'N2K Features'!$D$5:$CL$125,87,FALSE)</f>
        <v>0</v>
      </c>
    </row>
    <row r="156" spans="1:92" ht="14.4" hidden="1" x14ac:dyDescent="0.3">
      <c r="A156" s="129" t="s">
        <v>244</v>
      </c>
      <c r="B156" s="59" t="s">
        <v>245</v>
      </c>
      <c r="C156" s="59" t="s">
        <v>528</v>
      </c>
      <c r="D156" s="59" t="s">
        <v>688</v>
      </c>
      <c r="E156" s="59" t="s">
        <v>603</v>
      </c>
      <c r="F156" s="59" t="s">
        <v>689</v>
      </c>
      <c r="G156" s="59" t="s">
        <v>690</v>
      </c>
      <c r="H156" s="179" t="s">
        <v>691</v>
      </c>
      <c r="I156" s="77" t="str">
        <f>VLOOKUP(F156,'N2K Features'!$D$5:$CL$125,4,FALSE)</f>
        <v>No</v>
      </c>
      <c r="J156" s="77">
        <f>VLOOKUP(F156,'N2K Features'!$D$5:$CL$125,5,FALSE)</f>
        <v>0</v>
      </c>
      <c r="K156" s="77">
        <f>VLOOKUP(F156,'N2K Features'!$D$5:$CL$125,6,FALSE)</f>
        <v>0</v>
      </c>
      <c r="L156" s="77" t="str">
        <f>VLOOKUP(F156,'N2K Features'!$D$5:$CL$125,7,FALSE)</f>
        <v>No</v>
      </c>
      <c r="M156" s="77" t="str">
        <f>VLOOKUP(F156,'N2K Features'!$D$5:$CL$125,8,FALSE)</f>
        <v>Negligible</v>
      </c>
      <c r="N156" s="77" t="str">
        <f>VLOOKUP(F156,'N2K Features'!$D$5:$CL$125,9,FALSE)</f>
        <v>Low</v>
      </c>
      <c r="O156" s="77" t="str">
        <f>VLOOKUP(F156,'N2K Features'!$D$5:$CL$125,10,FALSE)</f>
        <v>No</v>
      </c>
      <c r="P156" s="77" t="str">
        <f>VLOOKUP(F156,'N2K Features'!$D$5:$CL$125,11,FALSE)</f>
        <v>Negligible</v>
      </c>
      <c r="Q156" s="77" t="str">
        <f>VLOOKUP(F156,'N2K Features'!$D$5:$CL$125,12,FALSE)</f>
        <v>Low</v>
      </c>
      <c r="R156" s="77" t="str">
        <f>VLOOKUP(F156,'N2K Features'!$D$5:$CL$125,13,FALSE)</f>
        <v>No</v>
      </c>
      <c r="S156" s="77">
        <f>VLOOKUP(F156,'N2K Features'!$D$5:$CL$125,14,FALSE)</f>
        <v>0</v>
      </c>
      <c r="T156" s="77">
        <f>VLOOKUP(F156,'N2K Features'!$D$5:$CL$125,15,FALSE)</f>
        <v>0</v>
      </c>
      <c r="U156" s="77" t="str">
        <f>VLOOKUP(F156,'N2K Features'!$D$5:$CL$125,16,FALSE)</f>
        <v>No</v>
      </c>
      <c r="V156" s="77">
        <f>VLOOKUP(F156,'N2K Features'!$D$5:$CL$125, 17,FALSE)</f>
        <v>0</v>
      </c>
      <c r="W156" s="77">
        <f>VLOOKUP(F156,'N2K Features'!$D$5:$CL$125,18,FALSE)</f>
        <v>0</v>
      </c>
      <c r="X156" s="77" t="str">
        <f>VLOOKUP(F156,'N2K Features'!$D$5:$CL$125,19,FALSE)</f>
        <v>No</v>
      </c>
      <c r="Y156" s="77">
        <f>VLOOKUP(F156,'N2K Features'!$D$5:$CL$125,20,FALSE)</f>
        <v>0</v>
      </c>
      <c r="Z156" s="77">
        <f>VLOOKUP(F156,'N2K Features'!$D$5:$CL$125,21,FALSE)</f>
        <v>0</v>
      </c>
      <c r="AA156" s="77" t="str">
        <f>VLOOKUP(F156,'N2K Features'!$D$5:$CL$125,22,FALSE)</f>
        <v>No</v>
      </c>
      <c r="AB156" s="77">
        <f>VLOOKUP(F156,'N2K Features'!$D$5:$CL$125,23,FALSE)</f>
        <v>0</v>
      </c>
      <c r="AC156" s="77">
        <f>VLOOKUP(F156,'N2K Features'!$D$5:$CL$125,24,FALSE)</f>
        <v>0</v>
      </c>
      <c r="AD156" s="77" t="str">
        <f>VLOOKUP(F156,'N2K Features'!$D$5:$CL$125,25,FALSE)</f>
        <v>No</v>
      </c>
      <c r="AE156" s="77">
        <f>VLOOKUP(F156,'N2K Features'!$D$5:$CL$125,26,FALSE)</f>
        <v>0</v>
      </c>
      <c r="AF156" s="78">
        <f>VLOOKUP(F156,'N2K Features'!$D$5:$CL$125,27,FALSE)</f>
        <v>0</v>
      </c>
      <c r="AG156" s="76" t="str">
        <f>VLOOKUP(F156,'N2K Features'!$D$5:$CL$125,28,FALSE)</f>
        <v>No</v>
      </c>
      <c r="AH156" s="76">
        <f>VLOOKUP(F156,'N2K Features'!$D$5:$CL$125,29,FALSE)</f>
        <v>0</v>
      </c>
      <c r="AI156" s="76">
        <f>VLOOKUP(F156,'N2K Features'!$D$5:$CL$125,30,FALSE)</f>
        <v>0</v>
      </c>
      <c r="AJ156" s="76" t="str">
        <f>VLOOKUP(F156,'N2K Features'!$D$5:$CL$125,31,FALSE)</f>
        <v>No</v>
      </c>
      <c r="AK156" s="76">
        <f>VLOOKUP(F156,'N2K Features'!$D$5:$CL$125,32,FALSE)</f>
        <v>0</v>
      </c>
      <c r="AL156" s="76">
        <f>VLOOKUP(F156,'N2K Features'!$D$5:$CL$125,33,FALSE)</f>
        <v>0</v>
      </c>
      <c r="AM156" s="76" t="str">
        <f>VLOOKUP(F156,'N2K Features'!$D$5:$CL$125,34,FALSE)</f>
        <v>No</v>
      </c>
      <c r="AN156" s="76">
        <f>VLOOKUP(F156,'N2K Features'!$D$5:$CL$125,35,FALSE)</f>
        <v>0</v>
      </c>
      <c r="AO156" s="76">
        <f>VLOOKUP(F156,'N2K Features'!$D$5:$CL$125,36,FALSE)</f>
        <v>0</v>
      </c>
      <c r="AP156" s="76" t="str">
        <f>VLOOKUP(F156,'N2K Features'!$D$5:$CL$125,37,FALSE)</f>
        <v>No</v>
      </c>
      <c r="AQ156" s="76">
        <f>VLOOKUP(F156,'N2K Features'!$D$5:$CL$125,38,FALSE)</f>
        <v>0</v>
      </c>
      <c r="AR156" s="76">
        <f>VLOOKUP(F156,'N2K Features'!$D$5:$CL$125,39,FALSE)</f>
        <v>0</v>
      </c>
      <c r="AS156" s="76" t="str">
        <f>VLOOKUP(F156,'N2K Features'!$D$5:$CL$125,40,FALSE)</f>
        <v>No</v>
      </c>
      <c r="AT156" s="76">
        <f>VLOOKUP(F156,'N2K Features'!$D$5:$CL$125,41,FALSE)</f>
        <v>0</v>
      </c>
      <c r="AU156" s="76">
        <f>VLOOKUP(F156,'N2K Features'!$D$5:$CL$125,42,FALSE)</f>
        <v>0</v>
      </c>
      <c r="AV156" s="76" t="str">
        <f>VLOOKUP(F156,'N2K Features'!$D$5:$CL$125,43,FALSE)</f>
        <v>No</v>
      </c>
      <c r="AW156" s="76">
        <f>VLOOKUP(F156,'N2K Features'!$D$5:$CL$125,44,FALSE)</f>
        <v>0</v>
      </c>
      <c r="AX156" s="76">
        <f>VLOOKUP(F156,'N2K Features'!$D$5:$CL$125,45,FALSE)</f>
        <v>0</v>
      </c>
      <c r="AY156" s="76" t="str">
        <f>VLOOKUP(F156,'N2K Features'!$D$5:$CL$125,46,FALSE)</f>
        <v>No</v>
      </c>
      <c r="AZ156" s="76">
        <f>VLOOKUP(F156,'N2K Features'!$D$5:$CL$125,47,FALSE)</f>
        <v>0</v>
      </c>
      <c r="BA156" s="76">
        <f>VLOOKUP(F156,'N2K Features'!$D$5:$CL$125,48,FALSE)</f>
        <v>0</v>
      </c>
      <c r="BB156" s="76" t="str">
        <f>VLOOKUP(F156,'N2K Features'!$D$5:$CL$125,49,FALSE)</f>
        <v>No</v>
      </c>
      <c r="BC156" s="76">
        <f>VLOOKUP(F156,'N2K Features'!$D$5:$CL$125,50,FALSE)</f>
        <v>0</v>
      </c>
      <c r="BD156" s="130">
        <f>VLOOKUP(F156,'N2K Features'!$D$5:$CL$125,51,FALSE)</f>
        <v>0</v>
      </c>
      <c r="BE156" s="76" t="str">
        <f>VLOOKUP(F156,'N2K Features'!$D$5:$CL$125,52,FALSE)</f>
        <v>No</v>
      </c>
      <c r="BF156" s="76">
        <f>VLOOKUP(F156,'N2K Features'!$D$5:$CL$125,53,FALSE)</f>
        <v>0</v>
      </c>
      <c r="BG156" s="130">
        <f>VLOOKUP(F156,'N2K Features'!$D$5:$CL$125,54,FALSE)</f>
        <v>0</v>
      </c>
      <c r="BH156" s="76" t="str">
        <f>VLOOKUP(F156,'N2K Features'!$D$5:$CL$125,55,FALSE)</f>
        <v>No</v>
      </c>
      <c r="BI156" s="76">
        <f>VLOOKUP(F156,'N2K Features'!$D$5:$CL$125,56,FALSE)</f>
        <v>0</v>
      </c>
      <c r="BJ156" s="76">
        <f>VLOOKUP(F156,'N2K Features'!$D$5:$CL$125,57,FALSE)</f>
        <v>0</v>
      </c>
      <c r="BK156" s="76" t="str">
        <f>VLOOKUP(F156,'N2K Features'!$D$5:$CL$125,58,FALSE)</f>
        <v>No</v>
      </c>
      <c r="BL156" s="76">
        <f>VLOOKUP(F156,'N2K Features'!$D$5:$CL$125,59,FALSE)</f>
        <v>0</v>
      </c>
      <c r="BM156" s="130">
        <f>VLOOKUP(F156,'N2K Features'!$D$5:$CL$125,60,FALSE)</f>
        <v>0</v>
      </c>
      <c r="BN156" s="76" t="str">
        <f>VLOOKUP(F156,'N2K Features'!$D$5:$CL$125,61,FALSE)</f>
        <v>No</v>
      </c>
      <c r="BO156" s="76">
        <f>VLOOKUP(F156,'N2K Features'!$D$5:$CL$125,62,FALSE)</f>
        <v>0</v>
      </c>
      <c r="BP156" s="76">
        <f>VLOOKUP(F156,'N2K Features'!$D$5:$CL$125,63,FALSE)</f>
        <v>0</v>
      </c>
      <c r="BQ156" s="76" t="str">
        <f>VLOOKUP(F156,'N2K Features'!$D$5:$CL$125,64,FALSE)</f>
        <v>No</v>
      </c>
      <c r="BR156" s="76">
        <f>VLOOKUP(F156,'N2K Features'!$D$5:$CL$125,65,FALSE)</f>
        <v>0</v>
      </c>
      <c r="BS156" s="76">
        <f>VLOOKUP(F156,'N2K Features'!$D$5:$CL$125,66,FALSE)</f>
        <v>0</v>
      </c>
      <c r="BT156" s="76" t="str">
        <f>VLOOKUP(F156,'N2K Features'!$D$5:$CL$125,67,FALSE)</f>
        <v>No</v>
      </c>
      <c r="BU156" s="76">
        <f>VLOOKUP(F156,'N2K Features'!$D$5:$CL$125,68,FALSE)</f>
        <v>0</v>
      </c>
      <c r="BV156" s="76">
        <f>VLOOKUP(F156,'N2K Features'!$D$5:$CL$125,69,FALSE)</f>
        <v>0</v>
      </c>
      <c r="BW156" s="76" t="str">
        <f>VLOOKUP(F156,'N2K Features'!$D$5:$CL$125,70,FALSE)</f>
        <v>No</v>
      </c>
      <c r="BX156" s="76">
        <f>VLOOKUP(F156,'N2K Features'!$D$5:$CL$125,71,FALSE)</f>
        <v>0</v>
      </c>
      <c r="BY156" s="130">
        <f>VLOOKUP(F156,'N2K Features'!$D$5:$CL$125,72,FALSE)</f>
        <v>0</v>
      </c>
      <c r="BZ156" s="76" t="str">
        <f>VLOOKUP(F156,'N2K Features'!$D$5:$CL$125,73,FALSE)</f>
        <v>No</v>
      </c>
      <c r="CA156" s="76">
        <f>VLOOKUP(F156,'N2K Features'!$D$5:$CL$125,74,FALSE)</f>
        <v>0</v>
      </c>
      <c r="CB156" s="76">
        <f>VLOOKUP(F156,'N2K Features'!$D$5:$CL$125,75,FALSE)</f>
        <v>0</v>
      </c>
      <c r="CC156" s="76" t="str">
        <f>VLOOKUP(F156,'N2K Features'!$D$5:$CL$125,76,FALSE)</f>
        <v>No</v>
      </c>
      <c r="CD156" s="76">
        <f>VLOOKUP(F156,'N2K Features'!$D$5:$CL$125,77,FALSE)</f>
        <v>0</v>
      </c>
      <c r="CE156" s="76">
        <f>VLOOKUP(F156,'N2K Features'!$D$5:$CL$125,78,FALSE)</f>
        <v>0</v>
      </c>
      <c r="CF156" s="76" t="str">
        <f>VLOOKUP(F156,'N2K Features'!$D$5:$CL$125,79,FALSE)</f>
        <v>No</v>
      </c>
      <c r="CG156" s="76">
        <f>VLOOKUP(F156,'N2K Features'!$D$5:$CL$125,80,FALSE)</f>
        <v>0</v>
      </c>
      <c r="CH156" s="76">
        <f>VLOOKUP(F156,'N2K Features'!$D$5:$CL$125,81,FALSE)</f>
        <v>0</v>
      </c>
      <c r="CI156" s="76" t="str">
        <f>VLOOKUP(F156,'N2K Features'!$D$5:$CL$125,82,FALSE)</f>
        <v>No</v>
      </c>
      <c r="CJ156" s="76" t="str">
        <f>VLOOKUP(F156,'N2K Features'!$D$5:$CL$125,83,FALSE)</f>
        <v>Negligible</v>
      </c>
      <c r="CK156" s="76">
        <f>VLOOKUP(F156,'N2K Features'!$D$5:$CL$125,84,FALSE)</f>
        <v>0</v>
      </c>
      <c r="CL156" s="76" t="str">
        <f>VLOOKUP(F156,'N2K Features'!$D$5:$CL$125,85,FALSE)</f>
        <v>No</v>
      </c>
      <c r="CM156" s="76">
        <f>VLOOKUP(F156,'N2K Features'!$D$5:$CL$125,86,FALSE)</f>
        <v>0</v>
      </c>
      <c r="CN156" s="79">
        <f>VLOOKUP(F156,'N2K Features'!$D$5:$CL$125,87,FALSE)</f>
        <v>0</v>
      </c>
    </row>
    <row r="157" spans="1:92" ht="14.4" hidden="1" x14ac:dyDescent="0.3">
      <c r="A157" s="129" t="s">
        <v>244</v>
      </c>
      <c r="B157" s="59" t="s">
        <v>245</v>
      </c>
      <c r="C157" s="59" t="s">
        <v>528</v>
      </c>
      <c r="D157" s="59" t="s">
        <v>684</v>
      </c>
      <c r="E157" s="59" t="s">
        <v>603</v>
      </c>
      <c r="F157" s="59" t="s">
        <v>685</v>
      </c>
      <c r="G157" s="59" t="s">
        <v>686</v>
      </c>
      <c r="H157" s="179" t="s">
        <v>687</v>
      </c>
      <c r="I157" s="77" t="str">
        <f>VLOOKUP(F157,'N2K Features'!$D$5:$CL$125,4,FALSE)</f>
        <v>No</v>
      </c>
      <c r="J157" s="77">
        <f>VLOOKUP(F157,'N2K Features'!$D$5:$CL$125,5,FALSE)</f>
        <v>0</v>
      </c>
      <c r="K157" s="77">
        <f>VLOOKUP(F157,'N2K Features'!$D$5:$CL$125,6,FALSE)</f>
        <v>0</v>
      </c>
      <c r="L157" s="77" t="str">
        <f>VLOOKUP(F157,'N2K Features'!$D$5:$CL$125,7,FALSE)</f>
        <v>No</v>
      </c>
      <c r="M157" s="77" t="str">
        <f>VLOOKUP(F157,'N2K Features'!$D$5:$CL$125,8,FALSE)</f>
        <v>Negligible</v>
      </c>
      <c r="N157" s="77" t="str">
        <f>VLOOKUP(F157,'N2K Features'!$D$5:$CL$125,9,FALSE)</f>
        <v>Low</v>
      </c>
      <c r="O157" s="77" t="str">
        <f>VLOOKUP(F157,'N2K Features'!$D$5:$CL$125,10,FALSE)</f>
        <v>No</v>
      </c>
      <c r="P157" s="77" t="str">
        <f>VLOOKUP(F157,'N2K Features'!$D$5:$CL$125,11,FALSE)</f>
        <v>Negligible</v>
      </c>
      <c r="Q157" s="77" t="str">
        <f>VLOOKUP(F157,'N2K Features'!$D$5:$CL$125,12,FALSE)</f>
        <v>Low</v>
      </c>
      <c r="R157" s="77" t="str">
        <f>VLOOKUP(F157,'N2K Features'!$D$5:$CL$125,13,FALSE)</f>
        <v>No</v>
      </c>
      <c r="S157" s="77">
        <f>VLOOKUP(F157,'N2K Features'!$D$5:$CL$125,14,FALSE)</f>
        <v>0</v>
      </c>
      <c r="T157" s="77">
        <f>VLOOKUP(F157,'N2K Features'!$D$5:$CL$125,15,FALSE)</f>
        <v>0</v>
      </c>
      <c r="U157" s="77" t="str">
        <f>VLOOKUP(F157,'N2K Features'!$D$5:$CL$125,16,FALSE)</f>
        <v>No</v>
      </c>
      <c r="V157" s="77">
        <f>VLOOKUP(F157,'N2K Features'!$D$5:$CL$125, 17,FALSE)</f>
        <v>0</v>
      </c>
      <c r="W157" s="77">
        <f>VLOOKUP(F157,'N2K Features'!$D$5:$CL$125,18,FALSE)</f>
        <v>0</v>
      </c>
      <c r="X157" s="77" t="str">
        <f>VLOOKUP(F157,'N2K Features'!$D$5:$CL$125,19,FALSE)</f>
        <v>No</v>
      </c>
      <c r="Y157" s="77">
        <f>VLOOKUP(F157,'N2K Features'!$D$5:$CL$125,20,FALSE)</f>
        <v>0</v>
      </c>
      <c r="Z157" s="77">
        <f>VLOOKUP(F157,'N2K Features'!$D$5:$CL$125,21,FALSE)</f>
        <v>0</v>
      </c>
      <c r="AA157" s="77" t="str">
        <f>VLOOKUP(F157,'N2K Features'!$D$5:$CL$125,22,FALSE)</f>
        <v>No</v>
      </c>
      <c r="AB157" s="77">
        <f>VLOOKUP(F157,'N2K Features'!$D$5:$CL$125,23,FALSE)</f>
        <v>0</v>
      </c>
      <c r="AC157" s="77">
        <f>VLOOKUP(F157,'N2K Features'!$D$5:$CL$125,24,FALSE)</f>
        <v>0</v>
      </c>
      <c r="AD157" s="77" t="str">
        <f>VLOOKUP(F157,'N2K Features'!$D$5:$CL$125,25,FALSE)</f>
        <v>No</v>
      </c>
      <c r="AE157" s="77">
        <f>VLOOKUP(F157,'N2K Features'!$D$5:$CL$125,26,FALSE)</f>
        <v>0</v>
      </c>
      <c r="AF157" s="78">
        <f>VLOOKUP(F157,'N2K Features'!$D$5:$CL$125,27,FALSE)</f>
        <v>0</v>
      </c>
      <c r="AG157" s="76" t="str">
        <f>VLOOKUP(F157,'N2K Features'!$D$5:$CL$125,28,FALSE)</f>
        <v>No</v>
      </c>
      <c r="AH157" s="76">
        <f>VLOOKUP(F157,'N2K Features'!$D$5:$CL$125,29,FALSE)</f>
        <v>0</v>
      </c>
      <c r="AI157" s="76">
        <f>VLOOKUP(F157,'N2K Features'!$D$5:$CL$125,30,FALSE)</f>
        <v>0</v>
      </c>
      <c r="AJ157" s="76" t="str">
        <f>VLOOKUP(F157,'N2K Features'!$D$5:$CL$125,31,FALSE)</f>
        <v>No</v>
      </c>
      <c r="AK157" s="76">
        <f>VLOOKUP(F157,'N2K Features'!$D$5:$CL$125,32,FALSE)</f>
        <v>0</v>
      </c>
      <c r="AL157" s="76">
        <f>VLOOKUP(F157,'N2K Features'!$D$5:$CL$125,33,FALSE)</f>
        <v>0</v>
      </c>
      <c r="AM157" s="76" t="str">
        <f>VLOOKUP(F157,'N2K Features'!$D$5:$CL$125,34,FALSE)</f>
        <v>No</v>
      </c>
      <c r="AN157" s="76">
        <f>VLOOKUP(F157,'N2K Features'!$D$5:$CL$125,35,FALSE)</f>
        <v>0</v>
      </c>
      <c r="AO157" s="76">
        <f>VLOOKUP(F157,'N2K Features'!$D$5:$CL$125,36,FALSE)</f>
        <v>0</v>
      </c>
      <c r="AP157" s="76" t="str">
        <f>VLOOKUP(F157,'N2K Features'!$D$5:$CL$125,37,FALSE)</f>
        <v>No</v>
      </c>
      <c r="AQ157" s="76">
        <f>VLOOKUP(F157,'N2K Features'!$D$5:$CL$125,38,FALSE)</f>
        <v>0</v>
      </c>
      <c r="AR157" s="76">
        <f>VLOOKUP(F157,'N2K Features'!$D$5:$CL$125,39,FALSE)</f>
        <v>0</v>
      </c>
      <c r="AS157" s="76" t="str">
        <f>VLOOKUP(F157,'N2K Features'!$D$5:$CL$125,40,FALSE)</f>
        <v>No</v>
      </c>
      <c r="AT157" s="76">
        <f>VLOOKUP(F157,'N2K Features'!$D$5:$CL$125,41,FALSE)</f>
        <v>0</v>
      </c>
      <c r="AU157" s="76">
        <f>VLOOKUP(F157,'N2K Features'!$D$5:$CL$125,42,FALSE)</f>
        <v>0</v>
      </c>
      <c r="AV157" s="76" t="str">
        <f>VLOOKUP(F157,'N2K Features'!$D$5:$CL$125,43,FALSE)</f>
        <v>No</v>
      </c>
      <c r="AW157" s="76">
        <f>VLOOKUP(F157,'N2K Features'!$D$5:$CL$125,44,FALSE)</f>
        <v>0</v>
      </c>
      <c r="AX157" s="76">
        <f>VLOOKUP(F157,'N2K Features'!$D$5:$CL$125,45,FALSE)</f>
        <v>0</v>
      </c>
      <c r="AY157" s="76" t="str">
        <f>VLOOKUP(F157,'N2K Features'!$D$5:$CL$125,46,FALSE)</f>
        <v>No</v>
      </c>
      <c r="AZ157" s="76">
        <f>VLOOKUP(F157,'N2K Features'!$D$5:$CL$125,47,FALSE)</f>
        <v>0</v>
      </c>
      <c r="BA157" s="76">
        <f>VLOOKUP(F157,'N2K Features'!$D$5:$CL$125,48,FALSE)</f>
        <v>0</v>
      </c>
      <c r="BB157" s="76" t="str">
        <f>VLOOKUP(F157,'N2K Features'!$D$5:$CL$125,49,FALSE)</f>
        <v>No</v>
      </c>
      <c r="BC157" s="76">
        <f>VLOOKUP(F157,'N2K Features'!$D$5:$CL$125,50,FALSE)</f>
        <v>0</v>
      </c>
      <c r="BD157" s="130">
        <f>VLOOKUP(F157,'N2K Features'!$D$5:$CL$125,51,FALSE)</f>
        <v>0</v>
      </c>
      <c r="BE157" s="76" t="str">
        <f>VLOOKUP(F157,'N2K Features'!$D$5:$CL$125,52,FALSE)</f>
        <v>No</v>
      </c>
      <c r="BF157" s="76">
        <f>VLOOKUP(F157,'N2K Features'!$D$5:$CL$125,53,FALSE)</f>
        <v>0</v>
      </c>
      <c r="BG157" s="130">
        <f>VLOOKUP(F157,'N2K Features'!$D$5:$CL$125,54,FALSE)</f>
        <v>0</v>
      </c>
      <c r="BH157" s="76" t="str">
        <f>VLOOKUP(F157,'N2K Features'!$D$5:$CL$125,55,FALSE)</f>
        <v>No</v>
      </c>
      <c r="BI157" s="76">
        <f>VLOOKUP(F157,'N2K Features'!$D$5:$CL$125,56,FALSE)</f>
        <v>0</v>
      </c>
      <c r="BJ157" s="76">
        <f>VLOOKUP(F157,'N2K Features'!$D$5:$CL$125,57,FALSE)</f>
        <v>0</v>
      </c>
      <c r="BK157" s="76" t="str">
        <f>VLOOKUP(F157,'N2K Features'!$D$5:$CL$125,58,FALSE)</f>
        <v>No</v>
      </c>
      <c r="BL157" s="76">
        <f>VLOOKUP(F157,'N2K Features'!$D$5:$CL$125,59,FALSE)</f>
        <v>0</v>
      </c>
      <c r="BM157" s="130">
        <f>VLOOKUP(F157,'N2K Features'!$D$5:$CL$125,60,FALSE)</f>
        <v>0</v>
      </c>
      <c r="BN157" s="76" t="str">
        <f>VLOOKUP(F157,'N2K Features'!$D$5:$CL$125,61,FALSE)</f>
        <v>No</v>
      </c>
      <c r="BO157" s="76">
        <f>VLOOKUP(F157,'N2K Features'!$D$5:$CL$125,62,FALSE)</f>
        <v>0</v>
      </c>
      <c r="BP157" s="76">
        <f>VLOOKUP(F157,'N2K Features'!$D$5:$CL$125,63,FALSE)</f>
        <v>0</v>
      </c>
      <c r="BQ157" s="76" t="str">
        <f>VLOOKUP(F157,'N2K Features'!$D$5:$CL$125,64,FALSE)</f>
        <v>No</v>
      </c>
      <c r="BR157" s="76">
        <f>VLOOKUP(F157,'N2K Features'!$D$5:$CL$125,65,FALSE)</f>
        <v>0</v>
      </c>
      <c r="BS157" s="76">
        <f>VLOOKUP(F157,'N2K Features'!$D$5:$CL$125,66,FALSE)</f>
        <v>0</v>
      </c>
      <c r="BT157" s="76" t="str">
        <f>VLOOKUP(F157,'N2K Features'!$D$5:$CL$125,67,FALSE)</f>
        <v>No</v>
      </c>
      <c r="BU157" s="76">
        <f>VLOOKUP(F157,'N2K Features'!$D$5:$CL$125,68,FALSE)</f>
        <v>0</v>
      </c>
      <c r="BV157" s="76">
        <f>VLOOKUP(F157,'N2K Features'!$D$5:$CL$125,69,FALSE)</f>
        <v>0</v>
      </c>
      <c r="BW157" s="76" t="str">
        <f>VLOOKUP(F157,'N2K Features'!$D$5:$CL$125,70,FALSE)</f>
        <v>No</v>
      </c>
      <c r="BX157" s="76">
        <f>VLOOKUP(F157,'N2K Features'!$D$5:$CL$125,71,FALSE)</f>
        <v>0</v>
      </c>
      <c r="BY157" s="130">
        <f>VLOOKUP(F157,'N2K Features'!$D$5:$CL$125,72,FALSE)</f>
        <v>0</v>
      </c>
      <c r="BZ157" s="76" t="str">
        <f>VLOOKUP(F157,'N2K Features'!$D$5:$CL$125,73,FALSE)</f>
        <v>No</v>
      </c>
      <c r="CA157" s="76">
        <f>VLOOKUP(F157,'N2K Features'!$D$5:$CL$125,74,FALSE)</f>
        <v>0</v>
      </c>
      <c r="CB157" s="76">
        <f>VLOOKUP(F157,'N2K Features'!$D$5:$CL$125,75,FALSE)</f>
        <v>0</v>
      </c>
      <c r="CC157" s="76" t="str">
        <f>VLOOKUP(F157,'N2K Features'!$D$5:$CL$125,76,FALSE)</f>
        <v>No</v>
      </c>
      <c r="CD157" s="76">
        <f>VLOOKUP(F157,'N2K Features'!$D$5:$CL$125,77,FALSE)</f>
        <v>0</v>
      </c>
      <c r="CE157" s="76">
        <f>VLOOKUP(F157,'N2K Features'!$D$5:$CL$125,78,FALSE)</f>
        <v>0</v>
      </c>
      <c r="CF157" s="76" t="str">
        <f>VLOOKUP(F157,'N2K Features'!$D$5:$CL$125,79,FALSE)</f>
        <v>No</v>
      </c>
      <c r="CG157" s="76">
        <f>VLOOKUP(F157,'N2K Features'!$D$5:$CL$125,80,FALSE)</f>
        <v>0</v>
      </c>
      <c r="CH157" s="76">
        <f>VLOOKUP(F157,'N2K Features'!$D$5:$CL$125,81,FALSE)</f>
        <v>0</v>
      </c>
      <c r="CI157" s="76" t="str">
        <f>VLOOKUP(F157,'N2K Features'!$D$5:$CL$125,82,FALSE)</f>
        <v>No</v>
      </c>
      <c r="CJ157" s="76" t="str">
        <f>VLOOKUP(F157,'N2K Features'!$D$5:$CL$125,83,FALSE)</f>
        <v>Negligible</v>
      </c>
      <c r="CK157" s="76">
        <f>VLOOKUP(F157,'N2K Features'!$D$5:$CL$125,84,FALSE)</f>
        <v>0</v>
      </c>
      <c r="CL157" s="76" t="str">
        <f>VLOOKUP(F157,'N2K Features'!$D$5:$CL$125,85,FALSE)</f>
        <v>Yes</v>
      </c>
      <c r="CM157" s="76" t="str">
        <f>VLOOKUP(F157,'N2K Features'!$D$5:$CL$125,86,FALSE)</f>
        <v>Low</v>
      </c>
      <c r="CN157" s="79" t="str">
        <f>VLOOKUP(F157,'N2K Features'!$D$5:$CL$125,87,FALSE)</f>
        <v xml:space="preserve">Minor interest to anglers. </v>
      </c>
    </row>
    <row r="158" spans="1:92" ht="14.4" hidden="1" x14ac:dyDescent="0.3">
      <c r="A158" s="129" t="s">
        <v>244</v>
      </c>
      <c r="B158" s="59" t="s">
        <v>245</v>
      </c>
      <c r="C158" s="59" t="s">
        <v>528</v>
      </c>
      <c r="D158" s="59" t="s">
        <v>67</v>
      </c>
      <c r="E158" s="59" t="s">
        <v>388</v>
      </c>
      <c r="F158" s="59" t="s">
        <v>68</v>
      </c>
      <c r="G158" s="59" t="s">
        <v>69</v>
      </c>
      <c r="H158" s="179" t="s">
        <v>70</v>
      </c>
      <c r="I158" s="77" t="str">
        <f>VLOOKUP(F158,'N2K Features'!$D$5:$CL$125,4,FALSE)</f>
        <v>No</v>
      </c>
      <c r="J158" s="77">
        <f>VLOOKUP(F158,'N2K Features'!$D$5:$CL$125,5,FALSE)</f>
        <v>0</v>
      </c>
      <c r="K158" s="77">
        <f>VLOOKUP(F158,'N2K Features'!$D$5:$CL$125,6,FALSE)</f>
        <v>0</v>
      </c>
      <c r="L158" s="77" t="str">
        <f>VLOOKUP(F158,'N2K Features'!$D$5:$CL$125,7,FALSE)</f>
        <v>No</v>
      </c>
      <c r="M158" s="77" t="str">
        <f>VLOOKUP(F158,'N2K Features'!$D$5:$CL$125,8,FALSE)</f>
        <v>Negligible</v>
      </c>
      <c r="N158" s="77" t="str">
        <f>VLOOKUP(F158,'N2K Features'!$D$5:$CL$125,9,FALSE)</f>
        <v>Low</v>
      </c>
      <c r="O158" s="77" t="str">
        <f>VLOOKUP(F158,'N2K Features'!$D$5:$CL$125,10,FALSE)</f>
        <v>No</v>
      </c>
      <c r="P158" s="77" t="str">
        <f>VLOOKUP(F158,'N2K Features'!$D$5:$CL$125,11,FALSE)</f>
        <v>Negligible</v>
      </c>
      <c r="Q158" s="77" t="str">
        <f>VLOOKUP(F158,'N2K Features'!$D$5:$CL$125,12,FALSE)</f>
        <v>Low</v>
      </c>
      <c r="R158" s="77" t="str">
        <f>VLOOKUP(F158,'N2K Features'!$D$5:$CL$125,13,FALSE)</f>
        <v>No</v>
      </c>
      <c r="S158" s="77">
        <f>VLOOKUP(F158,'N2K Features'!$D$5:$CL$125,14,FALSE)</f>
        <v>0</v>
      </c>
      <c r="T158" s="77">
        <f>VLOOKUP(F158,'N2K Features'!$D$5:$CL$125,15,FALSE)</f>
        <v>0</v>
      </c>
      <c r="U158" s="77" t="str">
        <f>VLOOKUP(F158,'N2K Features'!$D$5:$CL$125,16,FALSE)</f>
        <v>No</v>
      </c>
      <c r="V158" s="77">
        <f>VLOOKUP(F158,'N2K Features'!$D$5:$CL$125, 17,FALSE)</f>
        <v>0</v>
      </c>
      <c r="W158" s="77">
        <f>VLOOKUP(F158,'N2K Features'!$D$5:$CL$125,18,FALSE)</f>
        <v>0</v>
      </c>
      <c r="X158" s="77" t="str">
        <f>VLOOKUP(F158,'N2K Features'!$D$5:$CL$125,19,FALSE)</f>
        <v>No</v>
      </c>
      <c r="Y158" s="77">
        <f>VLOOKUP(F158,'N2K Features'!$D$5:$CL$125,20,FALSE)</f>
        <v>0</v>
      </c>
      <c r="Z158" s="77">
        <f>VLOOKUP(F158,'N2K Features'!$D$5:$CL$125,21,FALSE)</f>
        <v>0</v>
      </c>
      <c r="AA158" s="77" t="str">
        <f>VLOOKUP(F158,'N2K Features'!$D$5:$CL$125,22,FALSE)</f>
        <v>No</v>
      </c>
      <c r="AB158" s="77">
        <f>VLOOKUP(F158,'N2K Features'!$D$5:$CL$125,23,FALSE)</f>
        <v>0</v>
      </c>
      <c r="AC158" s="77">
        <f>VLOOKUP(F158,'N2K Features'!$D$5:$CL$125,24,FALSE)</f>
        <v>0</v>
      </c>
      <c r="AD158" s="77" t="str">
        <f>VLOOKUP(F158,'N2K Features'!$D$5:$CL$125,25,FALSE)</f>
        <v>No</v>
      </c>
      <c r="AE158" s="77">
        <f>VLOOKUP(F158,'N2K Features'!$D$5:$CL$125,26,FALSE)</f>
        <v>0</v>
      </c>
      <c r="AF158" s="78">
        <f>VLOOKUP(F158,'N2K Features'!$D$5:$CL$125,27,FALSE)</f>
        <v>0</v>
      </c>
      <c r="AG158" s="76" t="str">
        <f>VLOOKUP(F158,'N2K Features'!$D$5:$CL$125,28,FALSE)</f>
        <v>No</v>
      </c>
      <c r="AH158" s="76">
        <f>VLOOKUP(F158,'N2K Features'!$D$5:$CL$125,29,FALSE)</f>
        <v>0</v>
      </c>
      <c r="AI158" s="76">
        <f>VLOOKUP(F158,'N2K Features'!$D$5:$CL$125,30,FALSE)</f>
        <v>0</v>
      </c>
      <c r="AJ158" s="76" t="str">
        <f>VLOOKUP(F158,'N2K Features'!$D$5:$CL$125,31,FALSE)</f>
        <v>No</v>
      </c>
      <c r="AK158" s="76">
        <f>VLOOKUP(F158,'N2K Features'!$D$5:$CL$125,32,FALSE)</f>
        <v>0</v>
      </c>
      <c r="AL158" s="76">
        <f>VLOOKUP(F158,'N2K Features'!$D$5:$CL$125,33,FALSE)</f>
        <v>0</v>
      </c>
      <c r="AM158" s="76" t="str">
        <f>VLOOKUP(F158,'N2K Features'!$D$5:$CL$125,34,FALSE)</f>
        <v>No</v>
      </c>
      <c r="AN158" s="76">
        <f>VLOOKUP(F158,'N2K Features'!$D$5:$CL$125,35,FALSE)</f>
        <v>0</v>
      </c>
      <c r="AO158" s="76">
        <f>VLOOKUP(F158,'N2K Features'!$D$5:$CL$125,36,FALSE)</f>
        <v>0</v>
      </c>
      <c r="AP158" s="76" t="str">
        <f>VLOOKUP(F158,'N2K Features'!$D$5:$CL$125,37,FALSE)</f>
        <v>No</v>
      </c>
      <c r="AQ158" s="76">
        <f>VLOOKUP(F158,'N2K Features'!$D$5:$CL$125,38,FALSE)</f>
        <v>0</v>
      </c>
      <c r="AR158" s="76">
        <f>VLOOKUP(F158,'N2K Features'!$D$5:$CL$125,39,FALSE)</f>
        <v>0</v>
      </c>
      <c r="AS158" s="76" t="str">
        <f>VLOOKUP(F158,'N2K Features'!$D$5:$CL$125,40,FALSE)</f>
        <v>No</v>
      </c>
      <c r="AT158" s="76">
        <f>VLOOKUP(F158,'N2K Features'!$D$5:$CL$125,41,FALSE)</f>
        <v>0</v>
      </c>
      <c r="AU158" s="76">
        <f>VLOOKUP(F158,'N2K Features'!$D$5:$CL$125,42,FALSE)</f>
        <v>0</v>
      </c>
      <c r="AV158" s="76" t="str">
        <f>VLOOKUP(F158,'N2K Features'!$D$5:$CL$125,43,FALSE)</f>
        <v>No</v>
      </c>
      <c r="AW158" s="76">
        <f>VLOOKUP(F158,'N2K Features'!$D$5:$CL$125,44,FALSE)</f>
        <v>0</v>
      </c>
      <c r="AX158" s="76">
        <f>VLOOKUP(F158,'N2K Features'!$D$5:$CL$125,45,FALSE)</f>
        <v>0</v>
      </c>
      <c r="AY158" s="76" t="str">
        <f>VLOOKUP(F158,'N2K Features'!$D$5:$CL$125,46,FALSE)</f>
        <v>No</v>
      </c>
      <c r="AZ158" s="76">
        <f>VLOOKUP(F158,'N2K Features'!$D$5:$CL$125,47,FALSE)</f>
        <v>0</v>
      </c>
      <c r="BA158" s="76">
        <f>VLOOKUP(F158,'N2K Features'!$D$5:$CL$125,48,FALSE)</f>
        <v>0</v>
      </c>
      <c r="BB158" s="76" t="str">
        <f>VLOOKUP(F158,'N2K Features'!$D$5:$CL$125,49,FALSE)</f>
        <v>No</v>
      </c>
      <c r="BC158" s="76">
        <f>VLOOKUP(F158,'N2K Features'!$D$5:$CL$125,50,FALSE)</f>
        <v>0</v>
      </c>
      <c r="BD158" s="130">
        <f>VLOOKUP(F158,'N2K Features'!$D$5:$CL$125,51,FALSE)</f>
        <v>0</v>
      </c>
      <c r="BE158" s="76" t="str">
        <f>VLOOKUP(F158,'N2K Features'!$D$5:$CL$125,52,FALSE)</f>
        <v>No</v>
      </c>
      <c r="BF158" s="76">
        <f>VLOOKUP(F158,'N2K Features'!$D$5:$CL$125,53,FALSE)</f>
        <v>0</v>
      </c>
      <c r="BG158" s="130">
        <f>VLOOKUP(F158,'N2K Features'!$D$5:$CL$125,54,FALSE)</f>
        <v>0</v>
      </c>
      <c r="BH158" s="76" t="str">
        <f>VLOOKUP(F158,'N2K Features'!$D$5:$CL$125,55,FALSE)</f>
        <v>No</v>
      </c>
      <c r="BI158" s="76">
        <f>VLOOKUP(F158,'N2K Features'!$D$5:$CL$125,56,FALSE)</f>
        <v>0</v>
      </c>
      <c r="BJ158" s="76">
        <f>VLOOKUP(F158,'N2K Features'!$D$5:$CL$125,57,FALSE)</f>
        <v>0</v>
      </c>
      <c r="BK158" s="76" t="str">
        <f>VLOOKUP(F158,'N2K Features'!$D$5:$CL$125,58,FALSE)</f>
        <v>No</v>
      </c>
      <c r="BL158" s="76">
        <f>VLOOKUP(F158,'N2K Features'!$D$5:$CL$125,59,FALSE)</f>
        <v>0</v>
      </c>
      <c r="BM158" s="130">
        <f>VLOOKUP(F158,'N2K Features'!$D$5:$CL$125,60,FALSE)</f>
        <v>0</v>
      </c>
      <c r="BN158" s="76" t="str">
        <f>VLOOKUP(F158,'N2K Features'!$D$5:$CL$125,61,FALSE)</f>
        <v>No</v>
      </c>
      <c r="BO158" s="76">
        <f>VLOOKUP(F158,'N2K Features'!$D$5:$CL$125,62,FALSE)</f>
        <v>0</v>
      </c>
      <c r="BP158" s="76">
        <f>VLOOKUP(F158,'N2K Features'!$D$5:$CL$125,63,FALSE)</f>
        <v>0</v>
      </c>
      <c r="BQ158" s="76" t="str">
        <f>VLOOKUP(F158,'N2K Features'!$D$5:$CL$125,64,FALSE)</f>
        <v>No</v>
      </c>
      <c r="BR158" s="76">
        <f>VLOOKUP(F158,'N2K Features'!$D$5:$CL$125,65,FALSE)</f>
        <v>0</v>
      </c>
      <c r="BS158" s="76">
        <f>VLOOKUP(F158,'N2K Features'!$D$5:$CL$125,66,FALSE)</f>
        <v>0</v>
      </c>
      <c r="BT158" s="76" t="str">
        <f>VLOOKUP(F158,'N2K Features'!$D$5:$CL$125,67,FALSE)</f>
        <v>No</v>
      </c>
      <c r="BU158" s="76">
        <f>VLOOKUP(F158,'N2K Features'!$D$5:$CL$125,68,FALSE)</f>
        <v>0</v>
      </c>
      <c r="BV158" s="76">
        <f>VLOOKUP(F158,'N2K Features'!$D$5:$CL$125,69,FALSE)</f>
        <v>0</v>
      </c>
      <c r="BW158" s="76" t="str">
        <f>VLOOKUP(F158,'N2K Features'!$D$5:$CL$125,70,FALSE)</f>
        <v>No</v>
      </c>
      <c r="BX158" s="76">
        <f>VLOOKUP(F158,'N2K Features'!$D$5:$CL$125,71,FALSE)</f>
        <v>0</v>
      </c>
      <c r="BY158" s="130">
        <f>VLOOKUP(F158,'N2K Features'!$D$5:$CL$125,72,FALSE)</f>
        <v>0</v>
      </c>
      <c r="BZ158" s="76" t="str">
        <f>VLOOKUP(F158,'N2K Features'!$D$5:$CL$125,73,FALSE)</f>
        <v>No</v>
      </c>
      <c r="CA158" s="76">
        <f>VLOOKUP(F158,'N2K Features'!$D$5:$CL$125,74,FALSE)</f>
        <v>0</v>
      </c>
      <c r="CB158" s="76">
        <f>VLOOKUP(F158,'N2K Features'!$D$5:$CL$125,75,FALSE)</f>
        <v>0</v>
      </c>
      <c r="CC158" s="76" t="str">
        <f>VLOOKUP(F158,'N2K Features'!$D$5:$CL$125,76,FALSE)</f>
        <v>No</v>
      </c>
      <c r="CD158" s="76">
        <f>VLOOKUP(F158,'N2K Features'!$D$5:$CL$125,77,FALSE)</f>
        <v>0</v>
      </c>
      <c r="CE158" s="76">
        <f>VLOOKUP(F158,'N2K Features'!$D$5:$CL$125,78,FALSE)</f>
        <v>0</v>
      </c>
      <c r="CF158" s="76" t="str">
        <f>VLOOKUP(F158,'N2K Features'!$D$5:$CL$125,79,FALSE)</f>
        <v>No</v>
      </c>
      <c r="CG158" s="76">
        <f>VLOOKUP(F158,'N2K Features'!$D$5:$CL$125,80,FALSE)</f>
        <v>0</v>
      </c>
      <c r="CH158" s="76">
        <f>VLOOKUP(F158,'N2K Features'!$D$5:$CL$125,81,FALSE)</f>
        <v>0</v>
      </c>
      <c r="CI158" s="76" t="str">
        <f>VLOOKUP(F158,'N2K Features'!$D$5:$CL$125,82,FALSE)</f>
        <v>No</v>
      </c>
      <c r="CJ158" s="76">
        <f>VLOOKUP(F158,'N2K Features'!$D$5:$CL$125,83,FALSE)</f>
        <v>0</v>
      </c>
      <c r="CK158" s="76">
        <f>VLOOKUP(F158,'N2K Features'!$D$5:$CL$125,84,FALSE)</f>
        <v>0</v>
      </c>
      <c r="CL158" s="76" t="str">
        <f>VLOOKUP(F158,'N2K Features'!$D$5:$CL$125,85,FALSE)</f>
        <v>Yes</v>
      </c>
      <c r="CM158" s="76" t="str">
        <f>VLOOKUP(F158,'N2K Features'!$D$5:$CL$125,86,FALSE)</f>
        <v>Medium</v>
      </c>
      <c r="CN158" s="79" t="str">
        <f>VLOOKUP(F158,'N2K Features'!$D$5:$CL$125,87,FALSE)</f>
        <v xml:space="preserve">Iconic large marine mammal of interest to general public. </v>
      </c>
    </row>
    <row r="159" spans="1:92" ht="14.4" hidden="1" x14ac:dyDescent="0.3">
      <c r="A159" s="129" t="s">
        <v>244</v>
      </c>
      <c r="B159" s="59" t="s">
        <v>245</v>
      </c>
      <c r="C159" s="59" t="s">
        <v>528</v>
      </c>
      <c r="D159" s="59" t="s">
        <v>696</v>
      </c>
      <c r="E159" s="59" t="s">
        <v>604</v>
      </c>
      <c r="F159" s="59" t="s">
        <v>697</v>
      </c>
      <c r="G159" s="59" t="s">
        <v>698</v>
      </c>
      <c r="H159" s="179" t="s">
        <v>699</v>
      </c>
      <c r="I159" s="77" t="str">
        <f>VLOOKUP(F159,'N2K Features'!$D$5:$CL$125,4,FALSE)</f>
        <v>No</v>
      </c>
      <c r="J159" s="77" t="str">
        <f>VLOOKUP(F159,'N2K Features'!$D$5:$CL$125,5,FALSE)</f>
        <v>Negligible</v>
      </c>
      <c r="K159" s="77" t="str">
        <f>VLOOKUP(F159,'N2K Features'!$D$5:$CL$125,6,FALSE)</f>
        <v>Low</v>
      </c>
      <c r="L159" s="77" t="str">
        <f>VLOOKUP(F159,'N2K Features'!$D$5:$CL$125,7,FALSE)</f>
        <v>No</v>
      </c>
      <c r="M159" s="77" t="str">
        <f>VLOOKUP(F159,'N2K Features'!$D$5:$CL$125,8,FALSE)</f>
        <v>Negligible</v>
      </c>
      <c r="N159" s="77" t="str">
        <f>VLOOKUP(F159,'N2K Features'!$D$5:$CL$125,9,FALSE)</f>
        <v>Low</v>
      </c>
      <c r="O159" s="77" t="str">
        <f>VLOOKUP(F159,'N2K Features'!$D$5:$CL$125,10,FALSE)</f>
        <v>No</v>
      </c>
      <c r="P159" s="77" t="str">
        <f>VLOOKUP(F159,'N2K Features'!$D$5:$CL$125,11,FALSE)</f>
        <v>Negligible</v>
      </c>
      <c r="Q159" s="77" t="str">
        <f>VLOOKUP(F159,'N2K Features'!$D$5:$CL$125,12,FALSE)</f>
        <v>Low</v>
      </c>
      <c r="R159" s="77" t="str">
        <f>VLOOKUP(F159,'N2K Features'!$D$5:$CL$125,13,FALSE)</f>
        <v>No</v>
      </c>
      <c r="S159" s="77" t="str">
        <f>VLOOKUP(F159,'N2K Features'!$D$5:$CL$125,14,FALSE)</f>
        <v>Negligible</v>
      </c>
      <c r="T159" s="77" t="str">
        <f>VLOOKUP(F159,'N2K Features'!$D$5:$CL$125,15,FALSE)</f>
        <v>Low</v>
      </c>
      <c r="U159" s="77" t="str">
        <f>VLOOKUP(F159,'N2K Features'!$D$5:$CL$125,16,FALSE)</f>
        <v>No</v>
      </c>
      <c r="V159" s="77">
        <f>VLOOKUP(F159,'N2K Features'!$D$5:$CL$125, 17,FALSE)</f>
        <v>0</v>
      </c>
      <c r="W159" s="77">
        <f>VLOOKUP(F159,'N2K Features'!$D$5:$CL$125,18,FALSE)</f>
        <v>0</v>
      </c>
      <c r="X159" s="77" t="str">
        <f>VLOOKUP(F159,'N2K Features'!$D$5:$CL$125,19,FALSE)</f>
        <v>No</v>
      </c>
      <c r="Y159" s="77">
        <f>VLOOKUP(F159,'N2K Features'!$D$5:$CL$125,20,FALSE)</f>
        <v>0</v>
      </c>
      <c r="Z159" s="77">
        <f>VLOOKUP(F159,'N2K Features'!$D$5:$CL$125,21,FALSE)</f>
        <v>0</v>
      </c>
      <c r="AA159" s="77" t="str">
        <f>VLOOKUP(F159,'N2K Features'!$D$5:$CL$125,22,FALSE)</f>
        <v>No</v>
      </c>
      <c r="AB159" s="77">
        <f>VLOOKUP(F159,'N2K Features'!$D$5:$CL$125,23,FALSE)</f>
        <v>0</v>
      </c>
      <c r="AC159" s="77">
        <f>VLOOKUP(F159,'N2K Features'!$D$5:$CL$125,24,FALSE)</f>
        <v>0</v>
      </c>
      <c r="AD159" s="77" t="str">
        <f>VLOOKUP(F159,'N2K Features'!$D$5:$CL$125,25,FALSE)</f>
        <v>No</v>
      </c>
      <c r="AE159" s="77">
        <f>VLOOKUP(F159,'N2K Features'!$D$5:$CL$125,26,FALSE)</f>
        <v>0</v>
      </c>
      <c r="AF159" s="78">
        <f>VLOOKUP(F159,'N2K Features'!$D$5:$CL$125,27,FALSE)</f>
        <v>0</v>
      </c>
      <c r="AG159" s="76" t="str">
        <f>VLOOKUP(F159,'N2K Features'!$D$5:$CL$125,28,FALSE)</f>
        <v>No</v>
      </c>
      <c r="AH159" s="76">
        <f>VLOOKUP(F159,'N2K Features'!$D$5:$CL$125,29,FALSE)</f>
        <v>0</v>
      </c>
      <c r="AI159" s="76">
        <f>VLOOKUP(F159,'N2K Features'!$D$5:$CL$125,30,FALSE)</f>
        <v>0</v>
      </c>
      <c r="AJ159" s="76" t="str">
        <f>VLOOKUP(F159,'N2K Features'!$D$5:$CL$125,31,FALSE)</f>
        <v>No</v>
      </c>
      <c r="AK159" s="76">
        <f>VLOOKUP(F159,'N2K Features'!$D$5:$CL$125,32,FALSE)</f>
        <v>0</v>
      </c>
      <c r="AL159" s="76">
        <f>VLOOKUP(F159,'N2K Features'!$D$5:$CL$125,33,FALSE)</f>
        <v>0</v>
      </c>
      <c r="AM159" s="76" t="str">
        <f>VLOOKUP(F159,'N2K Features'!$D$5:$CL$125,34,FALSE)</f>
        <v>No</v>
      </c>
      <c r="AN159" s="76">
        <f>VLOOKUP(F159,'N2K Features'!$D$5:$CL$125,35,FALSE)</f>
        <v>0</v>
      </c>
      <c r="AO159" s="76">
        <f>VLOOKUP(F159,'N2K Features'!$D$5:$CL$125,36,FALSE)</f>
        <v>0</v>
      </c>
      <c r="AP159" s="76" t="str">
        <f>VLOOKUP(F159,'N2K Features'!$D$5:$CL$125,37,FALSE)</f>
        <v>No</v>
      </c>
      <c r="AQ159" s="76">
        <f>VLOOKUP(F159,'N2K Features'!$D$5:$CL$125,38,FALSE)</f>
        <v>0</v>
      </c>
      <c r="AR159" s="76">
        <f>VLOOKUP(F159,'N2K Features'!$D$5:$CL$125,39,FALSE)</f>
        <v>0</v>
      </c>
      <c r="AS159" s="76" t="str">
        <f>VLOOKUP(F159,'N2K Features'!$D$5:$CL$125,40,FALSE)</f>
        <v>No</v>
      </c>
      <c r="AT159" s="76">
        <f>VLOOKUP(F159,'N2K Features'!$D$5:$CL$125,41,FALSE)</f>
        <v>0</v>
      </c>
      <c r="AU159" s="76">
        <f>VLOOKUP(F159,'N2K Features'!$D$5:$CL$125,42,FALSE)</f>
        <v>0</v>
      </c>
      <c r="AV159" s="76" t="str">
        <f>VLOOKUP(F159,'N2K Features'!$D$5:$CL$125,43,FALSE)</f>
        <v>No</v>
      </c>
      <c r="AW159" s="76">
        <f>VLOOKUP(F159,'N2K Features'!$D$5:$CL$125,44,FALSE)</f>
        <v>0</v>
      </c>
      <c r="AX159" s="76">
        <f>VLOOKUP(F159,'N2K Features'!$D$5:$CL$125,45,FALSE)</f>
        <v>0</v>
      </c>
      <c r="AY159" s="76" t="str">
        <f>VLOOKUP(F159,'N2K Features'!$D$5:$CL$125,46,FALSE)</f>
        <v>No</v>
      </c>
      <c r="AZ159" s="76">
        <f>VLOOKUP(F159,'N2K Features'!$D$5:$CL$125,47,FALSE)</f>
        <v>0</v>
      </c>
      <c r="BA159" s="76">
        <f>VLOOKUP(F159,'N2K Features'!$D$5:$CL$125,48,FALSE)</f>
        <v>0</v>
      </c>
      <c r="BB159" s="76" t="str">
        <f>VLOOKUP(F159,'N2K Features'!$D$5:$CL$125,49,FALSE)</f>
        <v>No</v>
      </c>
      <c r="BC159" s="76">
        <f>VLOOKUP(F159,'N2K Features'!$D$5:$CL$125,50,FALSE)</f>
        <v>0</v>
      </c>
      <c r="BD159" s="130">
        <f>VLOOKUP(F159,'N2K Features'!$D$5:$CL$125,51,FALSE)</f>
        <v>0</v>
      </c>
      <c r="BE159" s="76" t="str">
        <f>VLOOKUP(F159,'N2K Features'!$D$5:$CL$125,52,FALSE)</f>
        <v>No</v>
      </c>
      <c r="BF159" s="76">
        <f>VLOOKUP(F159,'N2K Features'!$D$5:$CL$125,53,FALSE)</f>
        <v>0</v>
      </c>
      <c r="BG159" s="130">
        <f>VLOOKUP(F159,'N2K Features'!$D$5:$CL$125,54,FALSE)</f>
        <v>0</v>
      </c>
      <c r="BH159" s="76" t="str">
        <f>VLOOKUP(F159,'N2K Features'!$D$5:$CL$125,55,FALSE)</f>
        <v>No</v>
      </c>
      <c r="BI159" s="76">
        <f>VLOOKUP(F159,'N2K Features'!$D$5:$CL$125,56,FALSE)</f>
        <v>0</v>
      </c>
      <c r="BJ159" s="76">
        <f>VLOOKUP(F159,'N2K Features'!$D$5:$CL$125,57,FALSE)</f>
        <v>0</v>
      </c>
      <c r="BK159" s="76" t="str">
        <f>VLOOKUP(F159,'N2K Features'!$D$5:$CL$125,58,FALSE)</f>
        <v>No</v>
      </c>
      <c r="BL159" s="76">
        <f>VLOOKUP(F159,'N2K Features'!$D$5:$CL$125,59,FALSE)</f>
        <v>0</v>
      </c>
      <c r="BM159" s="130">
        <f>VLOOKUP(F159,'N2K Features'!$D$5:$CL$125,60,FALSE)</f>
        <v>0</v>
      </c>
      <c r="BN159" s="76" t="str">
        <f>VLOOKUP(F159,'N2K Features'!$D$5:$CL$125,61,FALSE)</f>
        <v>No</v>
      </c>
      <c r="BO159" s="76">
        <f>VLOOKUP(F159,'N2K Features'!$D$5:$CL$125,62,FALSE)</f>
        <v>0</v>
      </c>
      <c r="BP159" s="76">
        <f>VLOOKUP(F159,'N2K Features'!$D$5:$CL$125,63,FALSE)</f>
        <v>0</v>
      </c>
      <c r="BQ159" s="76" t="str">
        <f>VLOOKUP(F159,'N2K Features'!$D$5:$CL$125,64,FALSE)</f>
        <v>No</v>
      </c>
      <c r="BR159" s="76">
        <f>VLOOKUP(F159,'N2K Features'!$D$5:$CL$125,65,FALSE)</f>
        <v>0</v>
      </c>
      <c r="BS159" s="76">
        <f>VLOOKUP(F159,'N2K Features'!$D$5:$CL$125,66,FALSE)</f>
        <v>0</v>
      </c>
      <c r="BT159" s="76" t="str">
        <f>VLOOKUP(F159,'N2K Features'!$D$5:$CL$125,67,FALSE)</f>
        <v>No</v>
      </c>
      <c r="BU159" s="76">
        <f>VLOOKUP(F159,'N2K Features'!$D$5:$CL$125,68,FALSE)</f>
        <v>0</v>
      </c>
      <c r="BV159" s="76">
        <f>VLOOKUP(F159,'N2K Features'!$D$5:$CL$125,69,FALSE)</f>
        <v>0</v>
      </c>
      <c r="BW159" s="76" t="str">
        <f>VLOOKUP(F159,'N2K Features'!$D$5:$CL$125,70,FALSE)</f>
        <v>No</v>
      </c>
      <c r="BX159" s="76">
        <f>VLOOKUP(F159,'N2K Features'!$D$5:$CL$125,71,FALSE)</f>
        <v>0</v>
      </c>
      <c r="BY159" s="130">
        <f>VLOOKUP(F159,'N2K Features'!$D$5:$CL$125,72,FALSE)</f>
        <v>0</v>
      </c>
      <c r="BZ159" s="76" t="str">
        <f>VLOOKUP(F159,'N2K Features'!$D$5:$CL$125,73,FALSE)</f>
        <v>No</v>
      </c>
      <c r="CA159" s="76">
        <f>VLOOKUP(F159,'N2K Features'!$D$5:$CL$125,74,FALSE)</f>
        <v>0</v>
      </c>
      <c r="CB159" s="76">
        <f>VLOOKUP(F159,'N2K Features'!$D$5:$CL$125,75,FALSE)</f>
        <v>0</v>
      </c>
      <c r="CC159" s="76" t="str">
        <f>VLOOKUP(F159,'N2K Features'!$D$5:$CL$125,76,FALSE)</f>
        <v>No</v>
      </c>
      <c r="CD159" s="76">
        <f>VLOOKUP(F159,'N2K Features'!$D$5:$CL$125,77,FALSE)</f>
        <v>0</v>
      </c>
      <c r="CE159" s="76">
        <f>VLOOKUP(F159,'N2K Features'!$D$5:$CL$125,78,FALSE)</f>
        <v>0</v>
      </c>
      <c r="CF159" s="76" t="str">
        <f>VLOOKUP(F159,'N2K Features'!$D$5:$CL$125,79,FALSE)</f>
        <v>No</v>
      </c>
      <c r="CG159" s="76">
        <f>VLOOKUP(F159,'N2K Features'!$D$5:$CL$125,80,FALSE)</f>
        <v>0</v>
      </c>
      <c r="CH159" s="76">
        <f>VLOOKUP(F159,'N2K Features'!$D$5:$CL$125,81,FALSE)</f>
        <v>0</v>
      </c>
      <c r="CI159" s="76" t="str">
        <f>VLOOKUP(F159,'N2K Features'!$D$5:$CL$125,82,FALSE)</f>
        <v>No</v>
      </c>
      <c r="CJ159" s="76">
        <f>VLOOKUP(F159,'N2K Features'!$D$5:$CL$125,83,FALSE)</f>
        <v>0</v>
      </c>
      <c r="CK159" s="76">
        <f>VLOOKUP(F159,'N2K Features'!$D$5:$CL$125,84,FALSE)</f>
        <v>0</v>
      </c>
      <c r="CL159" s="76" t="str">
        <f>VLOOKUP(F159,'N2K Features'!$D$5:$CL$125,85,FALSE)</f>
        <v>No</v>
      </c>
      <c r="CM159" s="76">
        <f>VLOOKUP(F159,'N2K Features'!$D$5:$CL$125,86,FALSE)</f>
        <v>0</v>
      </c>
      <c r="CN159" s="79" t="str">
        <f>VLOOKUP(F159,'N2K Features'!$D$5:$CL$125,87,FALSE)</f>
        <v xml:space="preserve">Specialist interest only. </v>
      </c>
    </row>
    <row r="160" spans="1:92" ht="14.4" hidden="1" x14ac:dyDescent="0.3">
      <c r="A160" s="129" t="s">
        <v>244</v>
      </c>
      <c r="B160" s="59" t="s">
        <v>245</v>
      </c>
      <c r="C160" s="59" t="s">
        <v>528</v>
      </c>
      <c r="D160" s="59" t="s">
        <v>55</v>
      </c>
      <c r="E160" s="59" t="s">
        <v>57</v>
      </c>
      <c r="F160" s="59" t="s">
        <v>56</v>
      </c>
      <c r="G160" s="59" t="s">
        <v>57</v>
      </c>
      <c r="H160" s="179" t="s">
        <v>58</v>
      </c>
      <c r="I160" s="77" t="str">
        <f>VLOOKUP(F160,'N2K Features'!$D$5:$CL$125,4,FALSE)</f>
        <v>No</v>
      </c>
      <c r="J160" s="77">
        <f>VLOOKUP(F160,'N2K Features'!$D$5:$CL$125,5,FALSE)</f>
        <v>0</v>
      </c>
      <c r="K160" s="77">
        <f>VLOOKUP(F160,'N2K Features'!$D$5:$CL$125,6,FALSE)</f>
        <v>0</v>
      </c>
      <c r="L160" s="77" t="str">
        <f>VLOOKUP(F160,'N2K Features'!$D$5:$CL$125,7,FALSE)</f>
        <v>No</v>
      </c>
      <c r="M160" s="77" t="str">
        <f>VLOOKUP(F160,'N2K Features'!$D$5:$CL$125,8,FALSE)</f>
        <v>Negligible</v>
      </c>
      <c r="N160" s="77" t="str">
        <f>VLOOKUP(F160,'N2K Features'!$D$5:$CL$125,9,FALSE)</f>
        <v>Low</v>
      </c>
      <c r="O160" s="77" t="str">
        <f>VLOOKUP(F160,'N2K Features'!$D$5:$CL$125,10,FALSE)</f>
        <v>No</v>
      </c>
      <c r="P160" s="77" t="str">
        <f>VLOOKUP(F160,'N2K Features'!$D$5:$CL$125,11,FALSE)</f>
        <v>Negligible</v>
      </c>
      <c r="Q160" s="77" t="str">
        <f>VLOOKUP(F160,'N2K Features'!$D$5:$CL$125,12,FALSE)</f>
        <v>Low</v>
      </c>
      <c r="R160" s="77" t="str">
        <f>VLOOKUP(F160,'N2K Features'!$D$5:$CL$125,13,FALSE)</f>
        <v>No</v>
      </c>
      <c r="S160" s="77">
        <f>VLOOKUP(F160,'N2K Features'!$D$5:$CL$125,14,FALSE)</f>
        <v>0</v>
      </c>
      <c r="T160" s="77">
        <f>VLOOKUP(F160,'N2K Features'!$D$5:$CL$125,15,FALSE)</f>
        <v>0</v>
      </c>
      <c r="U160" s="77" t="str">
        <f>VLOOKUP(F160,'N2K Features'!$D$5:$CL$125,16,FALSE)</f>
        <v>No</v>
      </c>
      <c r="V160" s="77">
        <f>VLOOKUP(F160,'N2K Features'!$D$5:$CL$125, 17,FALSE)</f>
        <v>0</v>
      </c>
      <c r="W160" s="77">
        <f>VLOOKUP(F160,'N2K Features'!$D$5:$CL$125,18,FALSE)</f>
        <v>0</v>
      </c>
      <c r="X160" s="77" t="str">
        <f>VLOOKUP(F160,'N2K Features'!$D$5:$CL$125,19,FALSE)</f>
        <v>No</v>
      </c>
      <c r="Y160" s="77">
        <f>VLOOKUP(F160,'N2K Features'!$D$5:$CL$125,20,FALSE)</f>
        <v>0</v>
      </c>
      <c r="Z160" s="77">
        <f>VLOOKUP(F160,'N2K Features'!$D$5:$CL$125,21,FALSE)</f>
        <v>0</v>
      </c>
      <c r="AA160" s="77" t="str">
        <f>VLOOKUP(F160,'N2K Features'!$D$5:$CL$125,22,FALSE)</f>
        <v>No</v>
      </c>
      <c r="AB160" s="77">
        <f>VLOOKUP(F160,'N2K Features'!$D$5:$CL$125,23,FALSE)</f>
        <v>0</v>
      </c>
      <c r="AC160" s="77">
        <f>VLOOKUP(F160,'N2K Features'!$D$5:$CL$125,24,FALSE)</f>
        <v>0</v>
      </c>
      <c r="AD160" s="77" t="str">
        <f>VLOOKUP(F160,'N2K Features'!$D$5:$CL$125,25,FALSE)</f>
        <v>No</v>
      </c>
      <c r="AE160" s="77">
        <f>VLOOKUP(F160,'N2K Features'!$D$5:$CL$125,26,FALSE)</f>
        <v>0</v>
      </c>
      <c r="AF160" s="78">
        <f>VLOOKUP(F160,'N2K Features'!$D$5:$CL$125,27,FALSE)</f>
        <v>0</v>
      </c>
      <c r="AG160" s="76" t="str">
        <f>VLOOKUP(F160,'N2K Features'!$D$5:$CL$125,28,FALSE)</f>
        <v>No</v>
      </c>
      <c r="AH160" s="76">
        <f>VLOOKUP(F160,'N2K Features'!$D$5:$CL$125,29,FALSE)</f>
        <v>0</v>
      </c>
      <c r="AI160" s="76">
        <f>VLOOKUP(F160,'N2K Features'!$D$5:$CL$125,30,FALSE)</f>
        <v>0</v>
      </c>
      <c r="AJ160" s="76" t="str">
        <f>VLOOKUP(F160,'N2K Features'!$D$5:$CL$125,31,FALSE)</f>
        <v>No</v>
      </c>
      <c r="AK160" s="76">
        <f>VLOOKUP(F160,'N2K Features'!$D$5:$CL$125,32,FALSE)</f>
        <v>0</v>
      </c>
      <c r="AL160" s="76">
        <f>VLOOKUP(F160,'N2K Features'!$D$5:$CL$125,33,FALSE)</f>
        <v>0</v>
      </c>
      <c r="AM160" s="76" t="str">
        <f>VLOOKUP(F160,'N2K Features'!$D$5:$CL$125,34,FALSE)</f>
        <v>No</v>
      </c>
      <c r="AN160" s="76">
        <f>VLOOKUP(F160,'N2K Features'!$D$5:$CL$125,35,FALSE)</f>
        <v>0</v>
      </c>
      <c r="AO160" s="76">
        <f>VLOOKUP(F160,'N2K Features'!$D$5:$CL$125,36,FALSE)</f>
        <v>0</v>
      </c>
      <c r="AP160" s="76" t="str">
        <f>VLOOKUP(F160,'N2K Features'!$D$5:$CL$125,37,FALSE)</f>
        <v>No</v>
      </c>
      <c r="AQ160" s="76">
        <f>VLOOKUP(F160,'N2K Features'!$D$5:$CL$125,38,FALSE)</f>
        <v>0</v>
      </c>
      <c r="AR160" s="76">
        <f>VLOOKUP(F160,'N2K Features'!$D$5:$CL$125,39,FALSE)</f>
        <v>0</v>
      </c>
      <c r="AS160" s="76" t="str">
        <f>VLOOKUP(F160,'N2K Features'!$D$5:$CL$125,40,FALSE)</f>
        <v>No</v>
      </c>
      <c r="AT160" s="76">
        <f>VLOOKUP(F160,'N2K Features'!$D$5:$CL$125,41,FALSE)</f>
        <v>0</v>
      </c>
      <c r="AU160" s="76">
        <f>VLOOKUP(F160,'N2K Features'!$D$5:$CL$125,42,FALSE)</f>
        <v>0</v>
      </c>
      <c r="AV160" s="76" t="str">
        <f>VLOOKUP(F160,'N2K Features'!$D$5:$CL$125,43,FALSE)</f>
        <v>No</v>
      </c>
      <c r="AW160" s="76">
        <f>VLOOKUP(F160,'N2K Features'!$D$5:$CL$125,44,FALSE)</f>
        <v>0</v>
      </c>
      <c r="AX160" s="76">
        <f>VLOOKUP(F160,'N2K Features'!$D$5:$CL$125,45,FALSE)</f>
        <v>0</v>
      </c>
      <c r="AY160" s="76" t="str">
        <f>VLOOKUP(F160,'N2K Features'!$D$5:$CL$125,46,FALSE)</f>
        <v>No</v>
      </c>
      <c r="AZ160" s="76">
        <f>VLOOKUP(F160,'N2K Features'!$D$5:$CL$125,47,FALSE)</f>
        <v>0</v>
      </c>
      <c r="BA160" s="76">
        <f>VLOOKUP(F160,'N2K Features'!$D$5:$CL$125,48,FALSE)</f>
        <v>0</v>
      </c>
      <c r="BB160" s="76" t="str">
        <f>VLOOKUP(F160,'N2K Features'!$D$5:$CL$125,49,FALSE)</f>
        <v>No</v>
      </c>
      <c r="BC160" s="76">
        <f>VLOOKUP(F160,'N2K Features'!$D$5:$CL$125,50,FALSE)</f>
        <v>0</v>
      </c>
      <c r="BD160" s="130">
        <f>VLOOKUP(F160,'N2K Features'!$D$5:$CL$125,51,FALSE)</f>
        <v>0</v>
      </c>
      <c r="BE160" s="76" t="str">
        <f>VLOOKUP(F160,'N2K Features'!$D$5:$CL$125,52,FALSE)</f>
        <v>No</v>
      </c>
      <c r="BF160" s="76">
        <f>VLOOKUP(F160,'N2K Features'!$D$5:$CL$125,53,FALSE)</f>
        <v>0</v>
      </c>
      <c r="BG160" s="130">
        <f>VLOOKUP(F160,'N2K Features'!$D$5:$CL$125,54,FALSE)</f>
        <v>0</v>
      </c>
      <c r="BH160" s="76" t="str">
        <f>VLOOKUP(F160,'N2K Features'!$D$5:$CL$125,55,FALSE)</f>
        <v>No</v>
      </c>
      <c r="BI160" s="76">
        <f>VLOOKUP(F160,'N2K Features'!$D$5:$CL$125,56,FALSE)</f>
        <v>0</v>
      </c>
      <c r="BJ160" s="76">
        <f>VLOOKUP(F160,'N2K Features'!$D$5:$CL$125,57,FALSE)</f>
        <v>0</v>
      </c>
      <c r="BK160" s="76" t="str">
        <f>VLOOKUP(F160,'N2K Features'!$D$5:$CL$125,58,FALSE)</f>
        <v>No</v>
      </c>
      <c r="BL160" s="76">
        <f>VLOOKUP(F160,'N2K Features'!$D$5:$CL$125,59,FALSE)</f>
        <v>0</v>
      </c>
      <c r="BM160" s="130">
        <f>VLOOKUP(F160,'N2K Features'!$D$5:$CL$125,60,FALSE)</f>
        <v>0</v>
      </c>
      <c r="BN160" s="76" t="str">
        <f>VLOOKUP(F160,'N2K Features'!$D$5:$CL$125,61,FALSE)</f>
        <v>No</v>
      </c>
      <c r="BO160" s="76">
        <f>VLOOKUP(F160,'N2K Features'!$D$5:$CL$125,62,FALSE)</f>
        <v>0</v>
      </c>
      <c r="BP160" s="76">
        <f>VLOOKUP(F160,'N2K Features'!$D$5:$CL$125,63,FALSE)</f>
        <v>0</v>
      </c>
      <c r="BQ160" s="76" t="str">
        <f>VLOOKUP(F160,'N2K Features'!$D$5:$CL$125,64,FALSE)</f>
        <v>No</v>
      </c>
      <c r="BR160" s="76">
        <f>VLOOKUP(F160,'N2K Features'!$D$5:$CL$125,65,FALSE)</f>
        <v>0</v>
      </c>
      <c r="BS160" s="76">
        <f>VLOOKUP(F160,'N2K Features'!$D$5:$CL$125,66,FALSE)</f>
        <v>0</v>
      </c>
      <c r="BT160" s="76" t="str">
        <f>VLOOKUP(F160,'N2K Features'!$D$5:$CL$125,67,FALSE)</f>
        <v>No</v>
      </c>
      <c r="BU160" s="76">
        <f>VLOOKUP(F160,'N2K Features'!$D$5:$CL$125,68,FALSE)</f>
        <v>0</v>
      </c>
      <c r="BV160" s="76">
        <f>VLOOKUP(F160,'N2K Features'!$D$5:$CL$125,69,FALSE)</f>
        <v>0</v>
      </c>
      <c r="BW160" s="76" t="str">
        <f>VLOOKUP(F160,'N2K Features'!$D$5:$CL$125,70,FALSE)</f>
        <v>No</v>
      </c>
      <c r="BX160" s="76">
        <f>VLOOKUP(F160,'N2K Features'!$D$5:$CL$125,71,FALSE)</f>
        <v>0</v>
      </c>
      <c r="BY160" s="130">
        <f>VLOOKUP(F160,'N2K Features'!$D$5:$CL$125,72,FALSE)</f>
        <v>0</v>
      </c>
      <c r="BZ160" s="76" t="str">
        <f>VLOOKUP(F160,'N2K Features'!$D$5:$CL$125,73,FALSE)</f>
        <v>No</v>
      </c>
      <c r="CA160" s="76">
        <f>VLOOKUP(F160,'N2K Features'!$D$5:$CL$125,74,FALSE)</f>
        <v>0</v>
      </c>
      <c r="CB160" s="76">
        <f>VLOOKUP(F160,'N2K Features'!$D$5:$CL$125,75,FALSE)</f>
        <v>0</v>
      </c>
      <c r="CC160" s="76" t="str">
        <f>VLOOKUP(F160,'N2K Features'!$D$5:$CL$125,76,FALSE)</f>
        <v>No</v>
      </c>
      <c r="CD160" s="76">
        <f>VLOOKUP(F160,'N2K Features'!$D$5:$CL$125,77,FALSE)</f>
        <v>0</v>
      </c>
      <c r="CE160" s="76">
        <f>VLOOKUP(F160,'N2K Features'!$D$5:$CL$125,78,FALSE)</f>
        <v>0</v>
      </c>
      <c r="CF160" s="76" t="str">
        <f>VLOOKUP(F160,'N2K Features'!$D$5:$CL$125,79,FALSE)</f>
        <v>No</v>
      </c>
      <c r="CG160" s="76">
        <f>VLOOKUP(F160,'N2K Features'!$D$5:$CL$125,80,FALSE)</f>
        <v>0</v>
      </c>
      <c r="CH160" s="76">
        <f>VLOOKUP(F160,'N2K Features'!$D$5:$CL$125,81,FALSE)</f>
        <v>0</v>
      </c>
      <c r="CI160" s="76" t="str">
        <f>VLOOKUP(F160,'N2K Features'!$D$5:$CL$125,82,FALSE)</f>
        <v>No</v>
      </c>
      <c r="CJ160" s="76">
        <f>VLOOKUP(F160,'N2K Features'!$D$5:$CL$125,83,FALSE)</f>
        <v>0</v>
      </c>
      <c r="CK160" s="76">
        <f>VLOOKUP(F160,'N2K Features'!$D$5:$CL$125,84,FALSE)</f>
        <v>0</v>
      </c>
      <c r="CL160" s="76" t="str">
        <f>VLOOKUP(F160,'N2K Features'!$D$5:$CL$125,85,FALSE)</f>
        <v>Yes</v>
      </c>
      <c r="CM160" s="76" t="str">
        <f>VLOOKUP(F160,'N2K Features'!$D$5:$CL$125,86,FALSE)</f>
        <v>Low</v>
      </c>
      <c r="CN160" s="79" t="str">
        <f>VLOOKUP(F160,'N2K Features'!$D$5:$CL$125,87,FALSE)</f>
        <v xml:space="preserve">Iconic mammal species, but not easily viewed. </v>
      </c>
    </row>
    <row r="161" spans="1:92" ht="14.4" hidden="1" x14ac:dyDescent="0.3">
      <c r="A161" s="129" t="s">
        <v>246</v>
      </c>
      <c r="B161" s="59" t="s">
        <v>247</v>
      </c>
      <c r="C161" s="59" t="s">
        <v>585</v>
      </c>
      <c r="D161" s="59" t="s">
        <v>124</v>
      </c>
      <c r="E161" s="59" t="s">
        <v>589</v>
      </c>
      <c r="F161" s="59" t="s">
        <v>125</v>
      </c>
      <c r="G161" s="59" t="s">
        <v>125</v>
      </c>
      <c r="H161" s="179" t="s">
        <v>126</v>
      </c>
      <c r="I161" s="77" t="str">
        <f>VLOOKUP(F161,'N2K Features'!$D$5:$CL$125,4,FALSE)</f>
        <v>Yes</v>
      </c>
      <c r="J161" s="77" t="str">
        <f>VLOOKUP(F161,'N2K Features'!$D$5:$CL$125,5,FALSE)</f>
        <v>Medium</v>
      </c>
      <c r="K161" s="77" t="str">
        <f>VLOOKUP(F161,'N2K Features'!$D$5:$CL$125,6,FALSE)</f>
        <v>Moderate</v>
      </c>
      <c r="L161" s="77" t="str">
        <f>VLOOKUP(F161,'N2K Features'!$D$5:$CL$125,7,FALSE)</f>
        <v>Yes</v>
      </c>
      <c r="M161" s="77" t="str">
        <f>VLOOKUP(F161,'N2K Features'!$D$5:$CL$125,8,FALSE)</f>
        <v>Small</v>
      </c>
      <c r="N161" s="77" t="str">
        <f>VLOOKUP(F161,'N2K Features'!$D$5:$CL$125,9,FALSE)</f>
        <v>Low</v>
      </c>
      <c r="O161" s="77" t="str">
        <f>VLOOKUP(F161,'N2K Features'!$D$5:$CL$125,10,FALSE)</f>
        <v>Yes</v>
      </c>
      <c r="P161" s="77" t="str">
        <f>VLOOKUP(F161,'N2K Features'!$D$5:$CL$125,11,FALSE)</f>
        <v>Medium</v>
      </c>
      <c r="Q161" s="77" t="str">
        <f>VLOOKUP(F161,'N2K Features'!$D$5:$CL$125,12,FALSE)</f>
        <v>Low</v>
      </c>
      <c r="R161" s="77" t="str">
        <f>VLOOKUP(F161,'N2K Features'!$D$5:$CL$125,13,FALSE)</f>
        <v>Yes</v>
      </c>
      <c r="S161" s="77" t="str">
        <f>VLOOKUP(F161,'N2K Features'!$D$5:$CL$125,14,FALSE)</f>
        <v>Medium</v>
      </c>
      <c r="T161" s="77" t="str">
        <f>VLOOKUP(F161,'N2K Features'!$D$5:$CL$125,15,FALSE)</f>
        <v>High</v>
      </c>
      <c r="U161" s="77" t="str">
        <f>VLOOKUP(F161,'N2K Features'!$D$5:$CL$125,16,FALSE)</f>
        <v>No</v>
      </c>
      <c r="V161" s="77">
        <f>VLOOKUP(F161,'N2K Features'!$D$5:$CL$125, 17,FALSE)</f>
        <v>0</v>
      </c>
      <c r="W161" s="77">
        <f>VLOOKUP(F161,'N2K Features'!$D$5:$CL$125,18,FALSE)</f>
        <v>0</v>
      </c>
      <c r="X161" s="77" t="str">
        <f>VLOOKUP(F161,'N2K Features'!$D$5:$CL$125,19,FALSE)</f>
        <v>Yes</v>
      </c>
      <c r="Y161" s="77" t="str">
        <f>VLOOKUP(F161,'N2K Features'!$D$5:$CL$125,20,FALSE)</f>
        <v>Medium</v>
      </c>
      <c r="Z161" s="77" t="str">
        <f>VLOOKUP(F161,'N2K Features'!$D$5:$CL$125,21,FALSE)</f>
        <v>High</v>
      </c>
      <c r="AA161" s="77" t="str">
        <f>VLOOKUP(F161,'N2K Features'!$D$5:$CL$125,22,FALSE)</f>
        <v>Yes</v>
      </c>
      <c r="AB161" s="77" t="str">
        <f>VLOOKUP(F161,'N2K Features'!$D$5:$CL$125,23,FALSE)</f>
        <v>Small</v>
      </c>
      <c r="AC161" s="77" t="str">
        <f>VLOOKUP(F161,'N2K Features'!$D$5:$CL$125,24,FALSE)</f>
        <v>High</v>
      </c>
      <c r="AD161" s="77" t="str">
        <f>VLOOKUP(F161,'N2K Features'!$D$5:$CL$125,25,FALSE)</f>
        <v>No</v>
      </c>
      <c r="AE161" s="77">
        <f>VLOOKUP(F161,'N2K Features'!$D$5:$CL$125,26,FALSE)</f>
        <v>0</v>
      </c>
      <c r="AF161" s="78">
        <f>VLOOKUP(F161,'N2K Features'!$D$5:$CL$125,27,FALSE)</f>
        <v>0</v>
      </c>
      <c r="AG161" s="76" t="str">
        <f>VLOOKUP(F161,'N2K Features'!$D$5:$CL$125,28,FALSE)</f>
        <v>No</v>
      </c>
      <c r="AH161" s="76">
        <f>VLOOKUP(F161,'N2K Features'!$D$5:$CL$125,29,FALSE)</f>
        <v>0</v>
      </c>
      <c r="AI161" s="76">
        <f>VLOOKUP(F161,'N2K Features'!$D$5:$CL$125,30,FALSE)</f>
        <v>0</v>
      </c>
      <c r="AJ161" s="76" t="str">
        <f>VLOOKUP(F161,'N2K Features'!$D$5:$CL$125,31,FALSE)</f>
        <v>No</v>
      </c>
      <c r="AK161" s="76">
        <f>VLOOKUP(F161,'N2K Features'!$D$5:$CL$125,32,FALSE)</f>
        <v>0</v>
      </c>
      <c r="AL161" s="76">
        <f>VLOOKUP(F161,'N2K Features'!$D$5:$CL$125,33,FALSE)</f>
        <v>0</v>
      </c>
      <c r="AM161" s="76" t="str">
        <f>VLOOKUP(F161,'N2K Features'!$D$5:$CL$125,34,FALSE)</f>
        <v>No</v>
      </c>
      <c r="AN161" s="76">
        <f>VLOOKUP(F161,'N2K Features'!$D$5:$CL$125,35,FALSE)</f>
        <v>0</v>
      </c>
      <c r="AO161" s="76">
        <f>VLOOKUP(F161,'N2K Features'!$D$5:$CL$125,36,FALSE)</f>
        <v>0</v>
      </c>
      <c r="AP161" s="76" t="str">
        <f>VLOOKUP(F161,'N2K Features'!$D$5:$CL$125,37,FALSE)</f>
        <v>No</v>
      </c>
      <c r="AQ161" s="76">
        <f>VLOOKUP(F161,'N2K Features'!$D$5:$CL$125,38,FALSE)</f>
        <v>0</v>
      </c>
      <c r="AR161" s="76">
        <f>VLOOKUP(F161,'N2K Features'!$D$5:$CL$125,39,FALSE)</f>
        <v>0</v>
      </c>
      <c r="AS161" s="76" t="str">
        <f>VLOOKUP(F161,'N2K Features'!$D$5:$CL$125,40,FALSE)</f>
        <v>No</v>
      </c>
      <c r="AT161" s="76">
        <f>VLOOKUP(F161,'N2K Features'!$D$5:$CL$125,41,FALSE)</f>
        <v>0</v>
      </c>
      <c r="AU161" s="76">
        <f>VLOOKUP(F161,'N2K Features'!$D$5:$CL$125,42,FALSE)</f>
        <v>0</v>
      </c>
      <c r="AV161" s="76" t="str">
        <f>VLOOKUP(F161,'N2K Features'!$D$5:$CL$125,43,FALSE)</f>
        <v>No</v>
      </c>
      <c r="AW161" s="76">
        <f>VLOOKUP(F161,'N2K Features'!$D$5:$CL$125,44,FALSE)</f>
        <v>0</v>
      </c>
      <c r="AX161" s="76">
        <f>VLOOKUP(F161,'N2K Features'!$D$5:$CL$125,45,FALSE)</f>
        <v>0</v>
      </c>
      <c r="AY161" s="76" t="str">
        <f>VLOOKUP(F161,'N2K Features'!$D$5:$CL$125,46,FALSE)</f>
        <v>Yes</v>
      </c>
      <c r="AZ161" s="76" t="str">
        <f>VLOOKUP(F161,'N2K Features'!$D$5:$CL$125,47,FALSE)</f>
        <v>Medium</v>
      </c>
      <c r="BA161" s="76" t="str">
        <f>VLOOKUP(F161,'N2K Features'!$D$5:$CL$125,48,FALSE)</f>
        <v>Low</v>
      </c>
      <c r="BB161" s="76" t="str">
        <f>VLOOKUP(F161,'N2K Features'!$D$5:$CL$125,49,FALSE)</f>
        <v>No</v>
      </c>
      <c r="BC161" s="76">
        <f>VLOOKUP(F161,'N2K Features'!$D$5:$CL$125,50,FALSE)</f>
        <v>0</v>
      </c>
      <c r="BD161" s="130">
        <f>VLOOKUP(F161,'N2K Features'!$D$5:$CL$125,51,FALSE)</f>
        <v>0</v>
      </c>
      <c r="BE161" s="76" t="str">
        <f>VLOOKUP(F161,'N2K Features'!$D$5:$CL$125,52,FALSE)</f>
        <v>Yes</v>
      </c>
      <c r="BF161" s="76" t="str">
        <f>VLOOKUP(F161,'N2K Features'!$D$5:$CL$125,53,FALSE)</f>
        <v>Small</v>
      </c>
      <c r="BG161" s="130" t="str">
        <f>VLOOKUP(F161,'N2K Features'!$D$5:$CL$125,54,FALSE)</f>
        <v>Low</v>
      </c>
      <c r="BH161" s="76" t="str">
        <f>VLOOKUP(F161,'N2K Features'!$D$5:$CL$125,55,FALSE)</f>
        <v>Yes</v>
      </c>
      <c r="BI161" s="76" t="str">
        <f>VLOOKUP(F161,'N2K Features'!$D$5:$CL$125,56,FALSE)</f>
        <v>Small</v>
      </c>
      <c r="BJ161" s="76" t="str">
        <f>VLOOKUP(F161,'N2K Features'!$D$5:$CL$125,57,FALSE)</f>
        <v>High</v>
      </c>
      <c r="BK161" s="76" t="str">
        <f>VLOOKUP(F161,'N2K Features'!$D$5:$CL$125,58,FALSE)</f>
        <v>Yes</v>
      </c>
      <c r="BL161" s="76" t="str">
        <f>VLOOKUP(F161,'N2K Features'!$D$5:$CL$125,59,FALSE)</f>
        <v>Large</v>
      </c>
      <c r="BM161" s="130" t="str">
        <f>VLOOKUP(F161,'N2K Features'!$D$5:$CL$125,60,FALSE)</f>
        <v>Low</v>
      </c>
      <c r="BN161" s="76" t="str">
        <f>VLOOKUP(F161,'N2K Features'!$D$5:$CL$125,61,FALSE)</f>
        <v>No</v>
      </c>
      <c r="BO161" s="76">
        <f>VLOOKUP(F161,'N2K Features'!$D$5:$CL$125,62,FALSE)</f>
        <v>0</v>
      </c>
      <c r="BP161" s="76">
        <f>VLOOKUP(F161,'N2K Features'!$D$5:$CL$125,63,FALSE)</f>
        <v>0</v>
      </c>
      <c r="BQ161" s="76" t="str">
        <f>VLOOKUP(F161,'N2K Features'!$D$5:$CL$125,64,FALSE)</f>
        <v>Yes</v>
      </c>
      <c r="BR161" s="76" t="str">
        <f>VLOOKUP(F161,'N2K Features'!$D$5:$CL$125,65,FALSE)</f>
        <v>Medium</v>
      </c>
      <c r="BS161" s="76" t="str">
        <f>VLOOKUP(F161,'N2K Features'!$D$5:$CL$125,66,FALSE)</f>
        <v>Moderate</v>
      </c>
      <c r="BT161" s="76" t="str">
        <f>VLOOKUP(F161,'N2K Features'!$D$5:$CL$125,67,FALSE)</f>
        <v>No</v>
      </c>
      <c r="BU161" s="76">
        <f>VLOOKUP(F161,'N2K Features'!$D$5:$CL$125,68,FALSE)</f>
        <v>0</v>
      </c>
      <c r="BV161" s="76">
        <f>VLOOKUP(F161,'N2K Features'!$D$5:$CL$125,69,FALSE)</f>
        <v>0</v>
      </c>
      <c r="BW161" s="76" t="str">
        <f>VLOOKUP(F161,'N2K Features'!$D$5:$CL$125,70,FALSE)</f>
        <v>Yes</v>
      </c>
      <c r="BX161" s="76" t="str">
        <f>VLOOKUP(F161,'N2K Features'!$D$5:$CL$125,71,FALSE)</f>
        <v>Large</v>
      </c>
      <c r="BY161" s="130" t="str">
        <f>VLOOKUP(F161,'N2K Features'!$D$5:$CL$125,72,FALSE)</f>
        <v>High</v>
      </c>
      <c r="BZ161" s="76" t="str">
        <f>VLOOKUP(F161,'N2K Features'!$D$5:$CL$125,73,FALSE)</f>
        <v>Yes</v>
      </c>
      <c r="CA161" s="76" t="str">
        <f>VLOOKUP(F161,'N2K Features'!$D$5:$CL$125,74,FALSE)</f>
        <v>Large</v>
      </c>
      <c r="CB161" s="76" t="str">
        <f>VLOOKUP(F161,'N2K Features'!$D$5:$CL$125,75,FALSE)</f>
        <v>High</v>
      </c>
      <c r="CC161" s="76" t="str">
        <f>VLOOKUP(F161,'N2K Features'!$D$5:$CL$125,76,FALSE)</f>
        <v>No</v>
      </c>
      <c r="CD161" s="76">
        <f>VLOOKUP(F161,'N2K Features'!$D$5:$CL$125,77,FALSE)</f>
        <v>0</v>
      </c>
      <c r="CE161" s="76">
        <f>VLOOKUP(F161,'N2K Features'!$D$5:$CL$125,78,FALSE)</f>
        <v>0</v>
      </c>
      <c r="CF161" s="76" t="str">
        <f>VLOOKUP(F161,'N2K Features'!$D$5:$CL$125,79,FALSE)</f>
        <v>No</v>
      </c>
      <c r="CG161" s="76">
        <f>VLOOKUP(F161,'N2K Features'!$D$5:$CL$125,80,FALSE)</f>
        <v>0</v>
      </c>
      <c r="CH161" s="76">
        <f>VLOOKUP(F161,'N2K Features'!$D$5:$CL$125,81,FALSE)</f>
        <v>0</v>
      </c>
      <c r="CI161" s="76" t="str">
        <f>VLOOKUP(F161,'N2K Features'!$D$5:$CL$125,82,FALSE)</f>
        <v>Yes</v>
      </c>
      <c r="CJ161" s="76" t="str">
        <f>VLOOKUP(F161,'N2K Features'!$D$5:$CL$125,83,FALSE)</f>
        <v>Medium</v>
      </c>
      <c r="CK161" s="76" t="str">
        <f>VLOOKUP(F161,'N2K Features'!$D$5:$CL$125,84,FALSE)</f>
        <v>High</v>
      </c>
      <c r="CL161" s="76" t="str">
        <f>VLOOKUP(F161,'N2K Features'!$D$5:$CL$125,85,FALSE)</f>
        <v>Yes</v>
      </c>
      <c r="CM161" s="76" t="str">
        <f>VLOOKUP(F161,'N2K Features'!$D$5:$CL$125,86,FALSE)</f>
        <v>High</v>
      </c>
      <c r="CN161" s="79" t="str">
        <f>VLOOKUP(F161,'N2K Features'!$D$5:$CL$125,87,FALSE)</f>
        <v xml:space="preserve">Distinctive landscapes, heavily used for recreation e.g. dog walking, fishing, boating, bird watching. </v>
      </c>
    </row>
    <row r="162" spans="1:92" ht="14.4" hidden="1" x14ac:dyDescent="0.3">
      <c r="A162" s="129" t="s">
        <v>246</v>
      </c>
      <c r="B162" s="59" t="s">
        <v>247</v>
      </c>
      <c r="C162" s="59" t="s">
        <v>585</v>
      </c>
      <c r="D162" s="59" t="s">
        <v>120</v>
      </c>
      <c r="E162" s="59" t="s">
        <v>589</v>
      </c>
      <c r="F162" s="59" t="s">
        <v>121</v>
      </c>
      <c r="G162" s="59" t="s">
        <v>122</v>
      </c>
      <c r="H162" s="179" t="s">
        <v>123</v>
      </c>
      <c r="I162" s="77" t="str">
        <f>VLOOKUP(F162,'N2K Features'!$D$5:$CL$125,4,FALSE)</f>
        <v>Yes</v>
      </c>
      <c r="J162" s="77" t="str">
        <f>VLOOKUP(F162,'N2K Features'!$D$5:$CL$125,5,FALSE)</f>
        <v>Medium</v>
      </c>
      <c r="K162" s="77" t="str">
        <f>VLOOKUP(F162,'N2K Features'!$D$5:$CL$125,6,FALSE)</f>
        <v>Moderate</v>
      </c>
      <c r="L162" s="77" t="str">
        <f>VLOOKUP(F162,'N2K Features'!$D$5:$CL$125,7,FALSE)</f>
        <v>Yes</v>
      </c>
      <c r="M162" s="77" t="str">
        <f>VLOOKUP(F162,'N2K Features'!$D$5:$CL$125,8,FALSE)</f>
        <v>Small</v>
      </c>
      <c r="N162" s="77" t="str">
        <f>VLOOKUP(F162,'N2K Features'!$D$5:$CL$125,9,FALSE)</f>
        <v>Low</v>
      </c>
      <c r="O162" s="77" t="str">
        <f>VLOOKUP(F162,'N2K Features'!$D$5:$CL$125,10,FALSE)</f>
        <v>Yes</v>
      </c>
      <c r="P162" s="77" t="str">
        <f>VLOOKUP(F162,'N2K Features'!$D$5:$CL$125,11,FALSE)</f>
        <v>Medium</v>
      </c>
      <c r="Q162" s="77" t="str">
        <f>VLOOKUP(F162,'N2K Features'!$D$5:$CL$125,12,FALSE)</f>
        <v>Low</v>
      </c>
      <c r="R162" s="77" t="str">
        <f>VLOOKUP(F162,'N2K Features'!$D$5:$CL$125,13,FALSE)</f>
        <v>Yes</v>
      </c>
      <c r="S162" s="77" t="str">
        <f>VLOOKUP(F162,'N2K Features'!$D$5:$CL$125,14,FALSE)</f>
        <v>Medium</v>
      </c>
      <c r="T162" s="77" t="str">
        <f>VLOOKUP(F162,'N2K Features'!$D$5:$CL$125,15,FALSE)</f>
        <v>High</v>
      </c>
      <c r="U162" s="77" t="str">
        <f>VLOOKUP(F162,'N2K Features'!$D$5:$CL$125,16,FALSE)</f>
        <v>No</v>
      </c>
      <c r="V162" s="77">
        <f>VLOOKUP(F162,'N2K Features'!$D$5:$CL$125, 17,FALSE)</f>
        <v>0</v>
      </c>
      <c r="W162" s="77">
        <f>VLOOKUP(F162,'N2K Features'!$D$5:$CL$125,18,FALSE)</f>
        <v>0</v>
      </c>
      <c r="X162" s="77" t="str">
        <f>VLOOKUP(F162,'N2K Features'!$D$5:$CL$125,19,FALSE)</f>
        <v>Yes</v>
      </c>
      <c r="Y162" s="77" t="str">
        <f>VLOOKUP(F162,'N2K Features'!$D$5:$CL$125,20,FALSE)</f>
        <v>Medium</v>
      </c>
      <c r="Z162" s="77" t="str">
        <f>VLOOKUP(F162,'N2K Features'!$D$5:$CL$125,21,FALSE)</f>
        <v>High</v>
      </c>
      <c r="AA162" s="77" t="str">
        <f>VLOOKUP(F162,'N2K Features'!$D$5:$CL$125,22,FALSE)</f>
        <v>Yes</v>
      </c>
      <c r="AB162" s="77" t="str">
        <f>VLOOKUP(F162,'N2K Features'!$D$5:$CL$125,23,FALSE)</f>
        <v>Small</v>
      </c>
      <c r="AC162" s="77" t="str">
        <f>VLOOKUP(F162,'N2K Features'!$D$5:$CL$125,24,FALSE)</f>
        <v>High</v>
      </c>
      <c r="AD162" s="77" t="str">
        <f>VLOOKUP(F162,'N2K Features'!$D$5:$CL$125,25,FALSE)</f>
        <v>No</v>
      </c>
      <c r="AE162" s="77">
        <f>VLOOKUP(F162,'N2K Features'!$D$5:$CL$125,26,FALSE)</f>
        <v>0</v>
      </c>
      <c r="AF162" s="78">
        <f>VLOOKUP(F162,'N2K Features'!$D$5:$CL$125,27,FALSE)</f>
        <v>0</v>
      </c>
      <c r="AG162" s="76" t="str">
        <f>VLOOKUP(F162,'N2K Features'!$D$5:$CL$125,28,FALSE)</f>
        <v>No</v>
      </c>
      <c r="AH162" s="76">
        <f>VLOOKUP(F162,'N2K Features'!$D$5:$CL$125,29,FALSE)</f>
        <v>0</v>
      </c>
      <c r="AI162" s="76">
        <f>VLOOKUP(F162,'N2K Features'!$D$5:$CL$125,30,FALSE)</f>
        <v>0</v>
      </c>
      <c r="AJ162" s="76" t="str">
        <f>VLOOKUP(F162,'N2K Features'!$D$5:$CL$125,31,FALSE)</f>
        <v>No</v>
      </c>
      <c r="AK162" s="76">
        <f>VLOOKUP(F162,'N2K Features'!$D$5:$CL$125,32,FALSE)</f>
        <v>0</v>
      </c>
      <c r="AL162" s="76">
        <f>VLOOKUP(F162,'N2K Features'!$D$5:$CL$125,33,FALSE)</f>
        <v>0</v>
      </c>
      <c r="AM162" s="76" t="str">
        <f>VLOOKUP(F162,'N2K Features'!$D$5:$CL$125,34,FALSE)</f>
        <v>No</v>
      </c>
      <c r="AN162" s="76">
        <f>VLOOKUP(F162,'N2K Features'!$D$5:$CL$125,35,FALSE)</f>
        <v>0</v>
      </c>
      <c r="AO162" s="76">
        <f>VLOOKUP(F162,'N2K Features'!$D$5:$CL$125,36,FALSE)</f>
        <v>0</v>
      </c>
      <c r="AP162" s="76" t="str">
        <f>VLOOKUP(F162,'N2K Features'!$D$5:$CL$125,37,FALSE)</f>
        <v>No</v>
      </c>
      <c r="AQ162" s="76">
        <f>VLOOKUP(F162,'N2K Features'!$D$5:$CL$125,38,FALSE)</f>
        <v>0</v>
      </c>
      <c r="AR162" s="76">
        <f>VLOOKUP(F162,'N2K Features'!$D$5:$CL$125,39,FALSE)</f>
        <v>0</v>
      </c>
      <c r="AS162" s="76" t="str">
        <f>VLOOKUP(F162,'N2K Features'!$D$5:$CL$125,40,FALSE)</f>
        <v>No</v>
      </c>
      <c r="AT162" s="76">
        <f>VLOOKUP(F162,'N2K Features'!$D$5:$CL$125,41,FALSE)</f>
        <v>0</v>
      </c>
      <c r="AU162" s="76">
        <f>VLOOKUP(F162,'N2K Features'!$D$5:$CL$125,42,FALSE)</f>
        <v>0</v>
      </c>
      <c r="AV162" s="76" t="str">
        <f>VLOOKUP(F162,'N2K Features'!$D$5:$CL$125,43,FALSE)</f>
        <v>No</v>
      </c>
      <c r="AW162" s="76">
        <f>VLOOKUP(F162,'N2K Features'!$D$5:$CL$125,44,FALSE)</f>
        <v>0</v>
      </c>
      <c r="AX162" s="76">
        <f>VLOOKUP(F162,'N2K Features'!$D$5:$CL$125,45,FALSE)</f>
        <v>0</v>
      </c>
      <c r="AY162" s="76" t="str">
        <f>VLOOKUP(F162,'N2K Features'!$D$5:$CL$125,46,FALSE)</f>
        <v>No</v>
      </c>
      <c r="AZ162" s="76">
        <f>VLOOKUP(F162,'N2K Features'!$D$5:$CL$125,47,FALSE)</f>
        <v>0</v>
      </c>
      <c r="BA162" s="76">
        <f>VLOOKUP(F162,'N2K Features'!$D$5:$CL$125,48,FALSE)</f>
        <v>0</v>
      </c>
      <c r="BB162" s="76" t="str">
        <f>VLOOKUP(F162,'N2K Features'!$D$5:$CL$125,49,FALSE)</f>
        <v>No</v>
      </c>
      <c r="BC162" s="76">
        <f>VLOOKUP(F162,'N2K Features'!$D$5:$CL$125,50,FALSE)</f>
        <v>0</v>
      </c>
      <c r="BD162" s="130">
        <f>VLOOKUP(F162,'N2K Features'!$D$5:$CL$125,51,FALSE)</f>
        <v>0</v>
      </c>
      <c r="BE162" s="76" t="str">
        <f>VLOOKUP(F162,'N2K Features'!$D$5:$CL$125,52,FALSE)</f>
        <v>Yes</v>
      </c>
      <c r="BF162" s="76" t="str">
        <f>VLOOKUP(F162,'N2K Features'!$D$5:$CL$125,53,FALSE)</f>
        <v>Small</v>
      </c>
      <c r="BG162" s="130" t="str">
        <f>VLOOKUP(F162,'N2K Features'!$D$5:$CL$125,54,FALSE)</f>
        <v>Low</v>
      </c>
      <c r="BH162" s="76" t="str">
        <f>VLOOKUP(F162,'N2K Features'!$D$5:$CL$125,55,FALSE)</f>
        <v>Yes</v>
      </c>
      <c r="BI162" s="76" t="str">
        <f>VLOOKUP(F162,'N2K Features'!$D$5:$CL$125,56,FALSE)</f>
        <v>Small</v>
      </c>
      <c r="BJ162" s="76" t="str">
        <f>VLOOKUP(F162,'N2K Features'!$D$5:$CL$125,57,FALSE)</f>
        <v>High</v>
      </c>
      <c r="BK162" s="76" t="str">
        <f>VLOOKUP(F162,'N2K Features'!$D$5:$CL$125,58,FALSE)</f>
        <v>Yes</v>
      </c>
      <c r="BL162" s="76" t="str">
        <f>VLOOKUP(F162,'N2K Features'!$D$5:$CL$125,59,FALSE)</f>
        <v>Large</v>
      </c>
      <c r="BM162" s="130" t="str">
        <f>VLOOKUP(F162,'N2K Features'!$D$5:$CL$125,60,FALSE)</f>
        <v>Low</v>
      </c>
      <c r="BN162" s="76" t="str">
        <f>VLOOKUP(F162,'N2K Features'!$D$5:$CL$125,61,FALSE)</f>
        <v>No</v>
      </c>
      <c r="BO162" s="76">
        <f>VLOOKUP(F162,'N2K Features'!$D$5:$CL$125,62,FALSE)</f>
        <v>0</v>
      </c>
      <c r="BP162" s="76">
        <f>VLOOKUP(F162,'N2K Features'!$D$5:$CL$125,63,FALSE)</f>
        <v>0</v>
      </c>
      <c r="BQ162" s="76" t="str">
        <f>VLOOKUP(F162,'N2K Features'!$D$5:$CL$125,64,FALSE)</f>
        <v>Yes</v>
      </c>
      <c r="BR162" s="76" t="str">
        <f>VLOOKUP(F162,'N2K Features'!$D$5:$CL$125,65,FALSE)</f>
        <v>Medium</v>
      </c>
      <c r="BS162" s="76" t="str">
        <f>VLOOKUP(F162,'N2K Features'!$D$5:$CL$125,66,FALSE)</f>
        <v>Moderate</v>
      </c>
      <c r="BT162" s="76" t="str">
        <f>VLOOKUP(F162,'N2K Features'!$D$5:$CL$125,67,FALSE)</f>
        <v>No</v>
      </c>
      <c r="BU162" s="76">
        <f>VLOOKUP(F162,'N2K Features'!$D$5:$CL$125,68,FALSE)</f>
        <v>0</v>
      </c>
      <c r="BV162" s="76">
        <f>VLOOKUP(F162,'N2K Features'!$D$5:$CL$125,69,FALSE)</f>
        <v>0</v>
      </c>
      <c r="BW162" s="76" t="str">
        <f>VLOOKUP(F162,'N2K Features'!$D$5:$CL$125,70,FALSE)</f>
        <v>Yes</v>
      </c>
      <c r="BX162" s="76" t="str">
        <f>VLOOKUP(F162,'N2K Features'!$D$5:$CL$125,71,FALSE)</f>
        <v>Large</v>
      </c>
      <c r="BY162" s="130" t="str">
        <f>VLOOKUP(F162,'N2K Features'!$D$5:$CL$125,72,FALSE)</f>
        <v>High</v>
      </c>
      <c r="BZ162" s="76" t="str">
        <f>VLOOKUP(F162,'N2K Features'!$D$5:$CL$125,73,FALSE)</f>
        <v>Yes</v>
      </c>
      <c r="CA162" s="76" t="str">
        <f>VLOOKUP(F162,'N2K Features'!$D$5:$CL$125,74,FALSE)</f>
        <v>Large</v>
      </c>
      <c r="CB162" s="76" t="str">
        <f>VLOOKUP(F162,'N2K Features'!$D$5:$CL$125,75,FALSE)</f>
        <v>High</v>
      </c>
      <c r="CC162" s="76" t="str">
        <f>VLOOKUP(F162,'N2K Features'!$D$5:$CL$125,76,FALSE)</f>
        <v>No</v>
      </c>
      <c r="CD162" s="76">
        <f>VLOOKUP(F162,'N2K Features'!$D$5:$CL$125,77,FALSE)</f>
        <v>0</v>
      </c>
      <c r="CE162" s="76">
        <f>VLOOKUP(F162,'N2K Features'!$D$5:$CL$125,78,FALSE)</f>
        <v>0</v>
      </c>
      <c r="CF162" s="76" t="str">
        <f>VLOOKUP(F162,'N2K Features'!$D$5:$CL$125,79,FALSE)</f>
        <v>No</v>
      </c>
      <c r="CG162" s="76">
        <f>VLOOKUP(F162,'N2K Features'!$D$5:$CL$125,80,FALSE)</f>
        <v>0</v>
      </c>
      <c r="CH162" s="76">
        <f>VLOOKUP(F162,'N2K Features'!$D$5:$CL$125,81,FALSE)</f>
        <v>0</v>
      </c>
      <c r="CI162" s="76" t="str">
        <f>VLOOKUP(F162,'N2K Features'!$D$5:$CL$125,82,FALSE)</f>
        <v>Yes</v>
      </c>
      <c r="CJ162" s="76" t="str">
        <f>VLOOKUP(F162,'N2K Features'!$D$5:$CL$125,83,FALSE)</f>
        <v>Medium</v>
      </c>
      <c r="CK162" s="76" t="str">
        <f>VLOOKUP(F162,'N2K Features'!$D$5:$CL$125,84,FALSE)</f>
        <v>High</v>
      </c>
      <c r="CL162" s="76" t="str">
        <f>VLOOKUP(F162,'N2K Features'!$D$5:$CL$125,85,FALSE)</f>
        <v>Yes</v>
      </c>
      <c r="CM162" s="76" t="str">
        <f>VLOOKUP(F162,'N2K Features'!$D$5:$CL$125,86,FALSE)</f>
        <v>Medium</v>
      </c>
      <c r="CN162" s="79" t="str">
        <f>VLOOKUP(F162,'N2K Features'!$D$5:$CL$125,87,FALSE)</f>
        <v xml:space="preserve">Part of coastal landscape, used for bird watching, recreational bait digging, boat moorings. </v>
      </c>
    </row>
    <row r="163" spans="1:92" ht="14.4" hidden="1" x14ac:dyDescent="0.3">
      <c r="A163" s="129" t="s">
        <v>246</v>
      </c>
      <c r="B163" s="59" t="s">
        <v>247</v>
      </c>
      <c r="C163" s="59" t="s">
        <v>585</v>
      </c>
      <c r="D163" s="59" t="s">
        <v>109</v>
      </c>
      <c r="E163" s="59" t="s">
        <v>589</v>
      </c>
      <c r="F163" s="59" t="s">
        <v>110</v>
      </c>
      <c r="G163" s="59" t="s">
        <v>111</v>
      </c>
      <c r="H163" s="179" t="s">
        <v>112</v>
      </c>
      <c r="I163" s="77" t="str">
        <f>VLOOKUP(F163,'N2K Features'!$D$5:$CL$125,4,FALSE)</f>
        <v>Yes</v>
      </c>
      <c r="J163" s="77" t="str">
        <f>VLOOKUP(F163,'N2K Features'!$D$5:$CL$125,5,FALSE)</f>
        <v>Medium</v>
      </c>
      <c r="K163" s="77" t="str">
        <f>VLOOKUP(F163,'N2K Features'!$D$5:$CL$125,6,FALSE)</f>
        <v>Moderate</v>
      </c>
      <c r="L163" s="77" t="str">
        <f>VLOOKUP(F163,'N2K Features'!$D$5:$CL$125,7,FALSE)</f>
        <v>Yes</v>
      </c>
      <c r="M163" s="77" t="str">
        <f>VLOOKUP(F163,'N2K Features'!$D$5:$CL$125,8,FALSE)</f>
        <v>Small</v>
      </c>
      <c r="N163" s="77" t="str">
        <f>VLOOKUP(F163,'N2K Features'!$D$5:$CL$125,9,FALSE)</f>
        <v>Low</v>
      </c>
      <c r="O163" s="77" t="str">
        <f>VLOOKUP(F163,'N2K Features'!$D$5:$CL$125,10,FALSE)</f>
        <v>Yes</v>
      </c>
      <c r="P163" s="77" t="str">
        <f>VLOOKUP(F163,'N2K Features'!$D$5:$CL$125,11,FALSE)</f>
        <v>Medium</v>
      </c>
      <c r="Q163" s="77" t="str">
        <f>VLOOKUP(F163,'N2K Features'!$D$5:$CL$125,12,FALSE)</f>
        <v>Low</v>
      </c>
      <c r="R163" s="77" t="str">
        <f>VLOOKUP(F163,'N2K Features'!$D$5:$CL$125,13,FALSE)</f>
        <v>Yes</v>
      </c>
      <c r="S163" s="77" t="str">
        <f>VLOOKUP(F163,'N2K Features'!$D$5:$CL$125,14,FALSE)</f>
        <v>Medium</v>
      </c>
      <c r="T163" s="77" t="str">
        <f>VLOOKUP(F163,'N2K Features'!$D$5:$CL$125,15,FALSE)</f>
        <v>High</v>
      </c>
      <c r="U163" s="77" t="str">
        <f>VLOOKUP(F163,'N2K Features'!$D$5:$CL$125,16,FALSE)</f>
        <v>No</v>
      </c>
      <c r="V163" s="77">
        <f>VLOOKUP(F163,'N2K Features'!$D$5:$CL$125, 17,FALSE)</f>
        <v>0</v>
      </c>
      <c r="W163" s="77">
        <f>VLOOKUP(F163,'N2K Features'!$D$5:$CL$125,18,FALSE)</f>
        <v>0</v>
      </c>
      <c r="X163" s="77" t="str">
        <f>VLOOKUP(F163,'N2K Features'!$D$5:$CL$125,19,FALSE)</f>
        <v>Yes</v>
      </c>
      <c r="Y163" s="77" t="str">
        <f>VLOOKUP(F163,'N2K Features'!$D$5:$CL$125,20,FALSE)</f>
        <v>Medium</v>
      </c>
      <c r="Z163" s="77" t="str">
        <f>VLOOKUP(F163,'N2K Features'!$D$5:$CL$125,21,FALSE)</f>
        <v>High</v>
      </c>
      <c r="AA163" s="77" t="str">
        <f>VLOOKUP(F163,'N2K Features'!$D$5:$CL$125,22,FALSE)</f>
        <v>Yes</v>
      </c>
      <c r="AB163" s="77" t="str">
        <f>VLOOKUP(F163,'N2K Features'!$D$5:$CL$125,23,FALSE)</f>
        <v>Small</v>
      </c>
      <c r="AC163" s="77" t="str">
        <f>VLOOKUP(F163,'N2K Features'!$D$5:$CL$125,24,FALSE)</f>
        <v>High</v>
      </c>
      <c r="AD163" s="77" t="str">
        <f>VLOOKUP(F163,'N2K Features'!$D$5:$CL$125,25,FALSE)</f>
        <v>No</v>
      </c>
      <c r="AE163" s="77">
        <f>VLOOKUP(F163,'N2K Features'!$D$5:$CL$125,26,FALSE)</f>
        <v>0</v>
      </c>
      <c r="AF163" s="78">
        <f>VLOOKUP(F163,'N2K Features'!$D$5:$CL$125,27,FALSE)</f>
        <v>0</v>
      </c>
      <c r="AG163" s="76" t="str">
        <f>VLOOKUP(F163,'N2K Features'!$D$5:$CL$125,28,FALSE)</f>
        <v>No</v>
      </c>
      <c r="AH163" s="76">
        <f>VLOOKUP(F163,'N2K Features'!$D$5:$CL$125,29,FALSE)</f>
        <v>0</v>
      </c>
      <c r="AI163" s="76">
        <f>VLOOKUP(F163,'N2K Features'!$D$5:$CL$125,30,FALSE)</f>
        <v>0</v>
      </c>
      <c r="AJ163" s="76" t="str">
        <f>VLOOKUP(F163,'N2K Features'!$D$5:$CL$125,31,FALSE)</f>
        <v>No</v>
      </c>
      <c r="AK163" s="76">
        <f>VLOOKUP(F163,'N2K Features'!$D$5:$CL$125,32,FALSE)</f>
        <v>0</v>
      </c>
      <c r="AL163" s="76">
        <f>VLOOKUP(F163,'N2K Features'!$D$5:$CL$125,33,FALSE)</f>
        <v>0</v>
      </c>
      <c r="AM163" s="76" t="str">
        <f>VLOOKUP(F163,'N2K Features'!$D$5:$CL$125,34,FALSE)</f>
        <v>No</v>
      </c>
      <c r="AN163" s="76">
        <f>VLOOKUP(F163,'N2K Features'!$D$5:$CL$125,35,FALSE)</f>
        <v>0</v>
      </c>
      <c r="AO163" s="76">
        <f>VLOOKUP(F163,'N2K Features'!$D$5:$CL$125,36,FALSE)</f>
        <v>0</v>
      </c>
      <c r="AP163" s="76" t="str">
        <f>VLOOKUP(F163,'N2K Features'!$D$5:$CL$125,37,FALSE)</f>
        <v>No</v>
      </c>
      <c r="AQ163" s="76">
        <f>VLOOKUP(F163,'N2K Features'!$D$5:$CL$125,38,FALSE)</f>
        <v>0</v>
      </c>
      <c r="AR163" s="76">
        <f>VLOOKUP(F163,'N2K Features'!$D$5:$CL$125,39,FALSE)</f>
        <v>0</v>
      </c>
      <c r="AS163" s="76" t="str">
        <f>VLOOKUP(F163,'N2K Features'!$D$5:$CL$125,40,FALSE)</f>
        <v>No</v>
      </c>
      <c r="AT163" s="76">
        <f>VLOOKUP(F163,'N2K Features'!$D$5:$CL$125,41,FALSE)</f>
        <v>0</v>
      </c>
      <c r="AU163" s="76">
        <f>VLOOKUP(F163,'N2K Features'!$D$5:$CL$125,42,FALSE)</f>
        <v>0</v>
      </c>
      <c r="AV163" s="76" t="str">
        <f>VLOOKUP(F163,'N2K Features'!$D$5:$CL$125,43,FALSE)</f>
        <v>No</v>
      </c>
      <c r="AW163" s="76">
        <f>VLOOKUP(F163,'N2K Features'!$D$5:$CL$125,44,FALSE)</f>
        <v>0</v>
      </c>
      <c r="AX163" s="76">
        <f>VLOOKUP(F163,'N2K Features'!$D$5:$CL$125,45,FALSE)</f>
        <v>0</v>
      </c>
      <c r="AY163" s="76" t="str">
        <f>VLOOKUP(F163,'N2K Features'!$D$5:$CL$125,46,FALSE)</f>
        <v>No</v>
      </c>
      <c r="AZ163" s="76">
        <f>VLOOKUP(F163,'N2K Features'!$D$5:$CL$125,47,FALSE)</f>
        <v>0</v>
      </c>
      <c r="BA163" s="76">
        <f>VLOOKUP(F163,'N2K Features'!$D$5:$CL$125,48,FALSE)</f>
        <v>0</v>
      </c>
      <c r="BB163" s="76" t="str">
        <f>VLOOKUP(F163,'N2K Features'!$D$5:$CL$125,49,FALSE)</f>
        <v>No</v>
      </c>
      <c r="BC163" s="76">
        <f>VLOOKUP(F163,'N2K Features'!$D$5:$CL$125,50,FALSE)</f>
        <v>0</v>
      </c>
      <c r="BD163" s="130">
        <f>VLOOKUP(F163,'N2K Features'!$D$5:$CL$125,51,FALSE)</f>
        <v>0</v>
      </c>
      <c r="BE163" s="76" t="str">
        <f>VLOOKUP(F163,'N2K Features'!$D$5:$CL$125,52,FALSE)</f>
        <v>Yes</v>
      </c>
      <c r="BF163" s="76" t="str">
        <f>VLOOKUP(F163,'N2K Features'!$D$5:$CL$125,53,FALSE)</f>
        <v>Small</v>
      </c>
      <c r="BG163" s="130" t="str">
        <f>VLOOKUP(F163,'N2K Features'!$D$5:$CL$125,54,FALSE)</f>
        <v>Low</v>
      </c>
      <c r="BH163" s="76" t="str">
        <f>VLOOKUP(F163,'N2K Features'!$D$5:$CL$125,55,FALSE)</f>
        <v>Yes</v>
      </c>
      <c r="BI163" s="76" t="str">
        <f>VLOOKUP(F163,'N2K Features'!$D$5:$CL$125,56,FALSE)</f>
        <v>Small</v>
      </c>
      <c r="BJ163" s="76" t="str">
        <f>VLOOKUP(F163,'N2K Features'!$D$5:$CL$125,57,FALSE)</f>
        <v>High</v>
      </c>
      <c r="BK163" s="76" t="str">
        <f>VLOOKUP(F163,'N2K Features'!$D$5:$CL$125,58,FALSE)</f>
        <v>Yes</v>
      </c>
      <c r="BL163" s="76" t="str">
        <f>VLOOKUP(F163,'N2K Features'!$D$5:$CL$125,59,FALSE)</f>
        <v>Large</v>
      </c>
      <c r="BM163" s="130" t="str">
        <f>VLOOKUP(F163,'N2K Features'!$D$5:$CL$125,60,FALSE)</f>
        <v>Low</v>
      </c>
      <c r="BN163" s="76" t="str">
        <f>VLOOKUP(F163,'N2K Features'!$D$5:$CL$125,61,FALSE)</f>
        <v>No</v>
      </c>
      <c r="BO163" s="76">
        <f>VLOOKUP(F163,'N2K Features'!$D$5:$CL$125,62,FALSE)</f>
        <v>0</v>
      </c>
      <c r="BP163" s="76">
        <f>VLOOKUP(F163,'N2K Features'!$D$5:$CL$125,63,FALSE)</f>
        <v>0</v>
      </c>
      <c r="BQ163" s="76" t="str">
        <f>VLOOKUP(F163,'N2K Features'!$D$5:$CL$125,64,FALSE)</f>
        <v>Yes</v>
      </c>
      <c r="BR163" s="76" t="str">
        <f>VLOOKUP(F163,'N2K Features'!$D$5:$CL$125,65,FALSE)</f>
        <v>Medium</v>
      </c>
      <c r="BS163" s="76" t="str">
        <f>VLOOKUP(F163,'N2K Features'!$D$5:$CL$125,66,FALSE)</f>
        <v>Moderate</v>
      </c>
      <c r="BT163" s="76" t="str">
        <f>VLOOKUP(F163,'N2K Features'!$D$5:$CL$125,67,FALSE)</f>
        <v>No</v>
      </c>
      <c r="BU163" s="76">
        <f>VLOOKUP(F163,'N2K Features'!$D$5:$CL$125,68,FALSE)</f>
        <v>0</v>
      </c>
      <c r="BV163" s="76">
        <f>VLOOKUP(F163,'N2K Features'!$D$5:$CL$125,69,FALSE)</f>
        <v>0</v>
      </c>
      <c r="BW163" s="76" t="str">
        <f>VLOOKUP(F163,'N2K Features'!$D$5:$CL$125,70,FALSE)</f>
        <v>Yes</v>
      </c>
      <c r="BX163" s="76" t="str">
        <f>VLOOKUP(F163,'N2K Features'!$D$5:$CL$125,71,FALSE)</f>
        <v>Large</v>
      </c>
      <c r="BY163" s="130" t="str">
        <f>VLOOKUP(F163,'N2K Features'!$D$5:$CL$125,72,FALSE)</f>
        <v>High</v>
      </c>
      <c r="BZ163" s="76" t="str">
        <f>VLOOKUP(F163,'N2K Features'!$D$5:$CL$125,73,FALSE)</f>
        <v>Yes</v>
      </c>
      <c r="CA163" s="76" t="str">
        <f>VLOOKUP(F163,'N2K Features'!$D$5:$CL$125,74,FALSE)</f>
        <v>Large</v>
      </c>
      <c r="CB163" s="76" t="str">
        <f>VLOOKUP(F163,'N2K Features'!$D$5:$CL$125,75,FALSE)</f>
        <v>High</v>
      </c>
      <c r="CC163" s="76" t="str">
        <f>VLOOKUP(F163,'N2K Features'!$D$5:$CL$125,76,FALSE)</f>
        <v>No</v>
      </c>
      <c r="CD163" s="76">
        <f>VLOOKUP(F163,'N2K Features'!$D$5:$CL$125,77,FALSE)</f>
        <v>0</v>
      </c>
      <c r="CE163" s="76">
        <f>VLOOKUP(F163,'N2K Features'!$D$5:$CL$125,78,FALSE)</f>
        <v>0</v>
      </c>
      <c r="CF163" s="76" t="str">
        <f>VLOOKUP(F163,'N2K Features'!$D$5:$CL$125,79,FALSE)</f>
        <v>No</v>
      </c>
      <c r="CG163" s="76">
        <f>VLOOKUP(F163,'N2K Features'!$D$5:$CL$125,80,FALSE)</f>
        <v>0</v>
      </c>
      <c r="CH163" s="76">
        <f>VLOOKUP(F163,'N2K Features'!$D$5:$CL$125,81,FALSE)</f>
        <v>0</v>
      </c>
      <c r="CI163" s="76" t="str">
        <f>VLOOKUP(F163,'N2K Features'!$D$5:$CL$125,82,FALSE)</f>
        <v>Yes</v>
      </c>
      <c r="CJ163" s="76" t="str">
        <f>VLOOKUP(F163,'N2K Features'!$D$5:$CL$125,83,FALSE)</f>
        <v>Medium</v>
      </c>
      <c r="CK163" s="76" t="str">
        <f>VLOOKUP(F163,'N2K Features'!$D$5:$CL$125,84,FALSE)</f>
        <v>High</v>
      </c>
      <c r="CL163" s="76" t="str">
        <f>VLOOKUP(F163,'N2K Features'!$D$5:$CL$125,85,FALSE)</f>
        <v>Yes</v>
      </c>
      <c r="CM163" s="76" t="str">
        <f>VLOOKUP(F163,'N2K Features'!$D$5:$CL$125,86,FALSE)</f>
        <v>Medium</v>
      </c>
      <c r="CN163" s="79" t="str">
        <f>VLOOKUP(F163,'N2K Features'!$D$5:$CL$125,87,FALSE)</f>
        <v xml:space="preserve">Distinctive, unusual landscape, sometimes on nature reserves with interpretation. Bird watching, and walking opportunities. Educational use. </v>
      </c>
    </row>
    <row r="164" spans="1:92" ht="14.4" hidden="1" x14ac:dyDescent="0.3">
      <c r="A164" s="129" t="s">
        <v>246</v>
      </c>
      <c r="B164" s="59" t="s">
        <v>247</v>
      </c>
      <c r="C164" s="59" t="s">
        <v>585</v>
      </c>
      <c r="D164" s="59" t="s">
        <v>113</v>
      </c>
      <c r="E164" s="59" t="s">
        <v>589</v>
      </c>
      <c r="F164" s="59" t="s">
        <v>114</v>
      </c>
      <c r="G164" s="59" t="s">
        <v>114</v>
      </c>
      <c r="H164" s="179" t="s">
        <v>115</v>
      </c>
      <c r="I164" s="77" t="str">
        <f>VLOOKUP(F164,'N2K Features'!$D$5:$CL$125,4,FALSE)</f>
        <v>Yes</v>
      </c>
      <c r="J164" s="77" t="str">
        <f>VLOOKUP(F164,'N2K Features'!$D$5:$CL$125,5,FALSE)</f>
        <v>Medium</v>
      </c>
      <c r="K164" s="77" t="str">
        <f>VLOOKUP(F164,'N2K Features'!$D$5:$CL$125,6,FALSE)</f>
        <v>Moderate</v>
      </c>
      <c r="L164" s="77" t="str">
        <f>VLOOKUP(F164,'N2K Features'!$D$5:$CL$125,7,FALSE)</f>
        <v>Yes</v>
      </c>
      <c r="M164" s="77" t="str">
        <f>VLOOKUP(F164,'N2K Features'!$D$5:$CL$125,8,FALSE)</f>
        <v>Small</v>
      </c>
      <c r="N164" s="77" t="str">
        <f>VLOOKUP(F164,'N2K Features'!$D$5:$CL$125,9,FALSE)</f>
        <v>Low</v>
      </c>
      <c r="O164" s="77" t="str">
        <f>VLOOKUP(F164,'N2K Features'!$D$5:$CL$125,10,FALSE)</f>
        <v>Yes</v>
      </c>
      <c r="P164" s="77" t="str">
        <f>VLOOKUP(F164,'N2K Features'!$D$5:$CL$125,11,FALSE)</f>
        <v>Medium</v>
      </c>
      <c r="Q164" s="77" t="str">
        <f>VLOOKUP(F164,'N2K Features'!$D$5:$CL$125,12,FALSE)</f>
        <v>Low</v>
      </c>
      <c r="R164" s="77" t="str">
        <f>VLOOKUP(F164,'N2K Features'!$D$5:$CL$125,13,FALSE)</f>
        <v>Yes</v>
      </c>
      <c r="S164" s="77" t="str">
        <f>VLOOKUP(F164,'N2K Features'!$D$5:$CL$125,14,FALSE)</f>
        <v>Medium</v>
      </c>
      <c r="T164" s="77" t="str">
        <f>VLOOKUP(F164,'N2K Features'!$D$5:$CL$125,15,FALSE)</f>
        <v>High</v>
      </c>
      <c r="U164" s="77" t="str">
        <f>VLOOKUP(F164,'N2K Features'!$D$5:$CL$125,16,FALSE)</f>
        <v>No</v>
      </c>
      <c r="V164" s="77">
        <f>VLOOKUP(F164,'N2K Features'!$D$5:$CL$125, 17,FALSE)</f>
        <v>0</v>
      </c>
      <c r="W164" s="77">
        <f>VLOOKUP(F164,'N2K Features'!$D$5:$CL$125,18,FALSE)</f>
        <v>0</v>
      </c>
      <c r="X164" s="77" t="str">
        <f>VLOOKUP(F164,'N2K Features'!$D$5:$CL$125,19,FALSE)</f>
        <v>Yes</v>
      </c>
      <c r="Y164" s="77" t="str">
        <f>VLOOKUP(F164,'N2K Features'!$D$5:$CL$125,20,FALSE)</f>
        <v>Medium</v>
      </c>
      <c r="Z164" s="77" t="str">
        <f>VLOOKUP(F164,'N2K Features'!$D$5:$CL$125,21,FALSE)</f>
        <v>High</v>
      </c>
      <c r="AA164" s="77" t="str">
        <f>VLOOKUP(F164,'N2K Features'!$D$5:$CL$125,22,FALSE)</f>
        <v>Yes</v>
      </c>
      <c r="AB164" s="77" t="str">
        <f>VLOOKUP(F164,'N2K Features'!$D$5:$CL$125,23,FALSE)</f>
        <v>Small</v>
      </c>
      <c r="AC164" s="77" t="str">
        <f>VLOOKUP(F164,'N2K Features'!$D$5:$CL$125,24,FALSE)</f>
        <v>High</v>
      </c>
      <c r="AD164" s="77" t="str">
        <f>VLOOKUP(F164,'N2K Features'!$D$5:$CL$125,25,FALSE)</f>
        <v>No</v>
      </c>
      <c r="AE164" s="77">
        <f>VLOOKUP(F164,'N2K Features'!$D$5:$CL$125,26,FALSE)</f>
        <v>0</v>
      </c>
      <c r="AF164" s="78">
        <f>VLOOKUP(F164,'N2K Features'!$D$5:$CL$125,27,FALSE)</f>
        <v>0</v>
      </c>
      <c r="AG164" s="76" t="str">
        <f>VLOOKUP(F164,'N2K Features'!$D$5:$CL$125,28,FALSE)</f>
        <v>No</v>
      </c>
      <c r="AH164" s="76">
        <f>VLOOKUP(F164,'N2K Features'!$D$5:$CL$125,29,FALSE)</f>
        <v>0</v>
      </c>
      <c r="AI164" s="76">
        <f>VLOOKUP(F164,'N2K Features'!$D$5:$CL$125,30,FALSE)</f>
        <v>0</v>
      </c>
      <c r="AJ164" s="76" t="str">
        <f>VLOOKUP(F164,'N2K Features'!$D$5:$CL$125,31,FALSE)</f>
        <v>No</v>
      </c>
      <c r="AK164" s="76">
        <f>VLOOKUP(F164,'N2K Features'!$D$5:$CL$125,32,FALSE)</f>
        <v>0</v>
      </c>
      <c r="AL164" s="76">
        <f>VLOOKUP(F164,'N2K Features'!$D$5:$CL$125,33,FALSE)</f>
        <v>0</v>
      </c>
      <c r="AM164" s="76" t="str">
        <f>VLOOKUP(F164,'N2K Features'!$D$5:$CL$125,34,FALSE)</f>
        <v>No</v>
      </c>
      <c r="AN164" s="76">
        <f>VLOOKUP(F164,'N2K Features'!$D$5:$CL$125,35,FALSE)</f>
        <v>0</v>
      </c>
      <c r="AO164" s="76">
        <f>VLOOKUP(F164,'N2K Features'!$D$5:$CL$125,36,FALSE)</f>
        <v>0</v>
      </c>
      <c r="AP164" s="76" t="str">
        <f>VLOOKUP(F164,'N2K Features'!$D$5:$CL$125,37,FALSE)</f>
        <v>No</v>
      </c>
      <c r="AQ164" s="76">
        <f>VLOOKUP(F164,'N2K Features'!$D$5:$CL$125,38,FALSE)</f>
        <v>0</v>
      </c>
      <c r="AR164" s="76">
        <f>VLOOKUP(F164,'N2K Features'!$D$5:$CL$125,39,FALSE)</f>
        <v>0</v>
      </c>
      <c r="AS164" s="76" t="str">
        <f>VLOOKUP(F164,'N2K Features'!$D$5:$CL$125,40,FALSE)</f>
        <v>No</v>
      </c>
      <c r="AT164" s="76">
        <f>VLOOKUP(F164,'N2K Features'!$D$5:$CL$125,41,FALSE)</f>
        <v>0</v>
      </c>
      <c r="AU164" s="76">
        <f>VLOOKUP(F164,'N2K Features'!$D$5:$CL$125,42,FALSE)</f>
        <v>0</v>
      </c>
      <c r="AV164" s="76" t="str">
        <f>VLOOKUP(F164,'N2K Features'!$D$5:$CL$125,43,FALSE)</f>
        <v>No</v>
      </c>
      <c r="AW164" s="76">
        <f>VLOOKUP(F164,'N2K Features'!$D$5:$CL$125,44,FALSE)</f>
        <v>0</v>
      </c>
      <c r="AX164" s="76">
        <f>VLOOKUP(F164,'N2K Features'!$D$5:$CL$125,45,FALSE)</f>
        <v>0</v>
      </c>
      <c r="AY164" s="76" t="str">
        <f>VLOOKUP(F164,'N2K Features'!$D$5:$CL$125,46,FALSE)</f>
        <v>No</v>
      </c>
      <c r="AZ164" s="76">
        <f>VLOOKUP(F164,'N2K Features'!$D$5:$CL$125,47,FALSE)</f>
        <v>0</v>
      </c>
      <c r="BA164" s="76">
        <f>VLOOKUP(F164,'N2K Features'!$D$5:$CL$125,48,FALSE)</f>
        <v>0</v>
      </c>
      <c r="BB164" s="76" t="str">
        <f>VLOOKUP(F164,'N2K Features'!$D$5:$CL$125,49,FALSE)</f>
        <v>No</v>
      </c>
      <c r="BC164" s="76">
        <f>VLOOKUP(F164,'N2K Features'!$D$5:$CL$125,50,FALSE)</f>
        <v>0</v>
      </c>
      <c r="BD164" s="130">
        <f>VLOOKUP(F164,'N2K Features'!$D$5:$CL$125,51,FALSE)</f>
        <v>0</v>
      </c>
      <c r="BE164" s="76" t="str">
        <f>VLOOKUP(F164,'N2K Features'!$D$5:$CL$125,52,FALSE)</f>
        <v>Yes</v>
      </c>
      <c r="BF164" s="76" t="str">
        <f>VLOOKUP(F164,'N2K Features'!$D$5:$CL$125,53,FALSE)</f>
        <v>Small</v>
      </c>
      <c r="BG164" s="130" t="str">
        <f>VLOOKUP(F164,'N2K Features'!$D$5:$CL$125,54,FALSE)</f>
        <v>Low</v>
      </c>
      <c r="BH164" s="76" t="str">
        <f>VLOOKUP(F164,'N2K Features'!$D$5:$CL$125,55,FALSE)</f>
        <v>Yes</v>
      </c>
      <c r="BI164" s="76" t="str">
        <f>VLOOKUP(F164,'N2K Features'!$D$5:$CL$125,56,FALSE)</f>
        <v>Small</v>
      </c>
      <c r="BJ164" s="76" t="str">
        <f>VLOOKUP(F164,'N2K Features'!$D$5:$CL$125,57,FALSE)</f>
        <v>High</v>
      </c>
      <c r="BK164" s="76" t="str">
        <f>VLOOKUP(F164,'N2K Features'!$D$5:$CL$125,58,FALSE)</f>
        <v>Yes</v>
      </c>
      <c r="BL164" s="76" t="str">
        <f>VLOOKUP(F164,'N2K Features'!$D$5:$CL$125,59,FALSE)</f>
        <v>Large</v>
      </c>
      <c r="BM164" s="130" t="str">
        <f>VLOOKUP(F164,'N2K Features'!$D$5:$CL$125,60,FALSE)</f>
        <v>Low</v>
      </c>
      <c r="BN164" s="76" t="str">
        <f>VLOOKUP(F164,'N2K Features'!$D$5:$CL$125,61,FALSE)</f>
        <v>No</v>
      </c>
      <c r="BO164" s="76">
        <f>VLOOKUP(F164,'N2K Features'!$D$5:$CL$125,62,FALSE)</f>
        <v>0</v>
      </c>
      <c r="BP164" s="76">
        <f>VLOOKUP(F164,'N2K Features'!$D$5:$CL$125,63,FALSE)</f>
        <v>0</v>
      </c>
      <c r="BQ164" s="76" t="str">
        <f>VLOOKUP(F164,'N2K Features'!$D$5:$CL$125,64,FALSE)</f>
        <v>Yes</v>
      </c>
      <c r="BR164" s="76" t="str">
        <f>VLOOKUP(F164,'N2K Features'!$D$5:$CL$125,65,FALSE)</f>
        <v>Medium</v>
      </c>
      <c r="BS164" s="76" t="str">
        <f>VLOOKUP(F164,'N2K Features'!$D$5:$CL$125,66,FALSE)</f>
        <v>Moderate</v>
      </c>
      <c r="BT164" s="76" t="str">
        <f>VLOOKUP(F164,'N2K Features'!$D$5:$CL$125,67,FALSE)</f>
        <v>No</v>
      </c>
      <c r="BU164" s="76">
        <f>VLOOKUP(F164,'N2K Features'!$D$5:$CL$125,68,FALSE)</f>
        <v>0</v>
      </c>
      <c r="BV164" s="76">
        <f>VLOOKUP(F164,'N2K Features'!$D$5:$CL$125,69,FALSE)</f>
        <v>0</v>
      </c>
      <c r="BW164" s="76" t="str">
        <f>VLOOKUP(F164,'N2K Features'!$D$5:$CL$125,70,FALSE)</f>
        <v>Yes</v>
      </c>
      <c r="BX164" s="76" t="str">
        <f>VLOOKUP(F164,'N2K Features'!$D$5:$CL$125,71,FALSE)</f>
        <v>Large</v>
      </c>
      <c r="BY164" s="130" t="str">
        <f>VLOOKUP(F164,'N2K Features'!$D$5:$CL$125,72,FALSE)</f>
        <v>High</v>
      </c>
      <c r="BZ164" s="76" t="str">
        <f>VLOOKUP(F164,'N2K Features'!$D$5:$CL$125,73,FALSE)</f>
        <v>Yes</v>
      </c>
      <c r="CA164" s="76" t="str">
        <f>VLOOKUP(F164,'N2K Features'!$D$5:$CL$125,74,FALSE)</f>
        <v>Large</v>
      </c>
      <c r="CB164" s="76" t="str">
        <f>VLOOKUP(F164,'N2K Features'!$D$5:$CL$125,75,FALSE)</f>
        <v>High</v>
      </c>
      <c r="CC164" s="76" t="str">
        <f>VLOOKUP(F164,'N2K Features'!$D$5:$CL$125,76,FALSE)</f>
        <v>No</v>
      </c>
      <c r="CD164" s="76">
        <f>VLOOKUP(F164,'N2K Features'!$D$5:$CL$125,77,FALSE)</f>
        <v>0</v>
      </c>
      <c r="CE164" s="76">
        <f>VLOOKUP(F164,'N2K Features'!$D$5:$CL$125,78,FALSE)</f>
        <v>0</v>
      </c>
      <c r="CF164" s="76" t="str">
        <f>VLOOKUP(F164,'N2K Features'!$D$5:$CL$125,79,FALSE)</f>
        <v>No</v>
      </c>
      <c r="CG164" s="76">
        <f>VLOOKUP(F164,'N2K Features'!$D$5:$CL$125,80,FALSE)</f>
        <v>0</v>
      </c>
      <c r="CH164" s="76">
        <f>VLOOKUP(F164,'N2K Features'!$D$5:$CL$125,81,FALSE)</f>
        <v>0</v>
      </c>
      <c r="CI164" s="76" t="str">
        <f>VLOOKUP(F164,'N2K Features'!$D$5:$CL$125,82,FALSE)</f>
        <v>Yes</v>
      </c>
      <c r="CJ164" s="76" t="str">
        <f>VLOOKUP(F164,'N2K Features'!$D$5:$CL$125,83,FALSE)</f>
        <v>Medium</v>
      </c>
      <c r="CK164" s="76" t="str">
        <f>VLOOKUP(F164,'N2K Features'!$D$5:$CL$125,84,FALSE)</f>
        <v>High</v>
      </c>
      <c r="CL164" s="76" t="str">
        <f>VLOOKUP(F164,'N2K Features'!$D$5:$CL$125,85,FALSE)</f>
        <v>Yes</v>
      </c>
      <c r="CM164" s="76" t="str">
        <f>VLOOKUP(F164,'N2K Features'!$D$5:$CL$125,86,FALSE)</f>
        <v>Low</v>
      </c>
      <c r="CN164" s="79" t="str">
        <f>VLOOKUP(F164,'N2K Features'!$D$5:$CL$125,87,FALSE)</f>
        <v>Boating use</v>
      </c>
    </row>
    <row r="165" spans="1:92" ht="14.4" hidden="1" x14ac:dyDescent="0.3">
      <c r="A165" s="129" t="s">
        <v>246</v>
      </c>
      <c r="B165" s="59" t="s">
        <v>247</v>
      </c>
      <c r="C165" s="59" t="s">
        <v>585</v>
      </c>
      <c r="D165" s="59" t="s">
        <v>116</v>
      </c>
      <c r="E165" s="59" t="s">
        <v>589</v>
      </c>
      <c r="F165" s="59" t="s">
        <v>117</v>
      </c>
      <c r="G165" s="59" t="s">
        <v>118</v>
      </c>
      <c r="H165" s="179" t="s">
        <v>119</v>
      </c>
      <c r="I165" s="77" t="str">
        <f>VLOOKUP(F165,'N2K Features'!$D$5:$CL$125,4,FALSE)</f>
        <v>Yes</v>
      </c>
      <c r="J165" s="77" t="str">
        <f>VLOOKUP(F165,'N2K Features'!$D$5:$CL$125,5,FALSE)</f>
        <v>Medium</v>
      </c>
      <c r="K165" s="77" t="str">
        <f>VLOOKUP(F165,'N2K Features'!$D$5:$CL$125,6,FALSE)</f>
        <v>Moderate</v>
      </c>
      <c r="L165" s="77" t="str">
        <f>VLOOKUP(F165,'N2K Features'!$D$5:$CL$125,7,FALSE)</f>
        <v>Yes</v>
      </c>
      <c r="M165" s="77" t="str">
        <f>VLOOKUP(F165,'N2K Features'!$D$5:$CL$125,8,FALSE)</f>
        <v>Small</v>
      </c>
      <c r="N165" s="77" t="str">
        <f>VLOOKUP(F165,'N2K Features'!$D$5:$CL$125,9,FALSE)</f>
        <v>Low</v>
      </c>
      <c r="O165" s="77" t="str">
        <f>VLOOKUP(F165,'N2K Features'!$D$5:$CL$125,10,FALSE)</f>
        <v>Yes</v>
      </c>
      <c r="P165" s="77" t="str">
        <f>VLOOKUP(F165,'N2K Features'!$D$5:$CL$125,11,FALSE)</f>
        <v>Medium</v>
      </c>
      <c r="Q165" s="77" t="str">
        <f>VLOOKUP(F165,'N2K Features'!$D$5:$CL$125,12,FALSE)</f>
        <v>Low</v>
      </c>
      <c r="R165" s="77" t="str">
        <f>VLOOKUP(F165,'N2K Features'!$D$5:$CL$125,13,FALSE)</f>
        <v>Yes</v>
      </c>
      <c r="S165" s="77" t="str">
        <f>VLOOKUP(F165,'N2K Features'!$D$5:$CL$125,14,FALSE)</f>
        <v>Medium</v>
      </c>
      <c r="T165" s="77" t="str">
        <f>VLOOKUP(F165,'N2K Features'!$D$5:$CL$125,15,FALSE)</f>
        <v>High</v>
      </c>
      <c r="U165" s="77" t="str">
        <f>VLOOKUP(F165,'N2K Features'!$D$5:$CL$125,16,FALSE)</f>
        <v>No</v>
      </c>
      <c r="V165" s="77">
        <f>VLOOKUP(F165,'N2K Features'!$D$5:$CL$125, 17,FALSE)</f>
        <v>0</v>
      </c>
      <c r="W165" s="77">
        <f>VLOOKUP(F165,'N2K Features'!$D$5:$CL$125,18,FALSE)</f>
        <v>0</v>
      </c>
      <c r="X165" s="77" t="str">
        <f>VLOOKUP(F165,'N2K Features'!$D$5:$CL$125,19,FALSE)</f>
        <v>Yes</v>
      </c>
      <c r="Y165" s="77" t="str">
        <f>VLOOKUP(F165,'N2K Features'!$D$5:$CL$125,20,FALSE)</f>
        <v>Medium</v>
      </c>
      <c r="Z165" s="77" t="str">
        <f>VLOOKUP(F165,'N2K Features'!$D$5:$CL$125,21,FALSE)</f>
        <v>High</v>
      </c>
      <c r="AA165" s="77" t="str">
        <f>VLOOKUP(F165,'N2K Features'!$D$5:$CL$125,22,FALSE)</f>
        <v>Yes</v>
      </c>
      <c r="AB165" s="77" t="str">
        <f>VLOOKUP(F165,'N2K Features'!$D$5:$CL$125,23,FALSE)</f>
        <v>Small</v>
      </c>
      <c r="AC165" s="77" t="str">
        <f>VLOOKUP(F165,'N2K Features'!$D$5:$CL$125,24,FALSE)</f>
        <v>High</v>
      </c>
      <c r="AD165" s="77" t="str">
        <f>VLOOKUP(F165,'N2K Features'!$D$5:$CL$125,25,FALSE)</f>
        <v>No</v>
      </c>
      <c r="AE165" s="77">
        <f>VLOOKUP(F165,'N2K Features'!$D$5:$CL$125,26,FALSE)</f>
        <v>0</v>
      </c>
      <c r="AF165" s="78">
        <f>VLOOKUP(F165,'N2K Features'!$D$5:$CL$125,27,FALSE)</f>
        <v>0</v>
      </c>
      <c r="AG165" s="76" t="str">
        <f>VLOOKUP(F165,'N2K Features'!$D$5:$CL$125,28,FALSE)</f>
        <v>No</v>
      </c>
      <c r="AH165" s="76">
        <f>VLOOKUP(F165,'N2K Features'!$D$5:$CL$125,29,FALSE)</f>
        <v>0</v>
      </c>
      <c r="AI165" s="76">
        <f>VLOOKUP(F165,'N2K Features'!$D$5:$CL$125,30,FALSE)</f>
        <v>0</v>
      </c>
      <c r="AJ165" s="76" t="str">
        <f>VLOOKUP(F165,'N2K Features'!$D$5:$CL$125,31,FALSE)</f>
        <v>No</v>
      </c>
      <c r="AK165" s="76">
        <f>VLOOKUP(F165,'N2K Features'!$D$5:$CL$125,32,FALSE)</f>
        <v>0</v>
      </c>
      <c r="AL165" s="76">
        <f>VLOOKUP(F165,'N2K Features'!$D$5:$CL$125,33,FALSE)</f>
        <v>0</v>
      </c>
      <c r="AM165" s="76" t="str">
        <f>VLOOKUP(F165,'N2K Features'!$D$5:$CL$125,34,FALSE)</f>
        <v>No</v>
      </c>
      <c r="AN165" s="76">
        <f>VLOOKUP(F165,'N2K Features'!$D$5:$CL$125,35,FALSE)</f>
        <v>0</v>
      </c>
      <c r="AO165" s="76">
        <f>VLOOKUP(F165,'N2K Features'!$D$5:$CL$125,36,FALSE)</f>
        <v>0</v>
      </c>
      <c r="AP165" s="76" t="str">
        <f>VLOOKUP(F165,'N2K Features'!$D$5:$CL$125,37,FALSE)</f>
        <v>No</v>
      </c>
      <c r="AQ165" s="76">
        <f>VLOOKUP(F165,'N2K Features'!$D$5:$CL$125,38,FALSE)</f>
        <v>0</v>
      </c>
      <c r="AR165" s="76">
        <f>VLOOKUP(F165,'N2K Features'!$D$5:$CL$125,39,FALSE)</f>
        <v>0</v>
      </c>
      <c r="AS165" s="76" t="str">
        <f>VLOOKUP(F165,'N2K Features'!$D$5:$CL$125,40,FALSE)</f>
        <v>No</v>
      </c>
      <c r="AT165" s="76">
        <f>VLOOKUP(F165,'N2K Features'!$D$5:$CL$125,41,FALSE)</f>
        <v>0</v>
      </c>
      <c r="AU165" s="76">
        <f>VLOOKUP(F165,'N2K Features'!$D$5:$CL$125,42,FALSE)</f>
        <v>0</v>
      </c>
      <c r="AV165" s="76" t="str">
        <f>VLOOKUP(F165,'N2K Features'!$D$5:$CL$125,43,FALSE)</f>
        <v>No</v>
      </c>
      <c r="AW165" s="76">
        <f>VLOOKUP(F165,'N2K Features'!$D$5:$CL$125,44,FALSE)</f>
        <v>0</v>
      </c>
      <c r="AX165" s="76">
        <f>VLOOKUP(F165,'N2K Features'!$D$5:$CL$125,45,FALSE)</f>
        <v>0</v>
      </c>
      <c r="AY165" s="76" t="str">
        <f>VLOOKUP(F165,'N2K Features'!$D$5:$CL$125,46,FALSE)</f>
        <v>No</v>
      </c>
      <c r="AZ165" s="76">
        <f>VLOOKUP(F165,'N2K Features'!$D$5:$CL$125,47,FALSE)</f>
        <v>0</v>
      </c>
      <c r="BA165" s="76">
        <f>VLOOKUP(F165,'N2K Features'!$D$5:$CL$125,48,FALSE)</f>
        <v>0</v>
      </c>
      <c r="BB165" s="76" t="str">
        <f>VLOOKUP(F165,'N2K Features'!$D$5:$CL$125,49,FALSE)</f>
        <v>No</v>
      </c>
      <c r="BC165" s="76">
        <f>VLOOKUP(F165,'N2K Features'!$D$5:$CL$125,50,FALSE)</f>
        <v>0</v>
      </c>
      <c r="BD165" s="130">
        <f>VLOOKUP(F165,'N2K Features'!$D$5:$CL$125,51,FALSE)</f>
        <v>0</v>
      </c>
      <c r="BE165" s="76" t="str">
        <f>VLOOKUP(F165,'N2K Features'!$D$5:$CL$125,52,FALSE)</f>
        <v>Yes</v>
      </c>
      <c r="BF165" s="76" t="str">
        <f>VLOOKUP(F165,'N2K Features'!$D$5:$CL$125,53,FALSE)</f>
        <v>Small</v>
      </c>
      <c r="BG165" s="130" t="str">
        <f>VLOOKUP(F165,'N2K Features'!$D$5:$CL$125,54,FALSE)</f>
        <v>Low</v>
      </c>
      <c r="BH165" s="76" t="str">
        <f>VLOOKUP(F165,'N2K Features'!$D$5:$CL$125,55,FALSE)</f>
        <v>Yes</v>
      </c>
      <c r="BI165" s="76" t="str">
        <f>VLOOKUP(F165,'N2K Features'!$D$5:$CL$125,56,FALSE)</f>
        <v>Small</v>
      </c>
      <c r="BJ165" s="76" t="str">
        <f>VLOOKUP(F165,'N2K Features'!$D$5:$CL$125,57,FALSE)</f>
        <v>High</v>
      </c>
      <c r="BK165" s="76" t="str">
        <f>VLOOKUP(F165,'N2K Features'!$D$5:$CL$125,58,FALSE)</f>
        <v>Yes</v>
      </c>
      <c r="BL165" s="76" t="str">
        <f>VLOOKUP(F165,'N2K Features'!$D$5:$CL$125,59,FALSE)</f>
        <v>Large</v>
      </c>
      <c r="BM165" s="130" t="str">
        <f>VLOOKUP(F165,'N2K Features'!$D$5:$CL$125,60,FALSE)</f>
        <v>Low</v>
      </c>
      <c r="BN165" s="76" t="str">
        <f>VLOOKUP(F165,'N2K Features'!$D$5:$CL$125,61,FALSE)</f>
        <v>No</v>
      </c>
      <c r="BO165" s="76">
        <f>VLOOKUP(F165,'N2K Features'!$D$5:$CL$125,62,FALSE)</f>
        <v>0</v>
      </c>
      <c r="BP165" s="76">
        <f>VLOOKUP(F165,'N2K Features'!$D$5:$CL$125,63,FALSE)</f>
        <v>0</v>
      </c>
      <c r="BQ165" s="76" t="str">
        <f>VLOOKUP(F165,'N2K Features'!$D$5:$CL$125,64,FALSE)</f>
        <v>Yes</v>
      </c>
      <c r="BR165" s="76" t="str">
        <f>VLOOKUP(F165,'N2K Features'!$D$5:$CL$125,65,FALSE)</f>
        <v>Medium</v>
      </c>
      <c r="BS165" s="76" t="str">
        <f>VLOOKUP(F165,'N2K Features'!$D$5:$CL$125,66,FALSE)</f>
        <v>Moderate</v>
      </c>
      <c r="BT165" s="76" t="str">
        <f>VLOOKUP(F165,'N2K Features'!$D$5:$CL$125,67,FALSE)</f>
        <v>No</v>
      </c>
      <c r="BU165" s="76">
        <f>VLOOKUP(F165,'N2K Features'!$D$5:$CL$125,68,FALSE)</f>
        <v>0</v>
      </c>
      <c r="BV165" s="76">
        <f>VLOOKUP(F165,'N2K Features'!$D$5:$CL$125,69,FALSE)</f>
        <v>0</v>
      </c>
      <c r="BW165" s="76" t="str">
        <f>VLOOKUP(F165,'N2K Features'!$D$5:$CL$125,70,FALSE)</f>
        <v>Yes</v>
      </c>
      <c r="BX165" s="76" t="str">
        <f>VLOOKUP(F165,'N2K Features'!$D$5:$CL$125,71,FALSE)</f>
        <v>Large</v>
      </c>
      <c r="BY165" s="130" t="str">
        <f>VLOOKUP(F165,'N2K Features'!$D$5:$CL$125,72,FALSE)</f>
        <v>High</v>
      </c>
      <c r="BZ165" s="76" t="str">
        <f>VLOOKUP(F165,'N2K Features'!$D$5:$CL$125,73,FALSE)</f>
        <v>Yes</v>
      </c>
      <c r="CA165" s="76" t="str">
        <f>VLOOKUP(F165,'N2K Features'!$D$5:$CL$125,74,FALSE)</f>
        <v>Large</v>
      </c>
      <c r="CB165" s="76" t="str">
        <f>VLOOKUP(F165,'N2K Features'!$D$5:$CL$125,75,FALSE)</f>
        <v>High</v>
      </c>
      <c r="CC165" s="76" t="str">
        <f>VLOOKUP(F165,'N2K Features'!$D$5:$CL$125,76,FALSE)</f>
        <v>No</v>
      </c>
      <c r="CD165" s="76">
        <f>VLOOKUP(F165,'N2K Features'!$D$5:$CL$125,77,FALSE)</f>
        <v>0</v>
      </c>
      <c r="CE165" s="76">
        <f>VLOOKUP(F165,'N2K Features'!$D$5:$CL$125,78,FALSE)</f>
        <v>0</v>
      </c>
      <c r="CF165" s="76" t="str">
        <f>VLOOKUP(F165,'N2K Features'!$D$5:$CL$125,79,FALSE)</f>
        <v>No</v>
      </c>
      <c r="CG165" s="76">
        <f>VLOOKUP(F165,'N2K Features'!$D$5:$CL$125,80,FALSE)</f>
        <v>0</v>
      </c>
      <c r="CH165" s="76">
        <f>VLOOKUP(F165,'N2K Features'!$D$5:$CL$125,81,FALSE)</f>
        <v>0</v>
      </c>
      <c r="CI165" s="76" t="str">
        <f>VLOOKUP(F165,'N2K Features'!$D$5:$CL$125,82,FALSE)</f>
        <v>Yes</v>
      </c>
      <c r="CJ165" s="76" t="str">
        <f>VLOOKUP(F165,'N2K Features'!$D$5:$CL$125,83,FALSE)</f>
        <v>Medium</v>
      </c>
      <c r="CK165" s="76" t="str">
        <f>VLOOKUP(F165,'N2K Features'!$D$5:$CL$125,84,FALSE)</f>
        <v>High</v>
      </c>
      <c r="CL165" s="76" t="str">
        <f>VLOOKUP(F165,'N2K Features'!$D$5:$CL$125,85,FALSE)</f>
        <v>Yes</v>
      </c>
      <c r="CM165" s="76" t="str">
        <f>VLOOKUP(F165,'N2K Features'!$D$5:$CL$125,86,FALSE)</f>
        <v>Low</v>
      </c>
      <c r="CN165" s="79" t="str">
        <f>VLOOKUP(F165,'N2K Features'!$D$5:$CL$125,87,FALSE)</f>
        <v>Part of coastal landscape which attracts tourists; boating and recreational fishing use.</v>
      </c>
    </row>
    <row r="166" spans="1:92" ht="14.4" hidden="1" x14ac:dyDescent="0.3">
      <c r="A166" s="129" t="s">
        <v>246</v>
      </c>
      <c r="B166" s="59" t="s">
        <v>247</v>
      </c>
      <c r="C166" s="59" t="s">
        <v>585</v>
      </c>
      <c r="D166" s="59" t="s">
        <v>627</v>
      </c>
      <c r="E166" s="59" t="s">
        <v>595</v>
      </c>
      <c r="F166" s="59" t="s">
        <v>595</v>
      </c>
      <c r="G166" s="59" t="s">
        <v>595</v>
      </c>
      <c r="H166" s="179" t="s">
        <v>628</v>
      </c>
      <c r="I166" s="77" t="str">
        <f>VLOOKUP(F166,'N2K Features'!$D$5:$CL$125,4,FALSE)</f>
        <v>Yes</v>
      </c>
      <c r="J166" s="77" t="str">
        <f>VLOOKUP(F166,'N2K Features'!$D$5:$CL$125,5,FALSE)</f>
        <v>Medium</v>
      </c>
      <c r="K166" s="77" t="str">
        <f>VLOOKUP(F166,'N2K Features'!$D$5:$CL$125,6,FALSE)</f>
        <v>Moderate</v>
      </c>
      <c r="L166" s="77" t="str">
        <f>VLOOKUP(F166,'N2K Features'!$D$5:$CL$125,7,FALSE)</f>
        <v>Yes</v>
      </c>
      <c r="M166" s="77" t="str">
        <f>VLOOKUP(F166,'N2K Features'!$D$5:$CL$125,8,FALSE)</f>
        <v>Small</v>
      </c>
      <c r="N166" s="77" t="str">
        <f>VLOOKUP(F166,'N2K Features'!$D$5:$CL$125,9,FALSE)</f>
        <v>Low</v>
      </c>
      <c r="O166" s="77" t="str">
        <f>VLOOKUP(F166,'N2K Features'!$D$5:$CL$125,10,FALSE)</f>
        <v>Yes</v>
      </c>
      <c r="P166" s="77" t="str">
        <f>VLOOKUP(F166,'N2K Features'!$D$5:$CL$125,11,FALSE)</f>
        <v>Medium</v>
      </c>
      <c r="Q166" s="77" t="str">
        <f>VLOOKUP(F166,'N2K Features'!$D$5:$CL$125,12,FALSE)</f>
        <v>Low</v>
      </c>
      <c r="R166" s="77" t="str">
        <f>VLOOKUP(F166,'N2K Features'!$D$5:$CL$125,13,FALSE)</f>
        <v>Yes</v>
      </c>
      <c r="S166" s="77" t="str">
        <f>VLOOKUP(F166,'N2K Features'!$D$5:$CL$125,14,FALSE)</f>
        <v>Small</v>
      </c>
      <c r="T166" s="77" t="str">
        <f>VLOOKUP(F166,'N2K Features'!$D$5:$CL$125,15,FALSE)</f>
        <v>Low</v>
      </c>
      <c r="U166" s="77" t="str">
        <f>VLOOKUP(F166,'N2K Features'!$D$5:$CL$125,16,FALSE)</f>
        <v>No</v>
      </c>
      <c r="V166" s="77">
        <f>VLOOKUP(F166,'N2K Features'!$D$5:$CL$125, 17,FALSE)</f>
        <v>0</v>
      </c>
      <c r="W166" s="77">
        <f>VLOOKUP(F166,'N2K Features'!$D$5:$CL$125,18,FALSE)</f>
        <v>0</v>
      </c>
      <c r="X166" s="77" t="str">
        <f>VLOOKUP(F166,'N2K Features'!$D$5:$CL$125,19,FALSE)</f>
        <v>Yes</v>
      </c>
      <c r="Y166" s="77" t="str">
        <f>VLOOKUP(F166,'N2K Features'!$D$5:$CL$125,20,FALSE)</f>
        <v>Medium</v>
      </c>
      <c r="Z166" s="77" t="str">
        <f>VLOOKUP(F166,'N2K Features'!$D$5:$CL$125,21,FALSE)</f>
        <v>High</v>
      </c>
      <c r="AA166" s="77" t="str">
        <f>VLOOKUP(F166,'N2K Features'!$D$5:$CL$125,22,FALSE)</f>
        <v>No</v>
      </c>
      <c r="AB166" s="77">
        <f>VLOOKUP(F166,'N2K Features'!$D$5:$CL$125,23,FALSE)</f>
        <v>0</v>
      </c>
      <c r="AC166" s="77">
        <f>VLOOKUP(F166,'N2K Features'!$D$5:$CL$125,24,FALSE)</f>
        <v>0</v>
      </c>
      <c r="AD166" s="77" t="str">
        <f>VLOOKUP(F166,'N2K Features'!$D$5:$CL$125,25,FALSE)</f>
        <v>No</v>
      </c>
      <c r="AE166" s="77">
        <f>VLOOKUP(F166,'N2K Features'!$D$5:$CL$125,26,FALSE)</f>
        <v>0</v>
      </c>
      <c r="AF166" s="78">
        <f>VLOOKUP(F166,'N2K Features'!$D$5:$CL$125,27,FALSE)</f>
        <v>0</v>
      </c>
      <c r="AG166" s="76" t="str">
        <f>VLOOKUP(F166,'N2K Features'!$D$5:$CL$125,28,FALSE)</f>
        <v>No</v>
      </c>
      <c r="AH166" s="76">
        <f>VLOOKUP(F166,'N2K Features'!$D$5:$CL$125,29,FALSE)</f>
        <v>0</v>
      </c>
      <c r="AI166" s="76">
        <f>VLOOKUP(F166,'N2K Features'!$D$5:$CL$125,30,FALSE)</f>
        <v>0</v>
      </c>
      <c r="AJ166" s="76" t="str">
        <f>VLOOKUP(F166,'N2K Features'!$D$5:$CL$125,31,FALSE)</f>
        <v>No</v>
      </c>
      <c r="AK166" s="76">
        <f>VLOOKUP(F166,'N2K Features'!$D$5:$CL$125,32,FALSE)</f>
        <v>0</v>
      </c>
      <c r="AL166" s="76">
        <f>VLOOKUP(F166,'N2K Features'!$D$5:$CL$125,33,FALSE)</f>
        <v>0</v>
      </c>
      <c r="AM166" s="76" t="str">
        <f>VLOOKUP(F166,'N2K Features'!$D$5:$CL$125,34,FALSE)</f>
        <v>No</v>
      </c>
      <c r="AN166" s="76">
        <f>VLOOKUP(F166,'N2K Features'!$D$5:$CL$125,35,FALSE)</f>
        <v>0</v>
      </c>
      <c r="AO166" s="76">
        <f>VLOOKUP(F166,'N2K Features'!$D$5:$CL$125,36,FALSE)</f>
        <v>0</v>
      </c>
      <c r="AP166" s="76" t="str">
        <f>VLOOKUP(F166,'N2K Features'!$D$5:$CL$125,37,FALSE)</f>
        <v>No</v>
      </c>
      <c r="AQ166" s="76">
        <f>VLOOKUP(F166,'N2K Features'!$D$5:$CL$125,38,FALSE)</f>
        <v>0</v>
      </c>
      <c r="AR166" s="76">
        <f>VLOOKUP(F166,'N2K Features'!$D$5:$CL$125,39,FALSE)</f>
        <v>0</v>
      </c>
      <c r="AS166" s="76" t="str">
        <f>VLOOKUP(F166,'N2K Features'!$D$5:$CL$125,40,FALSE)</f>
        <v>No</v>
      </c>
      <c r="AT166" s="76">
        <f>VLOOKUP(F166,'N2K Features'!$D$5:$CL$125,41,FALSE)</f>
        <v>0</v>
      </c>
      <c r="AU166" s="76">
        <f>VLOOKUP(F166,'N2K Features'!$D$5:$CL$125,42,FALSE)</f>
        <v>0</v>
      </c>
      <c r="AV166" s="76" t="str">
        <f>VLOOKUP(F166,'N2K Features'!$D$5:$CL$125,43,FALSE)</f>
        <v>No</v>
      </c>
      <c r="AW166" s="76">
        <f>VLOOKUP(F166,'N2K Features'!$D$5:$CL$125,44,FALSE)</f>
        <v>0</v>
      </c>
      <c r="AX166" s="76">
        <f>VLOOKUP(F166,'N2K Features'!$D$5:$CL$125,45,FALSE)</f>
        <v>0</v>
      </c>
      <c r="AY166" s="76" t="str">
        <f>VLOOKUP(F166,'N2K Features'!$D$5:$CL$125,46,FALSE)</f>
        <v>No</v>
      </c>
      <c r="AZ166" s="76">
        <f>VLOOKUP(F166,'N2K Features'!$D$5:$CL$125,47,FALSE)</f>
        <v>0</v>
      </c>
      <c r="BA166" s="76">
        <f>VLOOKUP(F166,'N2K Features'!$D$5:$CL$125,48,FALSE)</f>
        <v>0</v>
      </c>
      <c r="BB166" s="76" t="str">
        <f>VLOOKUP(F166,'N2K Features'!$D$5:$CL$125,49,FALSE)</f>
        <v>No</v>
      </c>
      <c r="BC166" s="76">
        <f>VLOOKUP(F166,'N2K Features'!$D$5:$CL$125,50,FALSE)</f>
        <v>0</v>
      </c>
      <c r="BD166" s="130">
        <f>VLOOKUP(F166,'N2K Features'!$D$5:$CL$125,51,FALSE)</f>
        <v>0</v>
      </c>
      <c r="BE166" s="76" t="str">
        <f>VLOOKUP(F166,'N2K Features'!$D$5:$CL$125,52,FALSE)</f>
        <v>Yes</v>
      </c>
      <c r="BF166" s="76" t="str">
        <f>VLOOKUP(F166,'N2K Features'!$D$5:$CL$125,53,FALSE)</f>
        <v>Small</v>
      </c>
      <c r="BG166" s="130" t="str">
        <f>VLOOKUP(F166,'N2K Features'!$D$5:$CL$125,54,FALSE)</f>
        <v>Low</v>
      </c>
      <c r="BH166" s="76" t="str">
        <f>VLOOKUP(F166,'N2K Features'!$D$5:$CL$125,55,FALSE)</f>
        <v>No</v>
      </c>
      <c r="BI166" s="76">
        <f>VLOOKUP(F166,'N2K Features'!$D$5:$CL$125,56,FALSE)</f>
        <v>0</v>
      </c>
      <c r="BJ166" s="76">
        <f>VLOOKUP(F166,'N2K Features'!$D$5:$CL$125,57,FALSE)</f>
        <v>0</v>
      </c>
      <c r="BK166" s="76" t="str">
        <f>VLOOKUP(F166,'N2K Features'!$D$5:$CL$125,58,FALSE)</f>
        <v>No</v>
      </c>
      <c r="BL166" s="76">
        <f>VLOOKUP(F166,'N2K Features'!$D$5:$CL$125,59,FALSE)</f>
        <v>0</v>
      </c>
      <c r="BM166" s="130">
        <f>VLOOKUP(F166,'N2K Features'!$D$5:$CL$125,60,FALSE)</f>
        <v>0</v>
      </c>
      <c r="BN166" s="76" t="str">
        <f>VLOOKUP(F166,'N2K Features'!$D$5:$CL$125,61,FALSE)</f>
        <v>No</v>
      </c>
      <c r="BO166" s="76">
        <f>VLOOKUP(F166,'N2K Features'!$D$5:$CL$125,62,FALSE)</f>
        <v>0</v>
      </c>
      <c r="BP166" s="76">
        <f>VLOOKUP(F166,'N2K Features'!$D$5:$CL$125,63,FALSE)</f>
        <v>0</v>
      </c>
      <c r="BQ166" s="76" t="str">
        <f>VLOOKUP(F166,'N2K Features'!$D$5:$CL$125,64,FALSE)</f>
        <v>No</v>
      </c>
      <c r="BR166" s="76">
        <f>VLOOKUP(F166,'N2K Features'!$D$5:$CL$125,65,FALSE)</f>
        <v>0</v>
      </c>
      <c r="BS166" s="76">
        <f>VLOOKUP(F166,'N2K Features'!$D$5:$CL$125,66,FALSE)</f>
        <v>0</v>
      </c>
      <c r="BT166" s="76" t="str">
        <f>VLOOKUP(F166,'N2K Features'!$D$5:$CL$125,67,FALSE)</f>
        <v>No</v>
      </c>
      <c r="BU166" s="76">
        <f>VLOOKUP(F166,'N2K Features'!$D$5:$CL$125,68,FALSE)</f>
        <v>0</v>
      </c>
      <c r="BV166" s="76">
        <f>VLOOKUP(F166,'N2K Features'!$D$5:$CL$125,69,FALSE)</f>
        <v>0</v>
      </c>
      <c r="BW166" s="76" t="str">
        <f>VLOOKUP(F166,'N2K Features'!$D$5:$CL$125,70,FALSE)</f>
        <v>No</v>
      </c>
      <c r="BX166" s="76">
        <f>VLOOKUP(F166,'N2K Features'!$D$5:$CL$125,71,FALSE)</f>
        <v>0</v>
      </c>
      <c r="BY166" s="130">
        <f>VLOOKUP(F166,'N2K Features'!$D$5:$CL$125,72,FALSE)</f>
        <v>0</v>
      </c>
      <c r="BZ166" s="76" t="str">
        <f>VLOOKUP(F166,'N2K Features'!$D$5:$CL$125,73,FALSE)</f>
        <v>Yes</v>
      </c>
      <c r="CA166" s="76" t="str">
        <f>VLOOKUP(F166,'N2K Features'!$D$5:$CL$125,74,FALSE)</f>
        <v>Large</v>
      </c>
      <c r="CB166" s="76" t="str">
        <f>VLOOKUP(F166,'N2K Features'!$D$5:$CL$125,75,FALSE)</f>
        <v>High</v>
      </c>
      <c r="CC166" s="76" t="str">
        <f>VLOOKUP(F166,'N2K Features'!$D$5:$CL$125,76,FALSE)</f>
        <v>No</v>
      </c>
      <c r="CD166" s="76">
        <f>VLOOKUP(F166,'N2K Features'!$D$5:$CL$125,77,FALSE)</f>
        <v>0</v>
      </c>
      <c r="CE166" s="76">
        <f>VLOOKUP(F166,'N2K Features'!$D$5:$CL$125,78,FALSE)</f>
        <v>0</v>
      </c>
      <c r="CF166" s="76" t="str">
        <f>VLOOKUP(F166,'N2K Features'!$D$5:$CL$125,79,FALSE)</f>
        <v>No</v>
      </c>
      <c r="CG166" s="76">
        <f>VLOOKUP(F166,'N2K Features'!$D$5:$CL$125,80,FALSE)</f>
        <v>0</v>
      </c>
      <c r="CH166" s="76">
        <f>VLOOKUP(F166,'N2K Features'!$D$5:$CL$125,81,FALSE)</f>
        <v>0</v>
      </c>
      <c r="CI166" s="76" t="str">
        <f>VLOOKUP(F166,'N2K Features'!$D$5:$CL$125,82,FALSE)</f>
        <v>Yes</v>
      </c>
      <c r="CJ166" s="76" t="str">
        <f>VLOOKUP(F166,'N2K Features'!$D$5:$CL$125,83,FALSE)</f>
        <v>Medium</v>
      </c>
      <c r="CK166" s="76" t="str">
        <f>VLOOKUP(F166,'N2K Features'!$D$5:$CL$125,84,FALSE)</f>
        <v>High</v>
      </c>
      <c r="CL166" s="76" t="str">
        <f>VLOOKUP(F166,'N2K Features'!$D$5:$CL$125,85,FALSE)</f>
        <v>Yes</v>
      </c>
      <c r="CM166" s="76" t="str">
        <f>VLOOKUP(F166,'N2K Features'!$D$5:$CL$125,86,FALSE)</f>
        <v>Low</v>
      </c>
      <c r="CN166" s="79" t="str">
        <f>VLOOKUP(F166,'N2K Features'!$D$5:$CL$125,87,FALSE)</f>
        <v>Interest to divers</v>
      </c>
    </row>
    <row r="167" spans="1:92" ht="14.4" hidden="1" x14ac:dyDescent="0.3">
      <c r="A167" s="129" t="s">
        <v>246</v>
      </c>
      <c r="B167" s="59" t="s">
        <v>247</v>
      </c>
      <c r="C167" s="59" t="s">
        <v>585</v>
      </c>
      <c r="D167" s="59" t="s">
        <v>640</v>
      </c>
      <c r="E167" s="59" t="s">
        <v>597</v>
      </c>
      <c r="F167" s="59" t="s">
        <v>641</v>
      </c>
      <c r="G167" s="59" t="s">
        <v>642</v>
      </c>
      <c r="H167" s="179" t="s">
        <v>643</v>
      </c>
      <c r="I167" s="77" t="str">
        <f>VLOOKUP(F167,'N2K Features'!$D$5:$CL$125,4,FALSE)</f>
        <v>Yes</v>
      </c>
      <c r="J167" s="77" t="str">
        <f>VLOOKUP(F167,'N2K Features'!$D$5:$CL$125,5,FALSE)</f>
        <v>Small</v>
      </c>
      <c r="K167" s="77" t="str">
        <f>VLOOKUP(F167,'N2K Features'!$D$5:$CL$125,6,FALSE)</f>
        <v>Moderate</v>
      </c>
      <c r="L167" s="77" t="str">
        <f>VLOOKUP(F167,'N2K Features'!$D$5:$CL$125,7,FALSE)</f>
        <v>No</v>
      </c>
      <c r="M167" s="77">
        <f>VLOOKUP(F167,'N2K Features'!$D$5:$CL$125,8,FALSE)</f>
        <v>0</v>
      </c>
      <c r="N167" s="77">
        <f>VLOOKUP(F167,'N2K Features'!$D$5:$CL$125,9,FALSE)</f>
        <v>0</v>
      </c>
      <c r="O167" s="77" t="str">
        <f>VLOOKUP(F167,'N2K Features'!$D$5:$CL$125,10,FALSE)</f>
        <v>Yes</v>
      </c>
      <c r="P167" s="77" t="str">
        <f>VLOOKUP(F167,'N2K Features'!$D$5:$CL$125,11,FALSE)</f>
        <v>Small</v>
      </c>
      <c r="Q167" s="77" t="str">
        <f>VLOOKUP(F167,'N2K Features'!$D$5:$CL$125,12,FALSE)</f>
        <v>Low</v>
      </c>
      <c r="R167" s="77" t="str">
        <f>VLOOKUP(F167,'N2K Features'!$D$5:$CL$125,13,FALSE)</f>
        <v>Yes</v>
      </c>
      <c r="S167" s="77" t="str">
        <f>VLOOKUP(F167,'N2K Features'!$D$5:$CL$125,14,FALSE)</f>
        <v>Small</v>
      </c>
      <c r="T167" s="77" t="str">
        <f>VLOOKUP(F167,'N2K Features'!$D$5:$CL$125,15,FALSE)</f>
        <v>Low</v>
      </c>
      <c r="U167" s="77" t="str">
        <f>VLOOKUP(F167,'N2K Features'!$D$5:$CL$125,16,FALSE)</f>
        <v>No</v>
      </c>
      <c r="V167" s="77">
        <f>VLOOKUP(F167,'N2K Features'!$D$5:$CL$125, 17,FALSE)</f>
        <v>0</v>
      </c>
      <c r="W167" s="77">
        <f>VLOOKUP(F167,'N2K Features'!$D$5:$CL$125,18,FALSE)</f>
        <v>0</v>
      </c>
      <c r="X167" s="77" t="str">
        <f>VLOOKUP(F167,'N2K Features'!$D$5:$CL$125,19,FALSE)</f>
        <v>No</v>
      </c>
      <c r="Y167" s="77">
        <f>VLOOKUP(F167,'N2K Features'!$D$5:$CL$125,20,FALSE)</f>
        <v>0</v>
      </c>
      <c r="Z167" s="77">
        <f>VLOOKUP(F167,'N2K Features'!$D$5:$CL$125,21,FALSE)</f>
        <v>0</v>
      </c>
      <c r="AA167" s="77" t="str">
        <f>VLOOKUP(F167,'N2K Features'!$D$5:$CL$125,22,FALSE)</f>
        <v>No</v>
      </c>
      <c r="AB167" s="77">
        <f>VLOOKUP(F167,'N2K Features'!$D$5:$CL$125,23,FALSE)</f>
        <v>0</v>
      </c>
      <c r="AC167" s="77">
        <f>VLOOKUP(F167,'N2K Features'!$D$5:$CL$125,24,FALSE)</f>
        <v>0</v>
      </c>
      <c r="AD167" s="77" t="str">
        <f>VLOOKUP(F167,'N2K Features'!$D$5:$CL$125,25,FALSE)</f>
        <v>No</v>
      </c>
      <c r="AE167" s="77">
        <f>VLOOKUP(F167,'N2K Features'!$D$5:$CL$125,26,FALSE)</f>
        <v>0</v>
      </c>
      <c r="AF167" s="78">
        <f>VLOOKUP(F167,'N2K Features'!$D$5:$CL$125,27,FALSE)</f>
        <v>0</v>
      </c>
      <c r="AG167" s="76" t="str">
        <f>VLOOKUP(F167,'N2K Features'!$D$5:$CL$125,28,FALSE)</f>
        <v>No</v>
      </c>
      <c r="AH167" s="76">
        <f>VLOOKUP(F167,'N2K Features'!$D$5:$CL$125,29,FALSE)</f>
        <v>0</v>
      </c>
      <c r="AI167" s="76">
        <f>VLOOKUP(F167,'N2K Features'!$D$5:$CL$125,30,FALSE)</f>
        <v>0</v>
      </c>
      <c r="AJ167" s="76" t="str">
        <f>VLOOKUP(F167,'N2K Features'!$D$5:$CL$125,31,FALSE)</f>
        <v>No</v>
      </c>
      <c r="AK167" s="76">
        <f>VLOOKUP(F167,'N2K Features'!$D$5:$CL$125,32,FALSE)</f>
        <v>0</v>
      </c>
      <c r="AL167" s="76">
        <f>VLOOKUP(F167,'N2K Features'!$D$5:$CL$125,33,FALSE)</f>
        <v>0</v>
      </c>
      <c r="AM167" s="76" t="str">
        <f>VLOOKUP(F167,'N2K Features'!$D$5:$CL$125,34,FALSE)</f>
        <v>No</v>
      </c>
      <c r="AN167" s="76">
        <f>VLOOKUP(F167,'N2K Features'!$D$5:$CL$125,35,FALSE)</f>
        <v>0</v>
      </c>
      <c r="AO167" s="76">
        <f>VLOOKUP(F167,'N2K Features'!$D$5:$CL$125,36,FALSE)</f>
        <v>0</v>
      </c>
      <c r="AP167" s="76" t="str">
        <f>VLOOKUP(F167,'N2K Features'!$D$5:$CL$125,37,FALSE)</f>
        <v>No</v>
      </c>
      <c r="AQ167" s="76">
        <f>VLOOKUP(F167,'N2K Features'!$D$5:$CL$125,38,FALSE)</f>
        <v>0</v>
      </c>
      <c r="AR167" s="76">
        <f>VLOOKUP(F167,'N2K Features'!$D$5:$CL$125,39,FALSE)</f>
        <v>0</v>
      </c>
      <c r="AS167" s="76" t="str">
        <f>VLOOKUP(F167,'N2K Features'!$D$5:$CL$125,40,FALSE)</f>
        <v>No</v>
      </c>
      <c r="AT167" s="76">
        <f>VLOOKUP(F167,'N2K Features'!$D$5:$CL$125,41,FALSE)</f>
        <v>0</v>
      </c>
      <c r="AU167" s="76">
        <f>VLOOKUP(F167,'N2K Features'!$D$5:$CL$125,42,FALSE)</f>
        <v>0</v>
      </c>
      <c r="AV167" s="76" t="str">
        <f>VLOOKUP(F167,'N2K Features'!$D$5:$CL$125,43,FALSE)</f>
        <v>No</v>
      </c>
      <c r="AW167" s="76">
        <f>VLOOKUP(F167,'N2K Features'!$D$5:$CL$125,44,FALSE)</f>
        <v>0</v>
      </c>
      <c r="AX167" s="76">
        <f>VLOOKUP(F167,'N2K Features'!$D$5:$CL$125,45,FALSE)</f>
        <v>0</v>
      </c>
      <c r="AY167" s="76" t="str">
        <f>VLOOKUP(F167,'N2K Features'!$D$5:$CL$125,46,FALSE)</f>
        <v>No</v>
      </c>
      <c r="AZ167" s="76">
        <f>VLOOKUP(F167,'N2K Features'!$D$5:$CL$125,47,FALSE)</f>
        <v>0</v>
      </c>
      <c r="BA167" s="76">
        <f>VLOOKUP(F167,'N2K Features'!$D$5:$CL$125,48,FALSE)</f>
        <v>0</v>
      </c>
      <c r="BB167" s="76" t="str">
        <f>VLOOKUP(F167,'N2K Features'!$D$5:$CL$125,49,FALSE)</f>
        <v>No</v>
      </c>
      <c r="BC167" s="76">
        <f>VLOOKUP(F167,'N2K Features'!$D$5:$CL$125,50,FALSE)</f>
        <v>0</v>
      </c>
      <c r="BD167" s="130">
        <f>VLOOKUP(F167,'N2K Features'!$D$5:$CL$125,51,FALSE)</f>
        <v>0</v>
      </c>
      <c r="BE167" s="76" t="str">
        <f>VLOOKUP(F167,'N2K Features'!$D$5:$CL$125,52,FALSE)</f>
        <v>No</v>
      </c>
      <c r="BF167" s="76">
        <f>VLOOKUP(F167,'N2K Features'!$D$5:$CL$125,53,FALSE)</f>
        <v>0</v>
      </c>
      <c r="BG167" s="130">
        <f>VLOOKUP(F167,'N2K Features'!$D$5:$CL$125,54,FALSE)</f>
        <v>0</v>
      </c>
      <c r="BH167" s="76" t="str">
        <f>VLOOKUP(F167,'N2K Features'!$D$5:$CL$125,55,FALSE)</f>
        <v>No</v>
      </c>
      <c r="BI167" s="76">
        <f>VLOOKUP(F167,'N2K Features'!$D$5:$CL$125,56,FALSE)</f>
        <v>0</v>
      </c>
      <c r="BJ167" s="76">
        <f>VLOOKUP(F167,'N2K Features'!$D$5:$CL$125,57,FALSE)</f>
        <v>0</v>
      </c>
      <c r="BK167" s="76" t="str">
        <f>VLOOKUP(F167,'N2K Features'!$D$5:$CL$125,58,FALSE)</f>
        <v>No</v>
      </c>
      <c r="BL167" s="76">
        <f>VLOOKUP(F167,'N2K Features'!$D$5:$CL$125,59,FALSE)</f>
        <v>0</v>
      </c>
      <c r="BM167" s="130">
        <f>VLOOKUP(F167,'N2K Features'!$D$5:$CL$125,60,FALSE)</f>
        <v>0</v>
      </c>
      <c r="BN167" s="76" t="str">
        <f>VLOOKUP(F167,'N2K Features'!$D$5:$CL$125,61,FALSE)</f>
        <v>No</v>
      </c>
      <c r="BO167" s="76">
        <f>VLOOKUP(F167,'N2K Features'!$D$5:$CL$125,62,FALSE)</f>
        <v>0</v>
      </c>
      <c r="BP167" s="76">
        <f>VLOOKUP(F167,'N2K Features'!$D$5:$CL$125,63,FALSE)</f>
        <v>0</v>
      </c>
      <c r="BQ167" s="76" t="str">
        <f>VLOOKUP(F167,'N2K Features'!$D$5:$CL$125,64,FALSE)</f>
        <v>No</v>
      </c>
      <c r="BR167" s="76">
        <f>VLOOKUP(F167,'N2K Features'!$D$5:$CL$125,65,FALSE)</f>
        <v>0</v>
      </c>
      <c r="BS167" s="76">
        <f>VLOOKUP(F167,'N2K Features'!$D$5:$CL$125,66,FALSE)</f>
        <v>0</v>
      </c>
      <c r="BT167" s="76" t="str">
        <f>VLOOKUP(F167,'N2K Features'!$D$5:$CL$125,67,FALSE)</f>
        <v>No</v>
      </c>
      <c r="BU167" s="76">
        <f>VLOOKUP(F167,'N2K Features'!$D$5:$CL$125,68,FALSE)</f>
        <v>0</v>
      </c>
      <c r="BV167" s="76">
        <f>VLOOKUP(F167,'N2K Features'!$D$5:$CL$125,69,FALSE)</f>
        <v>0</v>
      </c>
      <c r="BW167" s="76" t="str">
        <f>VLOOKUP(F167,'N2K Features'!$D$5:$CL$125,70,FALSE)</f>
        <v>No</v>
      </c>
      <c r="BX167" s="76">
        <f>VLOOKUP(F167,'N2K Features'!$D$5:$CL$125,71,FALSE)</f>
        <v>0</v>
      </c>
      <c r="BY167" s="130">
        <f>VLOOKUP(F167,'N2K Features'!$D$5:$CL$125,72,FALSE)</f>
        <v>0</v>
      </c>
      <c r="BZ167" s="76" t="str">
        <f>VLOOKUP(F167,'N2K Features'!$D$5:$CL$125,73,FALSE)</f>
        <v>Yes</v>
      </c>
      <c r="CA167" s="76" t="str">
        <f>VLOOKUP(F167,'N2K Features'!$D$5:$CL$125,74,FALSE)</f>
        <v>Small</v>
      </c>
      <c r="CB167" s="76" t="str">
        <f>VLOOKUP(F167,'N2K Features'!$D$5:$CL$125,75,FALSE)</f>
        <v>Low</v>
      </c>
      <c r="CC167" s="76" t="str">
        <f>VLOOKUP(F167,'N2K Features'!$D$5:$CL$125,76,FALSE)</f>
        <v>No</v>
      </c>
      <c r="CD167" s="76">
        <f>VLOOKUP(F167,'N2K Features'!$D$5:$CL$125,77,FALSE)</f>
        <v>0</v>
      </c>
      <c r="CE167" s="76">
        <f>VLOOKUP(F167,'N2K Features'!$D$5:$CL$125,78,FALSE)</f>
        <v>0</v>
      </c>
      <c r="CF167" s="76" t="str">
        <f>VLOOKUP(F167,'N2K Features'!$D$5:$CL$125,79,FALSE)</f>
        <v>No</v>
      </c>
      <c r="CG167" s="76">
        <f>VLOOKUP(F167,'N2K Features'!$D$5:$CL$125,80,FALSE)</f>
        <v>0</v>
      </c>
      <c r="CH167" s="76">
        <f>VLOOKUP(F167,'N2K Features'!$D$5:$CL$125,81,FALSE)</f>
        <v>0</v>
      </c>
      <c r="CI167" s="76" t="str">
        <f>VLOOKUP(F167,'N2K Features'!$D$5:$CL$125,82,FALSE)</f>
        <v>No</v>
      </c>
      <c r="CJ167" s="76">
        <f>VLOOKUP(F167,'N2K Features'!$D$5:$CL$125,83,FALSE)</f>
        <v>0</v>
      </c>
      <c r="CK167" s="76">
        <f>VLOOKUP(F167,'N2K Features'!$D$5:$CL$125,84,FALSE)</f>
        <v>0</v>
      </c>
      <c r="CL167" s="76" t="str">
        <f>VLOOKUP(F167,'N2K Features'!$D$5:$CL$125,85,FALSE)</f>
        <v>Yes</v>
      </c>
      <c r="CM167" s="76" t="str">
        <f>VLOOKUP(F167,'N2K Features'!$D$5:$CL$125,86,FALSE)</f>
        <v>Low</v>
      </c>
      <c r="CN167" s="79" t="str">
        <f>VLOOKUP(F167,'N2K Features'!$D$5:$CL$125,87,FALSE)</f>
        <v>Contributes to iconic Welsh coastal landscape, sometimes accessible from tourist beaches</v>
      </c>
    </row>
    <row r="168" spans="1:92" ht="14.4" hidden="1" x14ac:dyDescent="0.3">
      <c r="A168" s="129" t="s">
        <v>246</v>
      </c>
      <c r="B168" s="59" t="s">
        <v>247</v>
      </c>
      <c r="C168" s="59" t="s">
        <v>585</v>
      </c>
      <c r="D168" s="59" t="s">
        <v>656</v>
      </c>
      <c r="E168" s="59" t="s">
        <v>598</v>
      </c>
      <c r="F168" s="59" t="s">
        <v>657</v>
      </c>
      <c r="G168" s="59" t="s">
        <v>658</v>
      </c>
      <c r="H168" s="179" t="s">
        <v>659</v>
      </c>
      <c r="I168" s="77" t="str">
        <f>VLOOKUP(F168,'N2K Features'!$D$5:$CL$125,4,FALSE)</f>
        <v>Yes</v>
      </c>
      <c r="J168" s="77" t="str">
        <f>VLOOKUP(F168,'N2K Features'!$D$5:$CL$125,5,FALSE)</f>
        <v>Medium</v>
      </c>
      <c r="K168" s="77" t="str">
        <f>VLOOKUP(F168,'N2K Features'!$D$5:$CL$125,6,FALSE)</f>
        <v>Moderate</v>
      </c>
      <c r="L168" s="77" t="str">
        <f>VLOOKUP(F168,'N2K Features'!$D$5:$CL$125,7,FALSE)</f>
        <v>Yes</v>
      </c>
      <c r="M168" s="77" t="str">
        <f>VLOOKUP(F168,'N2K Features'!$D$5:$CL$125,8,FALSE)</f>
        <v>Medium</v>
      </c>
      <c r="N168" s="77" t="str">
        <f>VLOOKUP(F168,'N2K Features'!$D$5:$CL$125,9,FALSE)</f>
        <v>Moderate</v>
      </c>
      <c r="O168" s="77" t="str">
        <f>VLOOKUP(F168,'N2K Features'!$D$5:$CL$125,10,FALSE)</f>
        <v>Yes</v>
      </c>
      <c r="P168" s="77" t="str">
        <f>VLOOKUP(F168,'N2K Features'!$D$5:$CL$125,11,FALSE)</f>
        <v>Medium</v>
      </c>
      <c r="Q168" s="77" t="str">
        <f>VLOOKUP(F168,'N2K Features'!$D$5:$CL$125,12,FALSE)</f>
        <v>Low</v>
      </c>
      <c r="R168" s="77" t="str">
        <f>VLOOKUP(F168,'N2K Features'!$D$5:$CL$125,13,FALSE)</f>
        <v>Yes</v>
      </c>
      <c r="S168" s="77" t="str">
        <f>VLOOKUP(F168,'N2K Features'!$D$5:$CL$125,14,FALSE)</f>
        <v>Low</v>
      </c>
      <c r="T168" s="77" t="str">
        <f>VLOOKUP(F168,'N2K Features'!$D$5:$CL$125,15,FALSE)</f>
        <v>Low</v>
      </c>
      <c r="U168" s="77" t="str">
        <f>VLOOKUP(F168,'N2K Features'!$D$5:$CL$125,16,FALSE)</f>
        <v>Yes</v>
      </c>
      <c r="V168" s="77" t="str">
        <f>VLOOKUP(F168,'N2K Features'!$D$5:$CL$125, 17,FALSE)</f>
        <v>Medium</v>
      </c>
      <c r="W168" s="77" t="str">
        <f>VLOOKUP(F168,'N2K Features'!$D$5:$CL$125,18,FALSE)</f>
        <v>High</v>
      </c>
      <c r="X168" s="77" t="str">
        <f>VLOOKUP(F168,'N2K Features'!$D$5:$CL$125,19,FALSE)</f>
        <v>Yes</v>
      </c>
      <c r="Y168" s="77" t="str">
        <f>VLOOKUP(F168,'N2K Features'!$D$5:$CL$125,20,FALSE)</f>
        <v>Medium</v>
      </c>
      <c r="Z168" s="77" t="str">
        <f>VLOOKUP(F168,'N2K Features'!$D$5:$CL$125,21,FALSE)</f>
        <v>High</v>
      </c>
      <c r="AA168" s="77" t="str">
        <f>VLOOKUP(F168,'N2K Features'!$D$5:$CL$125,22,FALSE)</f>
        <v>No</v>
      </c>
      <c r="AB168" s="77">
        <f>VLOOKUP(F168,'N2K Features'!$D$5:$CL$125,23,FALSE)</f>
        <v>0</v>
      </c>
      <c r="AC168" s="77">
        <f>VLOOKUP(F168,'N2K Features'!$D$5:$CL$125,24,FALSE)</f>
        <v>0</v>
      </c>
      <c r="AD168" s="77" t="str">
        <f>VLOOKUP(F168,'N2K Features'!$D$5:$CL$125,25,FALSE)</f>
        <v>Yes</v>
      </c>
      <c r="AE168" s="77" t="str">
        <f>VLOOKUP(F168,'N2K Features'!$D$5:$CL$125,26,FALSE)</f>
        <v>Small</v>
      </c>
      <c r="AF168" s="78" t="str">
        <f>VLOOKUP(F168,'N2K Features'!$D$5:$CL$125,27,FALSE)</f>
        <v>Low</v>
      </c>
      <c r="AG168" s="76" t="str">
        <f>VLOOKUP(F168,'N2K Features'!$D$5:$CL$125,28,FALSE)</f>
        <v>No</v>
      </c>
      <c r="AH168" s="76">
        <f>VLOOKUP(F168,'N2K Features'!$D$5:$CL$125,29,FALSE)</f>
        <v>0</v>
      </c>
      <c r="AI168" s="76">
        <f>VLOOKUP(F168,'N2K Features'!$D$5:$CL$125,30,FALSE)</f>
        <v>0</v>
      </c>
      <c r="AJ168" s="76" t="str">
        <f>VLOOKUP(F168,'N2K Features'!$D$5:$CL$125,31,FALSE)</f>
        <v>No</v>
      </c>
      <c r="AK168" s="76">
        <f>VLOOKUP(F168,'N2K Features'!$D$5:$CL$125,32,FALSE)</f>
        <v>0</v>
      </c>
      <c r="AL168" s="76">
        <f>VLOOKUP(F168,'N2K Features'!$D$5:$CL$125,33,FALSE)</f>
        <v>0</v>
      </c>
      <c r="AM168" s="76" t="str">
        <f>VLOOKUP(F168,'N2K Features'!$D$5:$CL$125,34,FALSE)</f>
        <v>No</v>
      </c>
      <c r="AN168" s="76">
        <f>VLOOKUP(F168,'N2K Features'!$D$5:$CL$125,35,FALSE)</f>
        <v>0</v>
      </c>
      <c r="AO168" s="76">
        <f>VLOOKUP(F168,'N2K Features'!$D$5:$CL$125,36,FALSE)</f>
        <v>0</v>
      </c>
      <c r="AP168" s="76" t="str">
        <f>VLOOKUP(F168,'N2K Features'!$D$5:$CL$125,37,FALSE)</f>
        <v>Yes</v>
      </c>
      <c r="AQ168" s="76" t="str">
        <f>VLOOKUP(F168,'N2K Features'!$D$5:$CL$125,38,FALSE)</f>
        <v>Medium</v>
      </c>
      <c r="AR168" s="76" t="str">
        <f>VLOOKUP(F168,'N2K Features'!$D$5:$CL$125,39,FALSE)</f>
        <v>High</v>
      </c>
      <c r="AS168" s="76" t="str">
        <f>VLOOKUP(F168,'N2K Features'!$D$5:$CL$125,40,FALSE)</f>
        <v>No</v>
      </c>
      <c r="AT168" s="76">
        <f>VLOOKUP(F168,'N2K Features'!$D$5:$CL$125,41,FALSE)</f>
        <v>0</v>
      </c>
      <c r="AU168" s="76">
        <f>VLOOKUP(F168,'N2K Features'!$D$5:$CL$125,42,FALSE)</f>
        <v>0</v>
      </c>
      <c r="AV168" s="76" t="str">
        <f>VLOOKUP(F168,'N2K Features'!$D$5:$CL$125,43,FALSE)</f>
        <v>No</v>
      </c>
      <c r="AW168" s="76">
        <f>VLOOKUP(F168,'N2K Features'!$D$5:$CL$125,44,FALSE)</f>
        <v>0</v>
      </c>
      <c r="AX168" s="76">
        <f>VLOOKUP(F168,'N2K Features'!$D$5:$CL$125,45,FALSE)</f>
        <v>0</v>
      </c>
      <c r="AY168" s="76" t="str">
        <f>VLOOKUP(F168,'N2K Features'!$D$5:$CL$125,46,FALSE)</f>
        <v>No</v>
      </c>
      <c r="AZ168" s="76">
        <f>VLOOKUP(F168,'N2K Features'!$D$5:$CL$125,47,FALSE)</f>
        <v>0</v>
      </c>
      <c r="BA168" s="76">
        <f>VLOOKUP(F168,'N2K Features'!$D$5:$CL$125,48,FALSE)</f>
        <v>0</v>
      </c>
      <c r="BB168" s="76" t="str">
        <f>VLOOKUP(F168,'N2K Features'!$D$5:$CL$125,49,FALSE)</f>
        <v>No</v>
      </c>
      <c r="BC168" s="76">
        <f>VLOOKUP(F168,'N2K Features'!$D$5:$CL$125,50,FALSE)</f>
        <v>0</v>
      </c>
      <c r="BD168" s="130">
        <f>VLOOKUP(F168,'N2K Features'!$D$5:$CL$125,51,FALSE)</f>
        <v>0</v>
      </c>
      <c r="BE168" s="76" t="str">
        <f>VLOOKUP(F168,'N2K Features'!$D$5:$CL$125,52,FALSE)</f>
        <v>No</v>
      </c>
      <c r="BF168" s="76">
        <f>VLOOKUP(F168,'N2K Features'!$D$5:$CL$125,53,FALSE)</f>
        <v>0</v>
      </c>
      <c r="BG168" s="130">
        <f>VLOOKUP(F168,'N2K Features'!$D$5:$CL$125,54,FALSE)</f>
        <v>0</v>
      </c>
      <c r="BH168" s="76" t="str">
        <f>VLOOKUP(F168,'N2K Features'!$D$5:$CL$125,55,FALSE)</f>
        <v>Yes</v>
      </c>
      <c r="BI168" s="76" t="str">
        <f>VLOOKUP(F168,'N2K Features'!$D$5:$CL$125,56,FALSE)</f>
        <v>Small</v>
      </c>
      <c r="BJ168" s="76" t="str">
        <f>VLOOKUP(F168,'N2K Features'!$D$5:$CL$125,57,FALSE)</f>
        <v>Low</v>
      </c>
      <c r="BK168" s="76" t="str">
        <f>VLOOKUP(F168,'N2K Features'!$D$5:$CL$125,58,FALSE)</f>
        <v>No</v>
      </c>
      <c r="BL168" s="76">
        <f>VLOOKUP(F168,'N2K Features'!$D$5:$CL$125,59,FALSE)</f>
        <v>0</v>
      </c>
      <c r="BM168" s="130">
        <f>VLOOKUP(F168,'N2K Features'!$D$5:$CL$125,60,FALSE)</f>
        <v>0</v>
      </c>
      <c r="BN168" s="76" t="str">
        <f>VLOOKUP(F168,'N2K Features'!$D$5:$CL$125,61,FALSE)</f>
        <v>No</v>
      </c>
      <c r="BO168" s="76">
        <f>VLOOKUP(F168,'N2K Features'!$D$5:$CL$125,62,FALSE)</f>
        <v>0</v>
      </c>
      <c r="BP168" s="76">
        <f>VLOOKUP(F168,'N2K Features'!$D$5:$CL$125,63,FALSE)</f>
        <v>0</v>
      </c>
      <c r="BQ168" s="76" t="str">
        <f>VLOOKUP(F168,'N2K Features'!$D$5:$CL$125,64,FALSE)</f>
        <v>No</v>
      </c>
      <c r="BR168" s="76">
        <f>VLOOKUP(F168,'N2K Features'!$D$5:$CL$125,65,FALSE)</f>
        <v>0</v>
      </c>
      <c r="BS168" s="76">
        <f>VLOOKUP(F168,'N2K Features'!$D$5:$CL$125,66,FALSE)</f>
        <v>0</v>
      </c>
      <c r="BT168" s="76" t="str">
        <f>VLOOKUP(F168,'N2K Features'!$D$5:$CL$125,67,FALSE)</f>
        <v>Yes</v>
      </c>
      <c r="BU168" s="76" t="str">
        <f>VLOOKUP(F168,'N2K Features'!$D$5:$CL$125,68,FALSE)</f>
        <v>Small</v>
      </c>
      <c r="BV168" s="76" t="str">
        <f>VLOOKUP(F168,'N2K Features'!$D$5:$CL$125,69,FALSE)</f>
        <v>High</v>
      </c>
      <c r="BW168" s="76" t="str">
        <f>VLOOKUP(F168,'N2K Features'!$D$5:$CL$125,70,FALSE)</f>
        <v>Yes</v>
      </c>
      <c r="BX168" s="76" t="str">
        <f>VLOOKUP(F168,'N2K Features'!$D$5:$CL$125,71,FALSE)</f>
        <v>Medium</v>
      </c>
      <c r="BY168" s="130" t="str">
        <f>VLOOKUP(F168,'N2K Features'!$D$5:$CL$125,72,FALSE)</f>
        <v>High</v>
      </c>
      <c r="BZ168" s="76" t="str">
        <f>VLOOKUP(F168,'N2K Features'!$D$5:$CL$125,73,FALSE)</f>
        <v>Yes</v>
      </c>
      <c r="CA168" s="76" t="str">
        <f>VLOOKUP(F168,'N2K Features'!$D$5:$CL$125,74,FALSE)</f>
        <v>Large</v>
      </c>
      <c r="CB168" s="76" t="str">
        <f>VLOOKUP(F168,'N2K Features'!$D$5:$CL$125,75,FALSE)</f>
        <v>High</v>
      </c>
      <c r="CC168" s="76" t="str">
        <f>VLOOKUP(F168,'N2K Features'!$D$5:$CL$125,76,FALSE)</f>
        <v>No</v>
      </c>
      <c r="CD168" s="76">
        <f>VLOOKUP(F168,'N2K Features'!$D$5:$CL$125,77,FALSE)</f>
        <v>0</v>
      </c>
      <c r="CE168" s="76">
        <f>VLOOKUP(F168,'N2K Features'!$D$5:$CL$125,78,FALSE)</f>
        <v>0</v>
      </c>
      <c r="CF168" s="76" t="str">
        <f>VLOOKUP(F168,'N2K Features'!$D$5:$CL$125,79,FALSE)</f>
        <v>Yes</v>
      </c>
      <c r="CG168" s="76" t="str">
        <f>VLOOKUP(F168,'N2K Features'!$D$5:$CL$125,80,FALSE)</f>
        <v>Medium</v>
      </c>
      <c r="CH168" s="76" t="str">
        <f>VLOOKUP(F168,'N2K Features'!$D$5:$CL$125,81,FALSE)</f>
        <v>Low</v>
      </c>
      <c r="CI168" s="76" t="str">
        <f>VLOOKUP(F168,'N2K Features'!$D$5:$CL$125,82,FALSE)</f>
        <v>Yes</v>
      </c>
      <c r="CJ168" s="76" t="str">
        <f>VLOOKUP(F168,'N2K Features'!$D$5:$CL$125,83,FALSE)</f>
        <v>Medium</v>
      </c>
      <c r="CK168" s="76" t="str">
        <f>VLOOKUP(F168,'N2K Features'!$D$5:$CL$125,84,FALSE)</f>
        <v>High</v>
      </c>
      <c r="CL168" s="76" t="str">
        <f>VLOOKUP(F168,'N2K Features'!$D$5:$CL$125,85,FALSE)</f>
        <v>Yes</v>
      </c>
      <c r="CM168" s="76" t="str">
        <f>VLOOKUP(F168,'N2K Features'!$D$5:$CL$125,86,FALSE)</f>
        <v>Low</v>
      </c>
      <c r="CN168" s="79" t="str">
        <f>VLOOKUP(F168,'N2K Features'!$D$5:$CL$125,87,FALSE)</f>
        <v xml:space="preserve">Distinctive part of coastal landscape. Good for bird watching and show of flowers in summer. Educational use. </v>
      </c>
    </row>
    <row r="169" spans="1:92" ht="14.4" hidden="1" x14ac:dyDescent="0.3">
      <c r="A169" s="129" t="s">
        <v>246</v>
      </c>
      <c r="B169" s="59" t="s">
        <v>247</v>
      </c>
      <c r="C169" s="59" t="s">
        <v>585</v>
      </c>
      <c r="D169" s="59" t="s">
        <v>667</v>
      </c>
      <c r="E169" s="59" t="s">
        <v>600</v>
      </c>
      <c r="F169" s="59" t="s">
        <v>668</v>
      </c>
      <c r="G169" s="59" t="s">
        <v>669</v>
      </c>
      <c r="H169" s="179" t="s">
        <v>670</v>
      </c>
      <c r="I169" s="77" t="str">
        <f>VLOOKUP(F169,'N2K Features'!$D$5:$CL$125,4,FALSE)</f>
        <v>Yes</v>
      </c>
      <c r="J169" s="77" t="str">
        <f>VLOOKUP(F169,'N2K Features'!$D$5:$CL$125,5,FALSE)</f>
        <v>Medium</v>
      </c>
      <c r="K169" s="77" t="str">
        <f>VLOOKUP(F169,'N2K Features'!$D$5:$CL$125,6,FALSE)</f>
        <v>Moderate</v>
      </c>
      <c r="L169" s="77" t="str">
        <f>VLOOKUP(F169,'N2K Features'!$D$5:$CL$125,7,FALSE)</f>
        <v>Yes</v>
      </c>
      <c r="M169" s="77" t="str">
        <f>VLOOKUP(F169,'N2K Features'!$D$5:$CL$125,8,FALSE)</f>
        <v>Small</v>
      </c>
      <c r="N169" s="77" t="str">
        <f>VLOOKUP(F169,'N2K Features'!$D$5:$CL$125,9,FALSE)</f>
        <v>Low</v>
      </c>
      <c r="O169" s="77" t="str">
        <f>VLOOKUP(F169,'N2K Features'!$D$5:$CL$125,10,FALSE)</f>
        <v>Yes</v>
      </c>
      <c r="P169" s="77" t="str">
        <f>VLOOKUP(F169,'N2K Features'!$D$5:$CL$125,11,FALSE)</f>
        <v>Medium</v>
      </c>
      <c r="Q169" s="77" t="str">
        <f>VLOOKUP(F169,'N2K Features'!$D$5:$CL$125,12,FALSE)</f>
        <v>Low</v>
      </c>
      <c r="R169" s="77" t="str">
        <f>VLOOKUP(F169,'N2K Features'!$D$5:$CL$125,13,FALSE)</f>
        <v>Yes</v>
      </c>
      <c r="S169" s="77" t="str">
        <f>VLOOKUP(F169,'N2K Features'!$D$5:$CL$125,14,FALSE)</f>
        <v>Small</v>
      </c>
      <c r="T169" s="77" t="str">
        <f>VLOOKUP(F169,'N2K Features'!$D$5:$CL$125,15,FALSE)</f>
        <v>Low</v>
      </c>
      <c r="U169" s="77" t="str">
        <f>VLOOKUP(F169,'N2K Features'!$D$5:$CL$125,16,FALSE)</f>
        <v>No</v>
      </c>
      <c r="V169" s="77">
        <f>VLOOKUP(F169,'N2K Features'!$D$5:$CL$125, 17,FALSE)</f>
        <v>0</v>
      </c>
      <c r="W169" s="77">
        <f>VLOOKUP(F169,'N2K Features'!$D$5:$CL$125,18,FALSE)</f>
        <v>0</v>
      </c>
      <c r="X169" s="77" t="str">
        <f>VLOOKUP(F169,'N2K Features'!$D$5:$CL$125,19,FALSE)</f>
        <v>Yes</v>
      </c>
      <c r="Y169" s="77" t="str">
        <f>VLOOKUP(F169,'N2K Features'!$D$5:$CL$125,20,FALSE)</f>
        <v>Medium</v>
      </c>
      <c r="Z169" s="77" t="str">
        <f>VLOOKUP(F169,'N2K Features'!$D$5:$CL$125,21,FALSE)</f>
        <v>High</v>
      </c>
      <c r="AA169" s="77" t="str">
        <f>VLOOKUP(F169,'N2K Features'!$D$5:$CL$125,22,FALSE)</f>
        <v>No</v>
      </c>
      <c r="AB169" s="77">
        <f>VLOOKUP(F169,'N2K Features'!$D$5:$CL$125,23,FALSE)</f>
        <v>0</v>
      </c>
      <c r="AC169" s="77">
        <f>VLOOKUP(F169,'N2K Features'!$D$5:$CL$125,24,FALSE)</f>
        <v>0</v>
      </c>
      <c r="AD169" s="77" t="str">
        <f>VLOOKUP(F169,'N2K Features'!$D$5:$CL$125,25,FALSE)</f>
        <v>No</v>
      </c>
      <c r="AE169" s="77">
        <f>VLOOKUP(F169,'N2K Features'!$D$5:$CL$125,26,FALSE)</f>
        <v>0</v>
      </c>
      <c r="AF169" s="78">
        <f>VLOOKUP(F169,'N2K Features'!$D$5:$CL$125,27,FALSE)</f>
        <v>0</v>
      </c>
      <c r="AG169" s="76" t="str">
        <f>VLOOKUP(F169,'N2K Features'!$D$5:$CL$125,28,FALSE)</f>
        <v>No</v>
      </c>
      <c r="AH169" s="76">
        <f>VLOOKUP(F169,'N2K Features'!$D$5:$CL$125,29,FALSE)</f>
        <v>0</v>
      </c>
      <c r="AI169" s="76">
        <f>VLOOKUP(F169,'N2K Features'!$D$5:$CL$125,30,FALSE)</f>
        <v>0</v>
      </c>
      <c r="AJ169" s="76" t="str">
        <f>VLOOKUP(F169,'N2K Features'!$D$5:$CL$125,31,FALSE)</f>
        <v>No</v>
      </c>
      <c r="AK169" s="76">
        <f>VLOOKUP(F169,'N2K Features'!$D$5:$CL$125,32,FALSE)</f>
        <v>0</v>
      </c>
      <c r="AL169" s="76">
        <f>VLOOKUP(F169,'N2K Features'!$D$5:$CL$125,33,FALSE)</f>
        <v>0</v>
      </c>
      <c r="AM169" s="76" t="str">
        <f>VLOOKUP(F169,'N2K Features'!$D$5:$CL$125,34,FALSE)</f>
        <v>No</v>
      </c>
      <c r="AN169" s="76">
        <f>VLOOKUP(F169,'N2K Features'!$D$5:$CL$125,35,FALSE)</f>
        <v>0</v>
      </c>
      <c r="AO169" s="76">
        <f>VLOOKUP(F169,'N2K Features'!$D$5:$CL$125,36,FALSE)</f>
        <v>0</v>
      </c>
      <c r="AP169" s="76" t="str">
        <f>VLOOKUP(F169,'N2K Features'!$D$5:$CL$125,37,FALSE)</f>
        <v>No</v>
      </c>
      <c r="AQ169" s="76">
        <f>VLOOKUP(F169,'N2K Features'!$D$5:$CL$125,38,FALSE)</f>
        <v>0</v>
      </c>
      <c r="AR169" s="76">
        <f>VLOOKUP(F169,'N2K Features'!$D$5:$CL$125,39,FALSE)</f>
        <v>0</v>
      </c>
      <c r="AS169" s="76" t="str">
        <f>VLOOKUP(F169,'N2K Features'!$D$5:$CL$125,40,FALSE)</f>
        <v>No</v>
      </c>
      <c r="AT169" s="76">
        <f>VLOOKUP(F169,'N2K Features'!$D$5:$CL$125,41,FALSE)</f>
        <v>0</v>
      </c>
      <c r="AU169" s="76">
        <f>VLOOKUP(F169,'N2K Features'!$D$5:$CL$125,42,FALSE)</f>
        <v>0</v>
      </c>
      <c r="AV169" s="76" t="str">
        <f>VLOOKUP(F169,'N2K Features'!$D$5:$CL$125,43,FALSE)</f>
        <v>No</v>
      </c>
      <c r="AW169" s="76">
        <f>VLOOKUP(F169,'N2K Features'!$D$5:$CL$125,44,FALSE)</f>
        <v>0</v>
      </c>
      <c r="AX169" s="76">
        <f>VLOOKUP(F169,'N2K Features'!$D$5:$CL$125,45,FALSE)</f>
        <v>0</v>
      </c>
      <c r="AY169" s="76" t="str">
        <f>VLOOKUP(F169,'N2K Features'!$D$5:$CL$125,46,FALSE)</f>
        <v>No</v>
      </c>
      <c r="AZ169" s="76">
        <f>VLOOKUP(F169,'N2K Features'!$D$5:$CL$125,47,FALSE)</f>
        <v>0</v>
      </c>
      <c r="BA169" s="76">
        <f>VLOOKUP(F169,'N2K Features'!$D$5:$CL$125,48,FALSE)</f>
        <v>0</v>
      </c>
      <c r="BB169" s="76" t="str">
        <f>VLOOKUP(F169,'N2K Features'!$D$5:$CL$125,49,FALSE)</f>
        <v>No</v>
      </c>
      <c r="BC169" s="76">
        <f>VLOOKUP(F169,'N2K Features'!$D$5:$CL$125,50,FALSE)</f>
        <v>0</v>
      </c>
      <c r="BD169" s="130">
        <f>VLOOKUP(F169,'N2K Features'!$D$5:$CL$125,51,FALSE)</f>
        <v>0</v>
      </c>
      <c r="BE169" s="76" t="str">
        <f>VLOOKUP(F169,'N2K Features'!$D$5:$CL$125,52,FALSE)</f>
        <v>No</v>
      </c>
      <c r="BF169" s="76">
        <f>VLOOKUP(F169,'N2K Features'!$D$5:$CL$125,53,FALSE)</f>
        <v>0</v>
      </c>
      <c r="BG169" s="130">
        <f>VLOOKUP(F169,'N2K Features'!$D$5:$CL$125,54,FALSE)</f>
        <v>0</v>
      </c>
      <c r="BH169" s="76" t="str">
        <f>VLOOKUP(F169,'N2K Features'!$D$5:$CL$125,55,FALSE)</f>
        <v>Yes</v>
      </c>
      <c r="BI169" s="76" t="str">
        <f>VLOOKUP(F169,'N2K Features'!$D$5:$CL$125,56,FALSE)</f>
        <v>Small</v>
      </c>
      <c r="BJ169" s="76" t="str">
        <f>VLOOKUP(F169,'N2K Features'!$D$5:$CL$125,57,FALSE)</f>
        <v>Low</v>
      </c>
      <c r="BK169" s="76" t="str">
        <f>VLOOKUP(F169,'N2K Features'!$D$5:$CL$125,58,FALSE)</f>
        <v>Yes</v>
      </c>
      <c r="BL169" s="76" t="str">
        <f>VLOOKUP(F169,'N2K Features'!$D$5:$CL$125,59,FALSE)</f>
        <v>Medium</v>
      </c>
      <c r="BM169" s="130" t="str">
        <f>VLOOKUP(F169,'N2K Features'!$D$5:$CL$125,60,FALSE)</f>
        <v>High</v>
      </c>
      <c r="BN169" s="76" t="str">
        <f>VLOOKUP(F169,'N2K Features'!$D$5:$CL$125,61,FALSE)</f>
        <v>No</v>
      </c>
      <c r="BO169" s="76">
        <f>VLOOKUP(F169,'N2K Features'!$D$5:$CL$125,62,FALSE)</f>
        <v>0</v>
      </c>
      <c r="BP169" s="76">
        <f>VLOOKUP(F169,'N2K Features'!$D$5:$CL$125,63,FALSE)</f>
        <v>0</v>
      </c>
      <c r="BQ169" s="76" t="str">
        <f>VLOOKUP(F169,'N2K Features'!$D$5:$CL$125,64,FALSE)</f>
        <v>No</v>
      </c>
      <c r="BR169" s="76">
        <f>VLOOKUP(F169,'N2K Features'!$D$5:$CL$125,65,FALSE)</f>
        <v>0</v>
      </c>
      <c r="BS169" s="76">
        <f>VLOOKUP(F169,'N2K Features'!$D$5:$CL$125,66,FALSE)</f>
        <v>0</v>
      </c>
      <c r="BT169" s="76" t="str">
        <f>VLOOKUP(F169,'N2K Features'!$D$5:$CL$125,67,FALSE)</f>
        <v>No</v>
      </c>
      <c r="BU169" s="76">
        <f>VLOOKUP(F169,'N2K Features'!$D$5:$CL$125,68,FALSE)</f>
        <v>0</v>
      </c>
      <c r="BV169" s="76">
        <f>VLOOKUP(F169,'N2K Features'!$D$5:$CL$125,69,FALSE)</f>
        <v>0</v>
      </c>
      <c r="BW169" s="76" t="str">
        <f>VLOOKUP(F169,'N2K Features'!$D$5:$CL$125,70,FALSE)</f>
        <v>Yes</v>
      </c>
      <c r="BX169" s="76" t="str">
        <f>VLOOKUP(F169,'N2K Features'!$D$5:$CL$125,71,FALSE)</f>
        <v>Medium</v>
      </c>
      <c r="BY169" s="130" t="str">
        <f>VLOOKUP(F169,'N2K Features'!$D$5:$CL$125,72,FALSE)</f>
        <v>High</v>
      </c>
      <c r="BZ169" s="76" t="str">
        <f>VLOOKUP(F169,'N2K Features'!$D$5:$CL$125,73,FALSE)</f>
        <v>Yes</v>
      </c>
      <c r="CA169" s="76" t="str">
        <f>VLOOKUP(F169,'N2K Features'!$D$5:$CL$125,74,FALSE)</f>
        <v>Large</v>
      </c>
      <c r="CB169" s="76" t="str">
        <f>VLOOKUP(F169,'N2K Features'!$D$5:$CL$125,75,FALSE)</f>
        <v>High</v>
      </c>
      <c r="CC169" s="76" t="str">
        <f>VLOOKUP(F169,'N2K Features'!$D$5:$CL$125,76,FALSE)</f>
        <v>No</v>
      </c>
      <c r="CD169" s="76">
        <f>VLOOKUP(F169,'N2K Features'!$D$5:$CL$125,77,FALSE)</f>
        <v>0</v>
      </c>
      <c r="CE169" s="76">
        <f>VLOOKUP(F169,'N2K Features'!$D$5:$CL$125,78,FALSE)</f>
        <v>0</v>
      </c>
      <c r="CF169" s="76" t="str">
        <f>VLOOKUP(F169,'N2K Features'!$D$5:$CL$125,79,FALSE)</f>
        <v>No</v>
      </c>
      <c r="CG169" s="76">
        <f>VLOOKUP(F169,'N2K Features'!$D$5:$CL$125,80,FALSE)</f>
        <v>0</v>
      </c>
      <c r="CH169" s="76">
        <f>VLOOKUP(F169,'N2K Features'!$D$5:$CL$125,81,FALSE)</f>
        <v>0</v>
      </c>
      <c r="CI169" s="76" t="str">
        <f>VLOOKUP(F169,'N2K Features'!$D$5:$CL$125,82,FALSE)</f>
        <v>Yes</v>
      </c>
      <c r="CJ169" s="76" t="str">
        <f>VLOOKUP(F169,'N2K Features'!$D$5:$CL$125,83,FALSE)</f>
        <v>Medium</v>
      </c>
      <c r="CK169" s="76" t="str">
        <f>VLOOKUP(F169,'N2K Features'!$D$5:$CL$125,84,FALSE)</f>
        <v>High</v>
      </c>
      <c r="CL169" s="76" t="str">
        <f>VLOOKUP(F169,'N2K Features'!$D$5:$CL$125,85,FALSE)</f>
        <v>Yes</v>
      </c>
      <c r="CM169" s="76" t="str">
        <f>VLOOKUP(F169,'N2K Features'!$D$5:$CL$125,86,FALSE)</f>
        <v>Medium</v>
      </c>
      <c r="CN169" s="79" t="str">
        <f>VLOOKUP(F169,'N2K Features'!$D$5:$CL$125,87,FALSE)</f>
        <v>Part of coastline landscape</v>
      </c>
    </row>
    <row r="170" spans="1:92" ht="14.4" hidden="1" x14ac:dyDescent="0.3">
      <c r="A170" s="129" t="s">
        <v>246</v>
      </c>
      <c r="B170" s="59" t="s">
        <v>247</v>
      </c>
      <c r="C170" s="59" t="s">
        <v>528</v>
      </c>
      <c r="D170" s="59" t="s">
        <v>47</v>
      </c>
      <c r="E170" s="59" t="s">
        <v>49</v>
      </c>
      <c r="F170" s="59" t="s">
        <v>48</v>
      </c>
      <c r="G170" s="59" t="s">
        <v>49</v>
      </c>
      <c r="H170" s="179" t="s">
        <v>50</v>
      </c>
      <c r="I170" s="77" t="str">
        <f>VLOOKUP(F170,'N2K Features'!$D$5:$CL$125,4,FALSE)</f>
        <v>No</v>
      </c>
      <c r="J170" s="77">
        <f>VLOOKUP(F170,'N2K Features'!$D$5:$CL$125,5,FALSE)</f>
        <v>0</v>
      </c>
      <c r="K170" s="77">
        <f>VLOOKUP(F170,'N2K Features'!$D$5:$CL$125,6,FALSE)</f>
        <v>0</v>
      </c>
      <c r="L170" s="77" t="str">
        <f>VLOOKUP(F170,'N2K Features'!$D$5:$CL$125,7,FALSE)</f>
        <v>No</v>
      </c>
      <c r="M170" s="77" t="str">
        <f>VLOOKUP(F170,'N2K Features'!$D$5:$CL$125,8,FALSE)</f>
        <v>Negligible</v>
      </c>
      <c r="N170" s="77" t="str">
        <f>VLOOKUP(F170,'N2K Features'!$D$5:$CL$125,9,FALSE)</f>
        <v>Low</v>
      </c>
      <c r="O170" s="77" t="str">
        <f>VLOOKUP(F170,'N2K Features'!$D$5:$CL$125,10,FALSE)</f>
        <v>No</v>
      </c>
      <c r="P170" s="77" t="str">
        <f>VLOOKUP(F170,'N2K Features'!$D$5:$CL$125,11,FALSE)</f>
        <v>Negligible</v>
      </c>
      <c r="Q170" s="77" t="str">
        <f>VLOOKUP(F170,'N2K Features'!$D$5:$CL$125,12,FALSE)</f>
        <v>Low</v>
      </c>
      <c r="R170" s="77" t="str">
        <f>VLOOKUP(F170,'N2K Features'!$D$5:$CL$125,13,FALSE)</f>
        <v>No</v>
      </c>
      <c r="S170" s="77">
        <f>VLOOKUP(F170,'N2K Features'!$D$5:$CL$125,14,FALSE)</f>
        <v>0</v>
      </c>
      <c r="T170" s="77">
        <f>VLOOKUP(F170,'N2K Features'!$D$5:$CL$125,15,FALSE)</f>
        <v>0</v>
      </c>
      <c r="U170" s="77" t="str">
        <f>VLOOKUP(F170,'N2K Features'!$D$5:$CL$125,16,FALSE)</f>
        <v>No</v>
      </c>
      <c r="V170" s="77">
        <f>VLOOKUP(F170,'N2K Features'!$D$5:$CL$125, 17,FALSE)</f>
        <v>0</v>
      </c>
      <c r="W170" s="77">
        <f>VLOOKUP(F170,'N2K Features'!$D$5:$CL$125,18,FALSE)</f>
        <v>0</v>
      </c>
      <c r="X170" s="77" t="str">
        <f>VLOOKUP(F170,'N2K Features'!$D$5:$CL$125,19,FALSE)</f>
        <v>No</v>
      </c>
      <c r="Y170" s="77">
        <f>VLOOKUP(F170,'N2K Features'!$D$5:$CL$125,20,FALSE)</f>
        <v>0</v>
      </c>
      <c r="Z170" s="77">
        <f>VLOOKUP(F170,'N2K Features'!$D$5:$CL$125,21,FALSE)</f>
        <v>0</v>
      </c>
      <c r="AA170" s="77" t="str">
        <f>VLOOKUP(F170,'N2K Features'!$D$5:$CL$125,22,FALSE)</f>
        <v>No</v>
      </c>
      <c r="AB170" s="77">
        <f>VLOOKUP(F170,'N2K Features'!$D$5:$CL$125,23,FALSE)</f>
        <v>0</v>
      </c>
      <c r="AC170" s="77">
        <f>VLOOKUP(F170,'N2K Features'!$D$5:$CL$125,24,FALSE)</f>
        <v>0</v>
      </c>
      <c r="AD170" s="77" t="str">
        <f>VLOOKUP(F170,'N2K Features'!$D$5:$CL$125,25,FALSE)</f>
        <v>No</v>
      </c>
      <c r="AE170" s="77">
        <f>VLOOKUP(F170,'N2K Features'!$D$5:$CL$125,26,FALSE)</f>
        <v>0</v>
      </c>
      <c r="AF170" s="78">
        <f>VLOOKUP(F170,'N2K Features'!$D$5:$CL$125,27,FALSE)</f>
        <v>0</v>
      </c>
      <c r="AG170" s="76" t="str">
        <f>VLOOKUP(F170,'N2K Features'!$D$5:$CL$125,28,FALSE)</f>
        <v>No</v>
      </c>
      <c r="AH170" s="76">
        <f>VLOOKUP(F170,'N2K Features'!$D$5:$CL$125,29,FALSE)</f>
        <v>0</v>
      </c>
      <c r="AI170" s="76">
        <f>VLOOKUP(F170,'N2K Features'!$D$5:$CL$125,30,FALSE)</f>
        <v>0</v>
      </c>
      <c r="AJ170" s="76" t="str">
        <f>VLOOKUP(F170,'N2K Features'!$D$5:$CL$125,31,FALSE)</f>
        <v>No</v>
      </c>
      <c r="AK170" s="76">
        <f>VLOOKUP(F170,'N2K Features'!$D$5:$CL$125,32,FALSE)</f>
        <v>0</v>
      </c>
      <c r="AL170" s="76">
        <f>VLOOKUP(F170,'N2K Features'!$D$5:$CL$125,33,FALSE)</f>
        <v>0</v>
      </c>
      <c r="AM170" s="76" t="str">
        <f>VLOOKUP(F170,'N2K Features'!$D$5:$CL$125,34,FALSE)</f>
        <v>No</v>
      </c>
      <c r="AN170" s="76">
        <f>VLOOKUP(F170,'N2K Features'!$D$5:$CL$125,35,FALSE)</f>
        <v>0</v>
      </c>
      <c r="AO170" s="76">
        <f>VLOOKUP(F170,'N2K Features'!$D$5:$CL$125,36,FALSE)</f>
        <v>0</v>
      </c>
      <c r="AP170" s="76" t="str">
        <f>VLOOKUP(F170,'N2K Features'!$D$5:$CL$125,37,FALSE)</f>
        <v>No</v>
      </c>
      <c r="AQ170" s="76">
        <f>VLOOKUP(F170,'N2K Features'!$D$5:$CL$125,38,FALSE)</f>
        <v>0</v>
      </c>
      <c r="AR170" s="76">
        <f>VLOOKUP(F170,'N2K Features'!$D$5:$CL$125,39,FALSE)</f>
        <v>0</v>
      </c>
      <c r="AS170" s="76" t="str">
        <f>VLOOKUP(F170,'N2K Features'!$D$5:$CL$125,40,FALSE)</f>
        <v>No</v>
      </c>
      <c r="AT170" s="76">
        <f>VLOOKUP(F170,'N2K Features'!$D$5:$CL$125,41,FALSE)</f>
        <v>0</v>
      </c>
      <c r="AU170" s="76">
        <f>VLOOKUP(F170,'N2K Features'!$D$5:$CL$125,42,FALSE)</f>
        <v>0</v>
      </c>
      <c r="AV170" s="76" t="str">
        <f>VLOOKUP(F170,'N2K Features'!$D$5:$CL$125,43,FALSE)</f>
        <v>No</v>
      </c>
      <c r="AW170" s="76">
        <f>VLOOKUP(F170,'N2K Features'!$D$5:$CL$125,44,FALSE)</f>
        <v>0</v>
      </c>
      <c r="AX170" s="76">
        <f>VLOOKUP(F170,'N2K Features'!$D$5:$CL$125,45,FALSE)</f>
        <v>0</v>
      </c>
      <c r="AY170" s="76" t="str">
        <f>VLOOKUP(F170,'N2K Features'!$D$5:$CL$125,46,FALSE)</f>
        <v>No</v>
      </c>
      <c r="AZ170" s="76">
        <f>VLOOKUP(F170,'N2K Features'!$D$5:$CL$125,47,FALSE)</f>
        <v>0</v>
      </c>
      <c r="BA170" s="76">
        <f>VLOOKUP(F170,'N2K Features'!$D$5:$CL$125,48,FALSE)</f>
        <v>0</v>
      </c>
      <c r="BB170" s="76" t="str">
        <f>VLOOKUP(F170,'N2K Features'!$D$5:$CL$125,49,FALSE)</f>
        <v>No</v>
      </c>
      <c r="BC170" s="76">
        <f>VLOOKUP(F170,'N2K Features'!$D$5:$CL$125,50,FALSE)</f>
        <v>0</v>
      </c>
      <c r="BD170" s="130">
        <f>VLOOKUP(F170,'N2K Features'!$D$5:$CL$125,51,FALSE)</f>
        <v>0</v>
      </c>
      <c r="BE170" s="76" t="str">
        <f>VLOOKUP(F170,'N2K Features'!$D$5:$CL$125,52,FALSE)</f>
        <v>No</v>
      </c>
      <c r="BF170" s="76">
        <f>VLOOKUP(F170,'N2K Features'!$D$5:$CL$125,53,FALSE)</f>
        <v>0</v>
      </c>
      <c r="BG170" s="130">
        <f>VLOOKUP(F170,'N2K Features'!$D$5:$CL$125,54,FALSE)</f>
        <v>0</v>
      </c>
      <c r="BH170" s="76" t="str">
        <f>VLOOKUP(F170,'N2K Features'!$D$5:$CL$125,55,FALSE)</f>
        <v>No</v>
      </c>
      <c r="BI170" s="76">
        <f>VLOOKUP(F170,'N2K Features'!$D$5:$CL$125,56,FALSE)</f>
        <v>0</v>
      </c>
      <c r="BJ170" s="76">
        <f>VLOOKUP(F170,'N2K Features'!$D$5:$CL$125,57,FALSE)</f>
        <v>0</v>
      </c>
      <c r="BK170" s="76" t="str">
        <f>VLOOKUP(F170,'N2K Features'!$D$5:$CL$125,58,FALSE)</f>
        <v>No</v>
      </c>
      <c r="BL170" s="76">
        <f>VLOOKUP(F170,'N2K Features'!$D$5:$CL$125,59,FALSE)</f>
        <v>0</v>
      </c>
      <c r="BM170" s="130">
        <f>VLOOKUP(F170,'N2K Features'!$D$5:$CL$125,60,FALSE)</f>
        <v>0</v>
      </c>
      <c r="BN170" s="76" t="str">
        <f>VLOOKUP(F170,'N2K Features'!$D$5:$CL$125,61,FALSE)</f>
        <v>No</v>
      </c>
      <c r="BO170" s="76">
        <f>VLOOKUP(F170,'N2K Features'!$D$5:$CL$125,62,FALSE)</f>
        <v>0</v>
      </c>
      <c r="BP170" s="76">
        <f>VLOOKUP(F170,'N2K Features'!$D$5:$CL$125,63,FALSE)</f>
        <v>0</v>
      </c>
      <c r="BQ170" s="76" t="str">
        <f>VLOOKUP(F170,'N2K Features'!$D$5:$CL$125,64,FALSE)</f>
        <v>No</v>
      </c>
      <c r="BR170" s="76">
        <f>VLOOKUP(F170,'N2K Features'!$D$5:$CL$125,65,FALSE)</f>
        <v>0</v>
      </c>
      <c r="BS170" s="76">
        <f>VLOOKUP(F170,'N2K Features'!$D$5:$CL$125,66,FALSE)</f>
        <v>0</v>
      </c>
      <c r="BT170" s="76" t="str">
        <f>VLOOKUP(F170,'N2K Features'!$D$5:$CL$125,67,FALSE)</f>
        <v>No</v>
      </c>
      <c r="BU170" s="76">
        <f>VLOOKUP(F170,'N2K Features'!$D$5:$CL$125,68,FALSE)</f>
        <v>0</v>
      </c>
      <c r="BV170" s="76">
        <f>VLOOKUP(F170,'N2K Features'!$D$5:$CL$125,69,FALSE)</f>
        <v>0</v>
      </c>
      <c r="BW170" s="76" t="str">
        <f>VLOOKUP(F170,'N2K Features'!$D$5:$CL$125,70,FALSE)</f>
        <v>No</v>
      </c>
      <c r="BX170" s="76">
        <f>VLOOKUP(F170,'N2K Features'!$D$5:$CL$125,71,FALSE)</f>
        <v>0</v>
      </c>
      <c r="BY170" s="130">
        <f>VLOOKUP(F170,'N2K Features'!$D$5:$CL$125,72,FALSE)</f>
        <v>0</v>
      </c>
      <c r="BZ170" s="76" t="str">
        <f>VLOOKUP(F170,'N2K Features'!$D$5:$CL$125,73,FALSE)</f>
        <v>No</v>
      </c>
      <c r="CA170" s="76">
        <f>VLOOKUP(F170,'N2K Features'!$D$5:$CL$125,74,FALSE)</f>
        <v>0</v>
      </c>
      <c r="CB170" s="76">
        <f>VLOOKUP(F170,'N2K Features'!$D$5:$CL$125,75,FALSE)</f>
        <v>0</v>
      </c>
      <c r="CC170" s="76" t="str">
        <f>VLOOKUP(F170,'N2K Features'!$D$5:$CL$125,76,FALSE)</f>
        <v>No</v>
      </c>
      <c r="CD170" s="76">
        <f>VLOOKUP(F170,'N2K Features'!$D$5:$CL$125,77,FALSE)</f>
        <v>0</v>
      </c>
      <c r="CE170" s="76">
        <f>VLOOKUP(F170,'N2K Features'!$D$5:$CL$125,78,FALSE)</f>
        <v>0</v>
      </c>
      <c r="CF170" s="76" t="str">
        <f>VLOOKUP(F170,'N2K Features'!$D$5:$CL$125,79,FALSE)</f>
        <v>No</v>
      </c>
      <c r="CG170" s="76">
        <f>VLOOKUP(F170,'N2K Features'!$D$5:$CL$125,80,FALSE)</f>
        <v>0</v>
      </c>
      <c r="CH170" s="76">
        <f>VLOOKUP(F170,'N2K Features'!$D$5:$CL$125,81,FALSE)</f>
        <v>0</v>
      </c>
      <c r="CI170" s="76" t="str">
        <f>VLOOKUP(F170,'N2K Features'!$D$5:$CL$125,82,FALSE)</f>
        <v>No</v>
      </c>
      <c r="CJ170" s="76">
        <f>VLOOKUP(F170,'N2K Features'!$D$5:$CL$125,83,FALSE)</f>
        <v>0</v>
      </c>
      <c r="CK170" s="76">
        <f>VLOOKUP(F170,'N2K Features'!$D$5:$CL$125,84,FALSE)</f>
        <v>0</v>
      </c>
      <c r="CL170" s="76" t="str">
        <f>VLOOKUP(F170,'N2K Features'!$D$5:$CL$125,85,FALSE)</f>
        <v>Yes</v>
      </c>
      <c r="CM170" s="76" t="str">
        <f>VLOOKUP(F170,'N2K Features'!$D$5:$CL$125,86,FALSE)</f>
        <v>High</v>
      </c>
      <c r="CN170" s="79" t="str">
        <f>VLOOKUP(F170,'N2K Features'!$D$5:$CL$125,87,FALSE)</f>
        <v xml:space="preserve">Iconic species. Supports dolphin watching enterprises. </v>
      </c>
    </row>
    <row r="171" spans="1:92" ht="14.4" hidden="1" x14ac:dyDescent="0.3">
      <c r="A171" s="129" t="s">
        <v>246</v>
      </c>
      <c r="B171" s="59" t="s">
        <v>247</v>
      </c>
      <c r="C171" s="59" t="s">
        <v>528</v>
      </c>
      <c r="D171" s="59" t="s">
        <v>67</v>
      </c>
      <c r="E171" s="59" t="s">
        <v>388</v>
      </c>
      <c r="F171" s="59" t="s">
        <v>68</v>
      </c>
      <c r="G171" s="59" t="s">
        <v>69</v>
      </c>
      <c r="H171" s="179" t="s">
        <v>70</v>
      </c>
      <c r="I171" s="77" t="str">
        <f>VLOOKUP(F171,'N2K Features'!$D$5:$CL$125,4,FALSE)</f>
        <v>No</v>
      </c>
      <c r="J171" s="77">
        <f>VLOOKUP(F171,'N2K Features'!$D$5:$CL$125,5,FALSE)</f>
        <v>0</v>
      </c>
      <c r="K171" s="77">
        <f>VLOOKUP(F171,'N2K Features'!$D$5:$CL$125,6,FALSE)</f>
        <v>0</v>
      </c>
      <c r="L171" s="77" t="str">
        <f>VLOOKUP(F171,'N2K Features'!$D$5:$CL$125,7,FALSE)</f>
        <v>No</v>
      </c>
      <c r="M171" s="77" t="str">
        <f>VLOOKUP(F171,'N2K Features'!$D$5:$CL$125,8,FALSE)</f>
        <v>Negligible</v>
      </c>
      <c r="N171" s="77" t="str">
        <f>VLOOKUP(F171,'N2K Features'!$D$5:$CL$125,9,FALSE)</f>
        <v>Low</v>
      </c>
      <c r="O171" s="77" t="str">
        <f>VLOOKUP(F171,'N2K Features'!$D$5:$CL$125,10,FALSE)</f>
        <v>No</v>
      </c>
      <c r="P171" s="77" t="str">
        <f>VLOOKUP(F171,'N2K Features'!$D$5:$CL$125,11,FALSE)</f>
        <v>Negligible</v>
      </c>
      <c r="Q171" s="77" t="str">
        <f>VLOOKUP(F171,'N2K Features'!$D$5:$CL$125,12,FALSE)</f>
        <v>Low</v>
      </c>
      <c r="R171" s="77" t="str">
        <f>VLOOKUP(F171,'N2K Features'!$D$5:$CL$125,13,FALSE)</f>
        <v>No</v>
      </c>
      <c r="S171" s="77">
        <f>VLOOKUP(F171,'N2K Features'!$D$5:$CL$125,14,FALSE)</f>
        <v>0</v>
      </c>
      <c r="T171" s="77">
        <f>VLOOKUP(F171,'N2K Features'!$D$5:$CL$125,15,FALSE)</f>
        <v>0</v>
      </c>
      <c r="U171" s="77" t="str">
        <f>VLOOKUP(F171,'N2K Features'!$D$5:$CL$125,16,FALSE)</f>
        <v>No</v>
      </c>
      <c r="V171" s="77">
        <f>VLOOKUP(F171,'N2K Features'!$D$5:$CL$125, 17,FALSE)</f>
        <v>0</v>
      </c>
      <c r="W171" s="77">
        <f>VLOOKUP(F171,'N2K Features'!$D$5:$CL$125,18,FALSE)</f>
        <v>0</v>
      </c>
      <c r="X171" s="77" t="str">
        <f>VLOOKUP(F171,'N2K Features'!$D$5:$CL$125,19,FALSE)</f>
        <v>No</v>
      </c>
      <c r="Y171" s="77">
        <f>VLOOKUP(F171,'N2K Features'!$D$5:$CL$125,20,FALSE)</f>
        <v>0</v>
      </c>
      <c r="Z171" s="77">
        <f>VLOOKUP(F171,'N2K Features'!$D$5:$CL$125,21,FALSE)</f>
        <v>0</v>
      </c>
      <c r="AA171" s="77" t="str">
        <f>VLOOKUP(F171,'N2K Features'!$D$5:$CL$125,22,FALSE)</f>
        <v>No</v>
      </c>
      <c r="AB171" s="77">
        <f>VLOOKUP(F171,'N2K Features'!$D$5:$CL$125,23,FALSE)</f>
        <v>0</v>
      </c>
      <c r="AC171" s="77">
        <f>VLOOKUP(F171,'N2K Features'!$D$5:$CL$125,24,FALSE)</f>
        <v>0</v>
      </c>
      <c r="AD171" s="77" t="str">
        <f>VLOOKUP(F171,'N2K Features'!$D$5:$CL$125,25,FALSE)</f>
        <v>No</v>
      </c>
      <c r="AE171" s="77">
        <f>VLOOKUP(F171,'N2K Features'!$D$5:$CL$125,26,FALSE)</f>
        <v>0</v>
      </c>
      <c r="AF171" s="78">
        <f>VLOOKUP(F171,'N2K Features'!$D$5:$CL$125,27,FALSE)</f>
        <v>0</v>
      </c>
      <c r="AG171" s="76" t="str">
        <f>VLOOKUP(F171,'N2K Features'!$D$5:$CL$125,28,FALSE)</f>
        <v>No</v>
      </c>
      <c r="AH171" s="76">
        <f>VLOOKUP(F171,'N2K Features'!$D$5:$CL$125,29,FALSE)</f>
        <v>0</v>
      </c>
      <c r="AI171" s="76">
        <f>VLOOKUP(F171,'N2K Features'!$D$5:$CL$125,30,FALSE)</f>
        <v>0</v>
      </c>
      <c r="AJ171" s="76" t="str">
        <f>VLOOKUP(F171,'N2K Features'!$D$5:$CL$125,31,FALSE)</f>
        <v>No</v>
      </c>
      <c r="AK171" s="76">
        <f>VLOOKUP(F171,'N2K Features'!$D$5:$CL$125,32,FALSE)</f>
        <v>0</v>
      </c>
      <c r="AL171" s="76">
        <f>VLOOKUP(F171,'N2K Features'!$D$5:$CL$125,33,FALSE)</f>
        <v>0</v>
      </c>
      <c r="AM171" s="76" t="str">
        <f>VLOOKUP(F171,'N2K Features'!$D$5:$CL$125,34,FALSE)</f>
        <v>No</v>
      </c>
      <c r="AN171" s="76">
        <f>VLOOKUP(F171,'N2K Features'!$D$5:$CL$125,35,FALSE)</f>
        <v>0</v>
      </c>
      <c r="AO171" s="76">
        <f>VLOOKUP(F171,'N2K Features'!$D$5:$CL$125,36,FALSE)</f>
        <v>0</v>
      </c>
      <c r="AP171" s="76" t="str">
        <f>VLOOKUP(F171,'N2K Features'!$D$5:$CL$125,37,FALSE)</f>
        <v>No</v>
      </c>
      <c r="AQ171" s="76">
        <f>VLOOKUP(F171,'N2K Features'!$D$5:$CL$125,38,FALSE)</f>
        <v>0</v>
      </c>
      <c r="AR171" s="76">
        <f>VLOOKUP(F171,'N2K Features'!$D$5:$CL$125,39,FALSE)</f>
        <v>0</v>
      </c>
      <c r="AS171" s="76" t="str">
        <f>VLOOKUP(F171,'N2K Features'!$D$5:$CL$125,40,FALSE)</f>
        <v>No</v>
      </c>
      <c r="AT171" s="76">
        <f>VLOOKUP(F171,'N2K Features'!$D$5:$CL$125,41,FALSE)</f>
        <v>0</v>
      </c>
      <c r="AU171" s="76">
        <f>VLOOKUP(F171,'N2K Features'!$D$5:$CL$125,42,FALSE)</f>
        <v>0</v>
      </c>
      <c r="AV171" s="76" t="str">
        <f>VLOOKUP(F171,'N2K Features'!$D$5:$CL$125,43,FALSE)</f>
        <v>No</v>
      </c>
      <c r="AW171" s="76">
        <f>VLOOKUP(F171,'N2K Features'!$D$5:$CL$125,44,FALSE)</f>
        <v>0</v>
      </c>
      <c r="AX171" s="76">
        <f>VLOOKUP(F171,'N2K Features'!$D$5:$CL$125,45,FALSE)</f>
        <v>0</v>
      </c>
      <c r="AY171" s="76" t="str">
        <f>VLOOKUP(F171,'N2K Features'!$D$5:$CL$125,46,FALSE)</f>
        <v>No</v>
      </c>
      <c r="AZ171" s="76">
        <f>VLOOKUP(F171,'N2K Features'!$D$5:$CL$125,47,FALSE)</f>
        <v>0</v>
      </c>
      <c r="BA171" s="76">
        <f>VLOOKUP(F171,'N2K Features'!$D$5:$CL$125,48,FALSE)</f>
        <v>0</v>
      </c>
      <c r="BB171" s="76" t="str">
        <f>VLOOKUP(F171,'N2K Features'!$D$5:$CL$125,49,FALSE)</f>
        <v>No</v>
      </c>
      <c r="BC171" s="76">
        <f>VLOOKUP(F171,'N2K Features'!$D$5:$CL$125,50,FALSE)</f>
        <v>0</v>
      </c>
      <c r="BD171" s="130">
        <f>VLOOKUP(F171,'N2K Features'!$D$5:$CL$125,51,FALSE)</f>
        <v>0</v>
      </c>
      <c r="BE171" s="76" t="str">
        <f>VLOOKUP(F171,'N2K Features'!$D$5:$CL$125,52,FALSE)</f>
        <v>No</v>
      </c>
      <c r="BF171" s="76">
        <f>VLOOKUP(F171,'N2K Features'!$D$5:$CL$125,53,FALSE)</f>
        <v>0</v>
      </c>
      <c r="BG171" s="130">
        <f>VLOOKUP(F171,'N2K Features'!$D$5:$CL$125,54,FALSE)</f>
        <v>0</v>
      </c>
      <c r="BH171" s="76" t="str">
        <f>VLOOKUP(F171,'N2K Features'!$D$5:$CL$125,55,FALSE)</f>
        <v>No</v>
      </c>
      <c r="BI171" s="76">
        <f>VLOOKUP(F171,'N2K Features'!$D$5:$CL$125,56,FALSE)</f>
        <v>0</v>
      </c>
      <c r="BJ171" s="76">
        <f>VLOOKUP(F171,'N2K Features'!$D$5:$CL$125,57,FALSE)</f>
        <v>0</v>
      </c>
      <c r="BK171" s="76" t="str">
        <f>VLOOKUP(F171,'N2K Features'!$D$5:$CL$125,58,FALSE)</f>
        <v>No</v>
      </c>
      <c r="BL171" s="76">
        <f>VLOOKUP(F171,'N2K Features'!$D$5:$CL$125,59,FALSE)</f>
        <v>0</v>
      </c>
      <c r="BM171" s="130">
        <f>VLOOKUP(F171,'N2K Features'!$D$5:$CL$125,60,FALSE)</f>
        <v>0</v>
      </c>
      <c r="BN171" s="76" t="str">
        <f>VLOOKUP(F171,'N2K Features'!$D$5:$CL$125,61,FALSE)</f>
        <v>No</v>
      </c>
      <c r="BO171" s="76">
        <f>VLOOKUP(F171,'N2K Features'!$D$5:$CL$125,62,FALSE)</f>
        <v>0</v>
      </c>
      <c r="BP171" s="76">
        <f>VLOOKUP(F171,'N2K Features'!$D$5:$CL$125,63,FALSE)</f>
        <v>0</v>
      </c>
      <c r="BQ171" s="76" t="str">
        <f>VLOOKUP(F171,'N2K Features'!$D$5:$CL$125,64,FALSE)</f>
        <v>No</v>
      </c>
      <c r="BR171" s="76">
        <f>VLOOKUP(F171,'N2K Features'!$D$5:$CL$125,65,FALSE)</f>
        <v>0</v>
      </c>
      <c r="BS171" s="76">
        <f>VLOOKUP(F171,'N2K Features'!$D$5:$CL$125,66,FALSE)</f>
        <v>0</v>
      </c>
      <c r="BT171" s="76" t="str">
        <f>VLOOKUP(F171,'N2K Features'!$D$5:$CL$125,67,FALSE)</f>
        <v>No</v>
      </c>
      <c r="BU171" s="76">
        <f>VLOOKUP(F171,'N2K Features'!$D$5:$CL$125,68,FALSE)</f>
        <v>0</v>
      </c>
      <c r="BV171" s="76">
        <f>VLOOKUP(F171,'N2K Features'!$D$5:$CL$125,69,FALSE)</f>
        <v>0</v>
      </c>
      <c r="BW171" s="76" t="str">
        <f>VLOOKUP(F171,'N2K Features'!$D$5:$CL$125,70,FALSE)</f>
        <v>No</v>
      </c>
      <c r="BX171" s="76">
        <f>VLOOKUP(F171,'N2K Features'!$D$5:$CL$125,71,FALSE)</f>
        <v>0</v>
      </c>
      <c r="BY171" s="130">
        <f>VLOOKUP(F171,'N2K Features'!$D$5:$CL$125,72,FALSE)</f>
        <v>0</v>
      </c>
      <c r="BZ171" s="76" t="str">
        <f>VLOOKUP(F171,'N2K Features'!$D$5:$CL$125,73,FALSE)</f>
        <v>No</v>
      </c>
      <c r="CA171" s="76">
        <f>VLOOKUP(F171,'N2K Features'!$D$5:$CL$125,74,FALSE)</f>
        <v>0</v>
      </c>
      <c r="CB171" s="76">
        <f>VLOOKUP(F171,'N2K Features'!$D$5:$CL$125,75,FALSE)</f>
        <v>0</v>
      </c>
      <c r="CC171" s="76" t="str">
        <f>VLOOKUP(F171,'N2K Features'!$D$5:$CL$125,76,FALSE)</f>
        <v>No</v>
      </c>
      <c r="CD171" s="76">
        <f>VLOOKUP(F171,'N2K Features'!$D$5:$CL$125,77,FALSE)</f>
        <v>0</v>
      </c>
      <c r="CE171" s="76">
        <f>VLOOKUP(F171,'N2K Features'!$D$5:$CL$125,78,FALSE)</f>
        <v>0</v>
      </c>
      <c r="CF171" s="76" t="str">
        <f>VLOOKUP(F171,'N2K Features'!$D$5:$CL$125,79,FALSE)</f>
        <v>No</v>
      </c>
      <c r="CG171" s="76">
        <f>VLOOKUP(F171,'N2K Features'!$D$5:$CL$125,80,FALSE)</f>
        <v>0</v>
      </c>
      <c r="CH171" s="76">
        <f>VLOOKUP(F171,'N2K Features'!$D$5:$CL$125,81,FALSE)</f>
        <v>0</v>
      </c>
      <c r="CI171" s="76" t="str">
        <f>VLOOKUP(F171,'N2K Features'!$D$5:$CL$125,82,FALSE)</f>
        <v>No</v>
      </c>
      <c r="CJ171" s="76">
        <f>VLOOKUP(F171,'N2K Features'!$D$5:$CL$125,83,FALSE)</f>
        <v>0</v>
      </c>
      <c r="CK171" s="76">
        <f>VLOOKUP(F171,'N2K Features'!$D$5:$CL$125,84,FALSE)</f>
        <v>0</v>
      </c>
      <c r="CL171" s="76" t="str">
        <f>VLOOKUP(F171,'N2K Features'!$D$5:$CL$125,85,FALSE)</f>
        <v>Yes</v>
      </c>
      <c r="CM171" s="76" t="str">
        <f>VLOOKUP(F171,'N2K Features'!$D$5:$CL$125,86,FALSE)</f>
        <v>Medium</v>
      </c>
      <c r="CN171" s="79" t="str">
        <f>VLOOKUP(F171,'N2K Features'!$D$5:$CL$125,87,FALSE)</f>
        <v xml:space="preserve">Iconic large marine mammal of interest to general public. </v>
      </c>
    </row>
    <row r="172" spans="1:92" ht="14.4" hidden="1" x14ac:dyDescent="0.3">
      <c r="A172" s="129" t="s">
        <v>246</v>
      </c>
      <c r="B172" s="59" t="s">
        <v>247</v>
      </c>
      <c r="C172" s="59" t="s">
        <v>528</v>
      </c>
      <c r="D172" s="59" t="s">
        <v>55</v>
      </c>
      <c r="E172" s="59" t="s">
        <v>57</v>
      </c>
      <c r="F172" s="59" t="s">
        <v>56</v>
      </c>
      <c r="G172" s="59" t="s">
        <v>57</v>
      </c>
      <c r="H172" s="179" t="s">
        <v>58</v>
      </c>
      <c r="I172" s="77" t="str">
        <f>VLOOKUP(F172,'N2K Features'!$D$5:$CL$125,4,FALSE)</f>
        <v>No</v>
      </c>
      <c r="J172" s="77">
        <f>VLOOKUP(F172,'N2K Features'!$D$5:$CL$125,5,FALSE)</f>
        <v>0</v>
      </c>
      <c r="K172" s="77">
        <f>VLOOKUP(F172,'N2K Features'!$D$5:$CL$125,6,FALSE)</f>
        <v>0</v>
      </c>
      <c r="L172" s="77" t="str">
        <f>VLOOKUP(F172,'N2K Features'!$D$5:$CL$125,7,FALSE)</f>
        <v>No</v>
      </c>
      <c r="M172" s="77" t="str">
        <f>VLOOKUP(F172,'N2K Features'!$D$5:$CL$125,8,FALSE)</f>
        <v>Negligible</v>
      </c>
      <c r="N172" s="77" t="str">
        <f>VLOOKUP(F172,'N2K Features'!$D$5:$CL$125,9,FALSE)</f>
        <v>Low</v>
      </c>
      <c r="O172" s="77" t="str">
        <f>VLOOKUP(F172,'N2K Features'!$D$5:$CL$125,10,FALSE)</f>
        <v>No</v>
      </c>
      <c r="P172" s="77" t="str">
        <f>VLOOKUP(F172,'N2K Features'!$D$5:$CL$125,11,FALSE)</f>
        <v>Negligible</v>
      </c>
      <c r="Q172" s="77" t="str">
        <f>VLOOKUP(F172,'N2K Features'!$D$5:$CL$125,12,FALSE)</f>
        <v>Low</v>
      </c>
      <c r="R172" s="77" t="str">
        <f>VLOOKUP(F172,'N2K Features'!$D$5:$CL$125,13,FALSE)</f>
        <v>No</v>
      </c>
      <c r="S172" s="77">
        <f>VLOOKUP(F172,'N2K Features'!$D$5:$CL$125,14,FALSE)</f>
        <v>0</v>
      </c>
      <c r="T172" s="77">
        <f>VLOOKUP(F172,'N2K Features'!$D$5:$CL$125,15,FALSE)</f>
        <v>0</v>
      </c>
      <c r="U172" s="77" t="str">
        <f>VLOOKUP(F172,'N2K Features'!$D$5:$CL$125,16,FALSE)</f>
        <v>No</v>
      </c>
      <c r="V172" s="77">
        <f>VLOOKUP(F172,'N2K Features'!$D$5:$CL$125, 17,FALSE)</f>
        <v>0</v>
      </c>
      <c r="W172" s="77">
        <f>VLOOKUP(F172,'N2K Features'!$D$5:$CL$125,18,FALSE)</f>
        <v>0</v>
      </c>
      <c r="X172" s="77" t="str">
        <f>VLOOKUP(F172,'N2K Features'!$D$5:$CL$125,19,FALSE)</f>
        <v>No</v>
      </c>
      <c r="Y172" s="77">
        <f>VLOOKUP(F172,'N2K Features'!$D$5:$CL$125,20,FALSE)</f>
        <v>0</v>
      </c>
      <c r="Z172" s="77">
        <f>VLOOKUP(F172,'N2K Features'!$D$5:$CL$125,21,FALSE)</f>
        <v>0</v>
      </c>
      <c r="AA172" s="77" t="str">
        <f>VLOOKUP(F172,'N2K Features'!$D$5:$CL$125,22,FALSE)</f>
        <v>No</v>
      </c>
      <c r="AB172" s="77">
        <f>VLOOKUP(F172,'N2K Features'!$D$5:$CL$125,23,FALSE)</f>
        <v>0</v>
      </c>
      <c r="AC172" s="77">
        <f>VLOOKUP(F172,'N2K Features'!$D$5:$CL$125,24,FALSE)</f>
        <v>0</v>
      </c>
      <c r="AD172" s="77" t="str">
        <f>VLOOKUP(F172,'N2K Features'!$D$5:$CL$125,25,FALSE)</f>
        <v>No</v>
      </c>
      <c r="AE172" s="77">
        <f>VLOOKUP(F172,'N2K Features'!$D$5:$CL$125,26,FALSE)</f>
        <v>0</v>
      </c>
      <c r="AF172" s="78">
        <f>VLOOKUP(F172,'N2K Features'!$D$5:$CL$125,27,FALSE)</f>
        <v>0</v>
      </c>
      <c r="AG172" s="76" t="str">
        <f>VLOOKUP(F172,'N2K Features'!$D$5:$CL$125,28,FALSE)</f>
        <v>No</v>
      </c>
      <c r="AH172" s="76">
        <f>VLOOKUP(F172,'N2K Features'!$D$5:$CL$125,29,FALSE)</f>
        <v>0</v>
      </c>
      <c r="AI172" s="76">
        <f>VLOOKUP(F172,'N2K Features'!$D$5:$CL$125,30,FALSE)</f>
        <v>0</v>
      </c>
      <c r="AJ172" s="76" t="str">
        <f>VLOOKUP(F172,'N2K Features'!$D$5:$CL$125,31,FALSE)</f>
        <v>No</v>
      </c>
      <c r="AK172" s="76">
        <f>VLOOKUP(F172,'N2K Features'!$D$5:$CL$125,32,FALSE)</f>
        <v>0</v>
      </c>
      <c r="AL172" s="76">
        <f>VLOOKUP(F172,'N2K Features'!$D$5:$CL$125,33,FALSE)</f>
        <v>0</v>
      </c>
      <c r="AM172" s="76" t="str">
        <f>VLOOKUP(F172,'N2K Features'!$D$5:$CL$125,34,FALSE)</f>
        <v>No</v>
      </c>
      <c r="AN172" s="76">
        <f>VLOOKUP(F172,'N2K Features'!$D$5:$CL$125,35,FALSE)</f>
        <v>0</v>
      </c>
      <c r="AO172" s="76">
        <f>VLOOKUP(F172,'N2K Features'!$D$5:$CL$125,36,FALSE)</f>
        <v>0</v>
      </c>
      <c r="AP172" s="76" t="str">
        <f>VLOOKUP(F172,'N2K Features'!$D$5:$CL$125,37,FALSE)</f>
        <v>No</v>
      </c>
      <c r="AQ172" s="76">
        <f>VLOOKUP(F172,'N2K Features'!$D$5:$CL$125,38,FALSE)</f>
        <v>0</v>
      </c>
      <c r="AR172" s="76">
        <f>VLOOKUP(F172,'N2K Features'!$D$5:$CL$125,39,FALSE)</f>
        <v>0</v>
      </c>
      <c r="AS172" s="76" t="str">
        <f>VLOOKUP(F172,'N2K Features'!$D$5:$CL$125,40,FALSE)</f>
        <v>No</v>
      </c>
      <c r="AT172" s="76">
        <f>VLOOKUP(F172,'N2K Features'!$D$5:$CL$125,41,FALSE)</f>
        <v>0</v>
      </c>
      <c r="AU172" s="76">
        <f>VLOOKUP(F172,'N2K Features'!$D$5:$CL$125,42,FALSE)</f>
        <v>0</v>
      </c>
      <c r="AV172" s="76" t="str">
        <f>VLOOKUP(F172,'N2K Features'!$D$5:$CL$125,43,FALSE)</f>
        <v>No</v>
      </c>
      <c r="AW172" s="76">
        <f>VLOOKUP(F172,'N2K Features'!$D$5:$CL$125,44,FALSE)</f>
        <v>0</v>
      </c>
      <c r="AX172" s="76">
        <f>VLOOKUP(F172,'N2K Features'!$D$5:$CL$125,45,FALSE)</f>
        <v>0</v>
      </c>
      <c r="AY172" s="76" t="str">
        <f>VLOOKUP(F172,'N2K Features'!$D$5:$CL$125,46,FALSE)</f>
        <v>No</v>
      </c>
      <c r="AZ172" s="76">
        <f>VLOOKUP(F172,'N2K Features'!$D$5:$CL$125,47,FALSE)</f>
        <v>0</v>
      </c>
      <c r="BA172" s="76">
        <f>VLOOKUP(F172,'N2K Features'!$D$5:$CL$125,48,FALSE)</f>
        <v>0</v>
      </c>
      <c r="BB172" s="76" t="str">
        <f>VLOOKUP(F172,'N2K Features'!$D$5:$CL$125,49,FALSE)</f>
        <v>No</v>
      </c>
      <c r="BC172" s="76">
        <f>VLOOKUP(F172,'N2K Features'!$D$5:$CL$125,50,FALSE)</f>
        <v>0</v>
      </c>
      <c r="BD172" s="130">
        <f>VLOOKUP(F172,'N2K Features'!$D$5:$CL$125,51,FALSE)</f>
        <v>0</v>
      </c>
      <c r="BE172" s="76" t="str">
        <f>VLOOKUP(F172,'N2K Features'!$D$5:$CL$125,52,FALSE)</f>
        <v>No</v>
      </c>
      <c r="BF172" s="76">
        <f>VLOOKUP(F172,'N2K Features'!$D$5:$CL$125,53,FALSE)</f>
        <v>0</v>
      </c>
      <c r="BG172" s="130">
        <f>VLOOKUP(F172,'N2K Features'!$D$5:$CL$125,54,FALSE)</f>
        <v>0</v>
      </c>
      <c r="BH172" s="76" t="str">
        <f>VLOOKUP(F172,'N2K Features'!$D$5:$CL$125,55,FALSE)</f>
        <v>No</v>
      </c>
      <c r="BI172" s="76">
        <f>VLOOKUP(F172,'N2K Features'!$D$5:$CL$125,56,FALSE)</f>
        <v>0</v>
      </c>
      <c r="BJ172" s="76">
        <f>VLOOKUP(F172,'N2K Features'!$D$5:$CL$125,57,FALSE)</f>
        <v>0</v>
      </c>
      <c r="BK172" s="76" t="str">
        <f>VLOOKUP(F172,'N2K Features'!$D$5:$CL$125,58,FALSE)</f>
        <v>No</v>
      </c>
      <c r="BL172" s="76">
        <f>VLOOKUP(F172,'N2K Features'!$D$5:$CL$125,59,FALSE)</f>
        <v>0</v>
      </c>
      <c r="BM172" s="130">
        <f>VLOOKUP(F172,'N2K Features'!$D$5:$CL$125,60,FALSE)</f>
        <v>0</v>
      </c>
      <c r="BN172" s="76" t="str">
        <f>VLOOKUP(F172,'N2K Features'!$D$5:$CL$125,61,FALSE)</f>
        <v>No</v>
      </c>
      <c r="BO172" s="76">
        <f>VLOOKUP(F172,'N2K Features'!$D$5:$CL$125,62,FALSE)</f>
        <v>0</v>
      </c>
      <c r="BP172" s="76">
        <f>VLOOKUP(F172,'N2K Features'!$D$5:$CL$125,63,FALSE)</f>
        <v>0</v>
      </c>
      <c r="BQ172" s="76" t="str">
        <f>VLOOKUP(F172,'N2K Features'!$D$5:$CL$125,64,FALSE)</f>
        <v>No</v>
      </c>
      <c r="BR172" s="76">
        <f>VLOOKUP(F172,'N2K Features'!$D$5:$CL$125,65,FALSE)</f>
        <v>0</v>
      </c>
      <c r="BS172" s="76">
        <f>VLOOKUP(F172,'N2K Features'!$D$5:$CL$125,66,FALSE)</f>
        <v>0</v>
      </c>
      <c r="BT172" s="76" t="str">
        <f>VLOOKUP(F172,'N2K Features'!$D$5:$CL$125,67,FALSE)</f>
        <v>No</v>
      </c>
      <c r="BU172" s="76">
        <f>VLOOKUP(F172,'N2K Features'!$D$5:$CL$125,68,FALSE)</f>
        <v>0</v>
      </c>
      <c r="BV172" s="76">
        <f>VLOOKUP(F172,'N2K Features'!$D$5:$CL$125,69,FALSE)</f>
        <v>0</v>
      </c>
      <c r="BW172" s="76" t="str">
        <f>VLOOKUP(F172,'N2K Features'!$D$5:$CL$125,70,FALSE)</f>
        <v>No</v>
      </c>
      <c r="BX172" s="76">
        <f>VLOOKUP(F172,'N2K Features'!$D$5:$CL$125,71,FALSE)</f>
        <v>0</v>
      </c>
      <c r="BY172" s="130">
        <f>VLOOKUP(F172,'N2K Features'!$D$5:$CL$125,72,FALSE)</f>
        <v>0</v>
      </c>
      <c r="BZ172" s="76" t="str">
        <f>VLOOKUP(F172,'N2K Features'!$D$5:$CL$125,73,FALSE)</f>
        <v>No</v>
      </c>
      <c r="CA172" s="76">
        <f>VLOOKUP(F172,'N2K Features'!$D$5:$CL$125,74,FALSE)</f>
        <v>0</v>
      </c>
      <c r="CB172" s="76">
        <f>VLOOKUP(F172,'N2K Features'!$D$5:$CL$125,75,FALSE)</f>
        <v>0</v>
      </c>
      <c r="CC172" s="76" t="str">
        <f>VLOOKUP(F172,'N2K Features'!$D$5:$CL$125,76,FALSE)</f>
        <v>No</v>
      </c>
      <c r="CD172" s="76">
        <f>VLOOKUP(F172,'N2K Features'!$D$5:$CL$125,77,FALSE)</f>
        <v>0</v>
      </c>
      <c r="CE172" s="76">
        <f>VLOOKUP(F172,'N2K Features'!$D$5:$CL$125,78,FALSE)</f>
        <v>0</v>
      </c>
      <c r="CF172" s="76" t="str">
        <f>VLOOKUP(F172,'N2K Features'!$D$5:$CL$125,79,FALSE)</f>
        <v>No</v>
      </c>
      <c r="CG172" s="76">
        <f>VLOOKUP(F172,'N2K Features'!$D$5:$CL$125,80,FALSE)</f>
        <v>0</v>
      </c>
      <c r="CH172" s="76">
        <f>VLOOKUP(F172,'N2K Features'!$D$5:$CL$125,81,FALSE)</f>
        <v>0</v>
      </c>
      <c r="CI172" s="76" t="str">
        <f>VLOOKUP(F172,'N2K Features'!$D$5:$CL$125,82,FALSE)</f>
        <v>No</v>
      </c>
      <c r="CJ172" s="76">
        <f>VLOOKUP(F172,'N2K Features'!$D$5:$CL$125,83,FALSE)</f>
        <v>0</v>
      </c>
      <c r="CK172" s="76">
        <f>VLOOKUP(F172,'N2K Features'!$D$5:$CL$125,84,FALSE)</f>
        <v>0</v>
      </c>
      <c r="CL172" s="76" t="str">
        <f>VLOOKUP(F172,'N2K Features'!$D$5:$CL$125,85,FALSE)</f>
        <v>Yes</v>
      </c>
      <c r="CM172" s="76" t="str">
        <f>VLOOKUP(F172,'N2K Features'!$D$5:$CL$125,86,FALSE)</f>
        <v>Low</v>
      </c>
      <c r="CN172" s="79" t="str">
        <f>VLOOKUP(F172,'N2K Features'!$D$5:$CL$125,87,FALSE)</f>
        <v xml:space="preserve">Iconic mammal species, but not easily viewed. </v>
      </c>
    </row>
    <row r="173" spans="1:92" ht="14.4" hidden="1" x14ac:dyDescent="0.3">
      <c r="A173" s="129" t="s">
        <v>248</v>
      </c>
      <c r="B173" s="59" t="s">
        <v>249</v>
      </c>
      <c r="C173" s="59" t="s">
        <v>585</v>
      </c>
      <c r="D173" s="59" t="s">
        <v>166</v>
      </c>
      <c r="E173" s="59" t="s">
        <v>592</v>
      </c>
      <c r="F173" s="59" t="s">
        <v>167</v>
      </c>
      <c r="G173" s="59" t="s">
        <v>168</v>
      </c>
      <c r="H173" s="179" t="s">
        <v>169</v>
      </c>
      <c r="I173" s="77" t="str">
        <f>VLOOKUP(F173,'N2K Features'!$D$5:$CL$125,4,FALSE)</f>
        <v>Yes</v>
      </c>
      <c r="J173" s="77" t="str">
        <f>VLOOKUP(F173,'N2K Features'!$D$5:$CL$125,5,FALSE)</f>
        <v>Medium</v>
      </c>
      <c r="K173" s="77" t="str">
        <f>VLOOKUP(F173,'N2K Features'!$D$5:$CL$125,6,FALSE)</f>
        <v>Moderate</v>
      </c>
      <c r="L173" s="77" t="str">
        <f>VLOOKUP(F173,'N2K Features'!$D$5:$CL$125,7,FALSE)</f>
        <v>Yes</v>
      </c>
      <c r="M173" s="77" t="str">
        <f>VLOOKUP(F173,'N2K Features'!$D$5:$CL$125,8,FALSE)</f>
        <v>Large</v>
      </c>
      <c r="N173" s="77" t="str">
        <f>VLOOKUP(F173,'N2K Features'!$D$5:$CL$125,9,FALSE)</f>
        <v>Moderate</v>
      </c>
      <c r="O173" s="77" t="str">
        <f>VLOOKUP(F173,'N2K Features'!$D$5:$CL$125,10,FALSE)</f>
        <v>Yes</v>
      </c>
      <c r="P173" s="77" t="str">
        <f>VLOOKUP(F173,'N2K Features'!$D$5:$CL$125,11,FALSE)</f>
        <v>Medium</v>
      </c>
      <c r="Q173" s="77" t="str">
        <f>VLOOKUP(F173,'N2K Features'!$D$5:$CL$125,12,FALSE)</f>
        <v>Low</v>
      </c>
      <c r="R173" s="77" t="str">
        <f>VLOOKUP(F173,'N2K Features'!$D$5:$CL$125,13,FALSE)</f>
        <v>Yes</v>
      </c>
      <c r="S173" s="77" t="str">
        <f>VLOOKUP(F173,'N2K Features'!$D$5:$CL$125,14,FALSE)</f>
        <v>Medium</v>
      </c>
      <c r="T173" s="77" t="str">
        <f>VLOOKUP(F173,'N2K Features'!$D$5:$CL$125,15,FALSE)</f>
        <v>Moderate</v>
      </c>
      <c r="U173" s="77" t="str">
        <f>VLOOKUP(F173,'N2K Features'!$D$5:$CL$125,16,FALSE)</f>
        <v>Yes</v>
      </c>
      <c r="V173" s="77" t="str">
        <f>VLOOKUP(F173,'N2K Features'!$D$5:$CL$125, 17,FALSE)</f>
        <v>Medium</v>
      </c>
      <c r="W173" s="77" t="str">
        <f>VLOOKUP(F173,'N2K Features'!$D$5:$CL$125,18,FALSE)</f>
        <v>Low</v>
      </c>
      <c r="X173" s="77" t="str">
        <f>VLOOKUP(F173,'N2K Features'!$D$5:$CL$125,19,FALSE)</f>
        <v>No</v>
      </c>
      <c r="Y173" s="77">
        <f>VLOOKUP(F173,'N2K Features'!$D$5:$CL$125,20,FALSE)</f>
        <v>0</v>
      </c>
      <c r="Z173" s="77">
        <f>VLOOKUP(F173,'N2K Features'!$D$5:$CL$125,21,FALSE)</f>
        <v>0</v>
      </c>
      <c r="AA173" s="77" t="str">
        <f>VLOOKUP(F173,'N2K Features'!$D$5:$CL$125,22,FALSE)</f>
        <v>No</v>
      </c>
      <c r="AB173" s="77">
        <f>VLOOKUP(F173,'N2K Features'!$D$5:$CL$125,23,FALSE)</f>
        <v>0</v>
      </c>
      <c r="AC173" s="77">
        <f>VLOOKUP(F173,'N2K Features'!$D$5:$CL$125,24,FALSE)</f>
        <v>0</v>
      </c>
      <c r="AD173" s="77" t="str">
        <f>VLOOKUP(F173,'N2K Features'!$D$5:$CL$125,25,FALSE)</f>
        <v>Yes</v>
      </c>
      <c r="AE173" s="77" t="str">
        <f>VLOOKUP(F173,'N2K Features'!$D$5:$CL$125,26,FALSE)</f>
        <v>Medium</v>
      </c>
      <c r="AF173" s="78" t="str">
        <f>VLOOKUP(F173,'N2K Features'!$D$5:$CL$125,27,FALSE)</f>
        <v>High</v>
      </c>
      <c r="AG173" s="76" t="str">
        <f>VLOOKUP(F173,'N2K Features'!$D$5:$CL$125,28,FALSE)</f>
        <v>Yes</v>
      </c>
      <c r="AH173" s="76" t="str">
        <f>VLOOKUP(F173,'N2K Features'!$D$5:$CL$125,29,FALSE)</f>
        <v>Small</v>
      </c>
      <c r="AI173" s="76" t="str">
        <f>VLOOKUP(F173,'N2K Features'!$D$5:$CL$125,30,FALSE)</f>
        <v>High</v>
      </c>
      <c r="AJ173" s="76" t="str">
        <f>VLOOKUP(F173,'N2K Features'!$D$5:$CL$125,31,FALSE)</f>
        <v>No</v>
      </c>
      <c r="AK173" s="76">
        <f>VLOOKUP(F173,'N2K Features'!$D$5:$CL$125,32,FALSE)</f>
        <v>0</v>
      </c>
      <c r="AL173" s="76">
        <f>VLOOKUP(F173,'N2K Features'!$D$5:$CL$125,33,FALSE)</f>
        <v>0</v>
      </c>
      <c r="AM173" s="76" t="str">
        <f>VLOOKUP(F173,'N2K Features'!$D$5:$CL$125,34,FALSE)</f>
        <v>No</v>
      </c>
      <c r="AN173" s="76">
        <f>VLOOKUP(F173,'N2K Features'!$D$5:$CL$125,35,FALSE)</f>
        <v>0</v>
      </c>
      <c r="AO173" s="76">
        <f>VLOOKUP(F173,'N2K Features'!$D$5:$CL$125,36,FALSE)</f>
        <v>0</v>
      </c>
      <c r="AP173" s="76" t="str">
        <f>VLOOKUP(F173,'N2K Features'!$D$5:$CL$125,37,FALSE)</f>
        <v>Yes</v>
      </c>
      <c r="AQ173" s="76" t="str">
        <f>VLOOKUP(F173,'N2K Features'!$D$5:$CL$125,38,FALSE)</f>
        <v>Medium</v>
      </c>
      <c r="AR173" s="76" t="str">
        <f>VLOOKUP(F173,'N2K Features'!$D$5:$CL$125,39,FALSE)</f>
        <v>Low</v>
      </c>
      <c r="AS173" s="76" t="str">
        <f>VLOOKUP(F173,'N2K Features'!$D$5:$CL$125,40,FALSE)</f>
        <v>No</v>
      </c>
      <c r="AT173" s="76">
        <f>VLOOKUP(F173,'N2K Features'!$D$5:$CL$125,41,FALSE)</f>
        <v>0</v>
      </c>
      <c r="AU173" s="76">
        <f>VLOOKUP(F173,'N2K Features'!$D$5:$CL$125,42,FALSE)</f>
        <v>0</v>
      </c>
      <c r="AV173" s="76" t="str">
        <f>VLOOKUP(F173,'N2K Features'!$D$5:$CL$125,43,FALSE)</f>
        <v>No</v>
      </c>
      <c r="AW173" s="76">
        <f>VLOOKUP(F173,'N2K Features'!$D$5:$CL$125,44,FALSE)</f>
        <v>0</v>
      </c>
      <c r="AX173" s="76">
        <f>VLOOKUP(F173,'N2K Features'!$D$5:$CL$125,45,FALSE)</f>
        <v>0</v>
      </c>
      <c r="AY173" s="76" t="str">
        <f>VLOOKUP(F173,'N2K Features'!$D$5:$CL$125,46,FALSE)</f>
        <v>No</v>
      </c>
      <c r="AZ173" s="76">
        <f>VLOOKUP(F173,'N2K Features'!$D$5:$CL$125,47,FALSE)</f>
        <v>0</v>
      </c>
      <c r="BA173" s="76">
        <f>VLOOKUP(F173,'N2K Features'!$D$5:$CL$125,48,FALSE)</f>
        <v>0</v>
      </c>
      <c r="BB173" s="76" t="str">
        <f>VLOOKUP(F173,'N2K Features'!$D$5:$CL$125,49,FALSE)</f>
        <v>No</v>
      </c>
      <c r="BC173" s="76">
        <f>VLOOKUP(F173,'N2K Features'!$D$5:$CL$125,50,FALSE)</f>
        <v>0</v>
      </c>
      <c r="BD173" s="130">
        <f>VLOOKUP(F173,'N2K Features'!$D$5:$CL$125,51,FALSE)</f>
        <v>0</v>
      </c>
      <c r="BE173" s="76" t="str">
        <f>VLOOKUP(F173,'N2K Features'!$D$5:$CL$125,52,FALSE)</f>
        <v>Yes</v>
      </c>
      <c r="BF173" s="76" t="str">
        <f>VLOOKUP(F173,'N2K Features'!$D$5:$CL$125,53,FALSE)</f>
        <v>Small</v>
      </c>
      <c r="BG173" s="130" t="str">
        <f>VLOOKUP(F173,'N2K Features'!$D$5:$CL$125,54,FALSE)</f>
        <v>Low</v>
      </c>
      <c r="BH173" s="76" t="str">
        <f>VLOOKUP(F173,'N2K Features'!$D$5:$CL$125,55,FALSE)</f>
        <v>Yes</v>
      </c>
      <c r="BI173" s="76" t="str">
        <f>VLOOKUP(F173,'N2K Features'!$D$5:$CL$125,56,FALSE)</f>
        <v>Small</v>
      </c>
      <c r="BJ173" s="76" t="str">
        <f>VLOOKUP(F173,'N2K Features'!$D$5:$CL$125,57,FALSE)</f>
        <v>Low</v>
      </c>
      <c r="BK173" s="76" t="str">
        <f>VLOOKUP(F173,'N2K Features'!$D$5:$CL$125,58,FALSE)</f>
        <v>Yes</v>
      </c>
      <c r="BL173" s="76" t="str">
        <f>VLOOKUP(F173,'N2K Features'!$D$5:$CL$125,59,FALSE)</f>
        <v>Medium</v>
      </c>
      <c r="BM173" s="130" t="str">
        <f>VLOOKUP(F173,'N2K Features'!$D$5:$CL$125,60,FALSE)</f>
        <v>High</v>
      </c>
      <c r="BN173" s="76" t="str">
        <f>VLOOKUP(F173,'N2K Features'!$D$5:$CL$125,61,FALSE)</f>
        <v>Yes</v>
      </c>
      <c r="BO173" s="76" t="str">
        <f>VLOOKUP(F173,'N2K Features'!$D$5:$CL$125,62,FALSE)</f>
        <v>Medium</v>
      </c>
      <c r="BP173" s="76" t="str">
        <f>VLOOKUP(F173,'N2K Features'!$D$5:$CL$125,63,FALSE)</f>
        <v>Moderate</v>
      </c>
      <c r="BQ173" s="76" t="str">
        <f>VLOOKUP(F173,'N2K Features'!$D$5:$CL$125,64,FALSE)</f>
        <v>Yes</v>
      </c>
      <c r="BR173" s="76" t="str">
        <f>VLOOKUP(F173,'N2K Features'!$D$5:$CL$125,65,FALSE)</f>
        <v>Medium</v>
      </c>
      <c r="BS173" s="76" t="str">
        <f>VLOOKUP(F173,'N2K Features'!$D$5:$CL$125,66,FALSE)</f>
        <v>Moderate</v>
      </c>
      <c r="BT173" s="76" t="str">
        <f>VLOOKUP(F173,'N2K Features'!$D$5:$CL$125,67,FALSE)</f>
        <v>Yes</v>
      </c>
      <c r="BU173" s="76" t="str">
        <f>VLOOKUP(F173,'N2K Features'!$D$5:$CL$125,68,FALSE)</f>
        <v>Small</v>
      </c>
      <c r="BV173" s="76" t="str">
        <f>VLOOKUP(F173,'N2K Features'!$D$5:$CL$125,69,FALSE)</f>
        <v>Low</v>
      </c>
      <c r="BW173" s="76" t="str">
        <f>VLOOKUP(F173,'N2K Features'!$D$5:$CL$125,70,FALSE)</f>
        <v>Yes</v>
      </c>
      <c r="BX173" s="76" t="str">
        <f>VLOOKUP(F173,'N2K Features'!$D$5:$CL$125,71,FALSE)</f>
        <v>Medium</v>
      </c>
      <c r="BY173" s="130" t="str">
        <f>VLOOKUP(F173,'N2K Features'!$D$5:$CL$125,72,FALSE)</f>
        <v>High</v>
      </c>
      <c r="BZ173" s="76" t="str">
        <f>VLOOKUP(F173,'N2K Features'!$D$5:$CL$125,73,FALSE)</f>
        <v>No</v>
      </c>
      <c r="CA173" s="76">
        <f>VLOOKUP(F173,'N2K Features'!$D$5:$CL$125,74,FALSE)</f>
        <v>0</v>
      </c>
      <c r="CB173" s="76">
        <f>VLOOKUP(F173,'N2K Features'!$D$5:$CL$125,75,FALSE)</f>
        <v>0</v>
      </c>
      <c r="CC173" s="76" t="str">
        <f>VLOOKUP(F173,'N2K Features'!$D$5:$CL$125,76,FALSE)</f>
        <v>No</v>
      </c>
      <c r="CD173" s="76">
        <f>VLOOKUP(F173,'N2K Features'!$D$5:$CL$125,77,FALSE)</f>
        <v>0</v>
      </c>
      <c r="CE173" s="76">
        <f>VLOOKUP(F173,'N2K Features'!$D$5:$CL$125,78,FALSE)</f>
        <v>0</v>
      </c>
      <c r="CF173" s="76" t="str">
        <f>VLOOKUP(F173,'N2K Features'!$D$5:$CL$125,79,FALSE)</f>
        <v>Yes</v>
      </c>
      <c r="CG173" s="76" t="str">
        <f>VLOOKUP(F173,'N2K Features'!$D$5:$CL$125,80,FALSE)</f>
        <v>Medium</v>
      </c>
      <c r="CH173" s="76" t="str">
        <f>VLOOKUP(F173,'N2K Features'!$D$5:$CL$125,81,FALSE)</f>
        <v>High</v>
      </c>
      <c r="CI173" s="76" t="str">
        <f>VLOOKUP(F173,'N2K Features'!$D$5:$CL$125,82,FALSE)</f>
        <v>No</v>
      </c>
      <c r="CJ173" s="76">
        <f>VLOOKUP(F173,'N2K Features'!$D$5:$CL$125,83,FALSE)</f>
        <v>0</v>
      </c>
      <c r="CK173" s="76">
        <f>VLOOKUP(F173,'N2K Features'!$D$5:$CL$125,84,FALSE)</f>
        <v>0</v>
      </c>
      <c r="CL173" s="76" t="str">
        <f>VLOOKUP(F173,'N2K Features'!$D$5:$CL$125,85,FALSE)</f>
        <v>Yes</v>
      </c>
      <c r="CM173" s="76" t="str">
        <f>VLOOKUP(F173,'N2K Features'!$D$5:$CL$125,86,FALSE)</f>
        <v>Medium</v>
      </c>
      <c r="CN173" s="79" t="str">
        <f>VLOOKUP(F173,'N2K Features'!$D$5:$CL$125,87,FALSE)</f>
        <v>Appealing open space, with flowers and butterflies, sometimes near towns, sometimes on nature reserves with interpretation</v>
      </c>
    </row>
    <row r="174" spans="1:92" ht="14.4" hidden="1" x14ac:dyDescent="0.3">
      <c r="A174" s="129" t="s">
        <v>248</v>
      </c>
      <c r="B174" s="59" t="s">
        <v>249</v>
      </c>
      <c r="C174" s="59" t="s">
        <v>585</v>
      </c>
      <c r="D174" s="59" t="s">
        <v>11</v>
      </c>
      <c r="E174" s="59" t="s">
        <v>601</v>
      </c>
      <c r="F174" s="59" t="s">
        <v>12</v>
      </c>
      <c r="G174" s="59" t="s">
        <v>13</v>
      </c>
      <c r="H174" s="179" t="s">
        <v>14</v>
      </c>
      <c r="I174" s="77" t="str">
        <f>VLOOKUP(F174,'N2K Features'!$D$5:$CL$125,4,FALSE)</f>
        <v>Yes</v>
      </c>
      <c r="J174" s="77" t="str">
        <f>VLOOKUP(F174,'N2K Features'!$D$5:$CL$125,5,FALSE)</f>
        <v>Medium</v>
      </c>
      <c r="K174" s="77" t="str">
        <f>VLOOKUP(F174,'N2K Features'!$D$5:$CL$125,6,FALSE)</f>
        <v>Moderate</v>
      </c>
      <c r="L174" s="77" t="str">
        <f>VLOOKUP(F174,'N2K Features'!$D$5:$CL$125,7,FALSE)</f>
        <v>Yes</v>
      </c>
      <c r="M174" s="77" t="str">
        <f>VLOOKUP(F174,'N2K Features'!$D$5:$CL$125,8,FALSE)</f>
        <v>Large</v>
      </c>
      <c r="N174" s="77" t="str">
        <f>VLOOKUP(F174,'N2K Features'!$D$5:$CL$125,9,FALSE)</f>
        <v>Moderate</v>
      </c>
      <c r="O174" s="77" t="str">
        <f>VLOOKUP(F174,'N2K Features'!$D$5:$CL$125,10,FALSE)</f>
        <v>Yes</v>
      </c>
      <c r="P174" s="77" t="str">
        <f>VLOOKUP(F174,'N2K Features'!$D$5:$CL$125,11,FALSE)</f>
        <v>Medium</v>
      </c>
      <c r="Q174" s="77" t="str">
        <f>VLOOKUP(F174,'N2K Features'!$D$5:$CL$125,12,FALSE)</f>
        <v>Low</v>
      </c>
      <c r="R174" s="77" t="str">
        <f>VLOOKUP(F174,'N2K Features'!$D$5:$CL$125,13,FALSE)</f>
        <v>Yes</v>
      </c>
      <c r="S174" s="77" t="str">
        <f>VLOOKUP(F174,'N2K Features'!$D$5:$CL$125,14,FALSE)</f>
        <v>Large</v>
      </c>
      <c r="T174" s="77" t="str">
        <f>VLOOKUP(F174,'N2K Features'!$D$5:$CL$125,15,FALSE)</f>
        <v>High</v>
      </c>
      <c r="U174" s="77" t="str">
        <f>VLOOKUP(F174,'N2K Features'!$D$5:$CL$125,16,FALSE)</f>
        <v>Yes</v>
      </c>
      <c r="V174" s="77" t="str">
        <f>VLOOKUP(F174,'N2K Features'!$D$5:$CL$125, 17,FALSE)</f>
        <v>Medium</v>
      </c>
      <c r="W174" s="77" t="str">
        <f>VLOOKUP(F174,'N2K Features'!$D$5:$CL$125,18,FALSE)</f>
        <v>Low</v>
      </c>
      <c r="X174" s="77" t="str">
        <f>VLOOKUP(F174,'N2K Features'!$D$5:$CL$125,19,FALSE)</f>
        <v>No</v>
      </c>
      <c r="Y174" s="77">
        <f>VLOOKUP(F174,'N2K Features'!$D$5:$CL$125,20,FALSE)</f>
        <v>0</v>
      </c>
      <c r="Z174" s="77">
        <f>VLOOKUP(F174,'N2K Features'!$D$5:$CL$125,21,FALSE)</f>
        <v>0</v>
      </c>
      <c r="AA174" s="77" t="str">
        <f>VLOOKUP(F174,'N2K Features'!$D$5:$CL$125,22,FALSE)</f>
        <v>Yes</v>
      </c>
      <c r="AB174" s="77" t="str">
        <f>VLOOKUP(F174,'N2K Features'!$D$5:$CL$125,23,FALSE)</f>
        <v>Small</v>
      </c>
      <c r="AC174" s="77" t="str">
        <f>VLOOKUP(F174,'N2K Features'!$D$5:$CL$125,24,FALSE)</f>
        <v>High</v>
      </c>
      <c r="AD174" s="77" t="str">
        <f>VLOOKUP(F174,'N2K Features'!$D$5:$CL$125,25,FALSE)</f>
        <v>Yes</v>
      </c>
      <c r="AE174" s="77" t="str">
        <f>VLOOKUP(F174,'N2K Features'!$D$5:$CL$125,26,FALSE)</f>
        <v>Small</v>
      </c>
      <c r="AF174" s="78" t="str">
        <f>VLOOKUP(F174,'N2K Features'!$D$5:$CL$125,27,FALSE)</f>
        <v>Low</v>
      </c>
      <c r="AG174" s="76" t="str">
        <f>VLOOKUP(F174,'N2K Features'!$D$5:$CL$125,28,FALSE)</f>
        <v>No</v>
      </c>
      <c r="AH174" s="76">
        <f>VLOOKUP(F174,'N2K Features'!$D$5:$CL$125,29,FALSE)</f>
        <v>0</v>
      </c>
      <c r="AI174" s="76">
        <f>VLOOKUP(F174,'N2K Features'!$D$5:$CL$125,30,FALSE)</f>
        <v>0</v>
      </c>
      <c r="AJ174" s="76" t="str">
        <f>VLOOKUP(F174,'N2K Features'!$D$5:$CL$125,31,FALSE)</f>
        <v>No</v>
      </c>
      <c r="AK174" s="76">
        <f>VLOOKUP(F174,'N2K Features'!$D$5:$CL$125,32,FALSE)</f>
        <v>0</v>
      </c>
      <c r="AL174" s="76">
        <f>VLOOKUP(F174,'N2K Features'!$D$5:$CL$125,33,FALSE)</f>
        <v>0</v>
      </c>
      <c r="AM174" s="76" t="str">
        <f>VLOOKUP(F174,'N2K Features'!$D$5:$CL$125,34,FALSE)</f>
        <v>Yes</v>
      </c>
      <c r="AN174" s="76" t="str">
        <f>VLOOKUP(F174,'N2K Features'!$D$5:$CL$125,35,FALSE)</f>
        <v>Small</v>
      </c>
      <c r="AO174" s="76" t="str">
        <f>VLOOKUP(F174,'N2K Features'!$D$5:$CL$125,36,FALSE)</f>
        <v>Low</v>
      </c>
      <c r="AP174" s="76" t="str">
        <f>VLOOKUP(F174,'N2K Features'!$D$5:$CL$125,37,FALSE)</f>
        <v>No</v>
      </c>
      <c r="AQ174" s="76">
        <f>VLOOKUP(F174,'N2K Features'!$D$5:$CL$125,38,FALSE)</f>
        <v>0</v>
      </c>
      <c r="AR174" s="76">
        <f>VLOOKUP(F174,'N2K Features'!$D$5:$CL$125,39,FALSE)</f>
        <v>0</v>
      </c>
      <c r="AS174" s="76" t="str">
        <f>VLOOKUP(F174,'N2K Features'!$D$5:$CL$125,40,FALSE)</f>
        <v>No</v>
      </c>
      <c r="AT174" s="76">
        <f>VLOOKUP(F174,'N2K Features'!$D$5:$CL$125,41,FALSE)</f>
        <v>0</v>
      </c>
      <c r="AU174" s="76">
        <f>VLOOKUP(F174,'N2K Features'!$D$5:$CL$125,42,FALSE)</f>
        <v>0</v>
      </c>
      <c r="AV174" s="76" t="str">
        <f>VLOOKUP(F174,'N2K Features'!$D$5:$CL$125,43,FALSE)</f>
        <v>No</v>
      </c>
      <c r="AW174" s="76">
        <f>VLOOKUP(F174,'N2K Features'!$D$5:$CL$125,44,FALSE)</f>
        <v>0</v>
      </c>
      <c r="AX174" s="76">
        <f>VLOOKUP(F174,'N2K Features'!$D$5:$CL$125,45,FALSE)</f>
        <v>0</v>
      </c>
      <c r="AY174" s="76" t="str">
        <f>VLOOKUP(F174,'N2K Features'!$D$5:$CL$125,46,FALSE)</f>
        <v>No</v>
      </c>
      <c r="AZ174" s="76">
        <f>VLOOKUP(F174,'N2K Features'!$D$5:$CL$125,47,FALSE)</f>
        <v>0</v>
      </c>
      <c r="BA174" s="76">
        <f>VLOOKUP(F174,'N2K Features'!$D$5:$CL$125,48,FALSE)</f>
        <v>0</v>
      </c>
      <c r="BB174" s="76" t="str">
        <f>VLOOKUP(F174,'N2K Features'!$D$5:$CL$125,49,FALSE)</f>
        <v>No</v>
      </c>
      <c r="BC174" s="76">
        <f>VLOOKUP(F174,'N2K Features'!$D$5:$CL$125,50,FALSE)</f>
        <v>0</v>
      </c>
      <c r="BD174" s="130">
        <f>VLOOKUP(F174,'N2K Features'!$D$5:$CL$125,51,FALSE)</f>
        <v>0</v>
      </c>
      <c r="BE174" s="76" t="str">
        <f>VLOOKUP(F174,'N2K Features'!$D$5:$CL$125,52,FALSE)</f>
        <v>No</v>
      </c>
      <c r="BF174" s="76">
        <f>VLOOKUP(F174,'N2K Features'!$D$5:$CL$125,53,FALSE)</f>
        <v>0</v>
      </c>
      <c r="BG174" s="130">
        <f>VLOOKUP(F174,'N2K Features'!$D$5:$CL$125,54,FALSE)</f>
        <v>0</v>
      </c>
      <c r="BH174" s="76" t="str">
        <f>VLOOKUP(F174,'N2K Features'!$D$5:$CL$125,55,FALSE)</f>
        <v>Yes</v>
      </c>
      <c r="BI174" s="76" t="str">
        <f>VLOOKUP(F174,'N2K Features'!$D$5:$CL$125,56,FALSE)</f>
        <v>Large</v>
      </c>
      <c r="BJ174" s="76" t="str">
        <f>VLOOKUP(F174,'N2K Features'!$D$5:$CL$125,57,FALSE)</f>
        <v>High</v>
      </c>
      <c r="BK174" s="76" t="str">
        <f>VLOOKUP(F174,'N2K Features'!$D$5:$CL$125,58,FALSE)</f>
        <v>Yes</v>
      </c>
      <c r="BL174" s="76" t="str">
        <f>VLOOKUP(F174,'N2K Features'!$D$5:$CL$125,59,FALSE)</f>
        <v>Large</v>
      </c>
      <c r="BM174" s="130" t="str">
        <f>VLOOKUP(F174,'N2K Features'!$D$5:$CL$125,60,FALSE)</f>
        <v>High</v>
      </c>
      <c r="BN174" s="76" t="str">
        <f>VLOOKUP(F174,'N2K Features'!$D$5:$CL$125,61,FALSE)</f>
        <v>Yes</v>
      </c>
      <c r="BO174" s="76" t="str">
        <f>VLOOKUP(F174,'N2K Features'!$D$5:$CL$125,62,FALSE)</f>
        <v>Medium</v>
      </c>
      <c r="BP174" s="76" t="str">
        <f>VLOOKUP(F174,'N2K Features'!$D$5:$CL$125,63,FALSE)</f>
        <v>Moderate</v>
      </c>
      <c r="BQ174" s="76" t="str">
        <f>VLOOKUP(F174,'N2K Features'!$D$5:$CL$125,64,FALSE)</f>
        <v>Yes</v>
      </c>
      <c r="BR174" s="76" t="str">
        <f>VLOOKUP(F174,'N2K Features'!$D$5:$CL$125,65,FALSE)</f>
        <v>Medium</v>
      </c>
      <c r="BS174" s="76" t="str">
        <f>VLOOKUP(F174,'N2K Features'!$D$5:$CL$125,66,FALSE)</f>
        <v>Moderate</v>
      </c>
      <c r="BT174" s="76" t="str">
        <f>VLOOKUP(F174,'N2K Features'!$D$5:$CL$125,67,FALSE)</f>
        <v>Yes</v>
      </c>
      <c r="BU174" s="76" t="str">
        <f>VLOOKUP(F174,'N2K Features'!$D$5:$CL$125,68,FALSE)</f>
        <v>Small</v>
      </c>
      <c r="BV174" s="76" t="str">
        <f>VLOOKUP(F174,'N2K Features'!$D$5:$CL$125,69,FALSE)</f>
        <v>Low</v>
      </c>
      <c r="BW174" s="76" t="str">
        <f>VLOOKUP(F174,'N2K Features'!$D$5:$CL$125,70,FALSE)</f>
        <v>Yes</v>
      </c>
      <c r="BX174" s="76" t="str">
        <f>VLOOKUP(F174,'N2K Features'!$D$5:$CL$125,71,FALSE)</f>
        <v>Medium</v>
      </c>
      <c r="BY174" s="130" t="str">
        <f>VLOOKUP(F174,'N2K Features'!$D$5:$CL$125,72,FALSE)</f>
        <v>High</v>
      </c>
      <c r="BZ174" s="76" t="str">
        <f>VLOOKUP(F174,'N2K Features'!$D$5:$CL$125,73,FALSE)</f>
        <v>No</v>
      </c>
      <c r="CA174" s="76">
        <f>VLOOKUP(F174,'N2K Features'!$D$5:$CL$125,74,FALSE)</f>
        <v>0</v>
      </c>
      <c r="CB174" s="76">
        <f>VLOOKUP(F174,'N2K Features'!$D$5:$CL$125,75,FALSE)</f>
        <v>0</v>
      </c>
      <c r="CC174" s="76" t="str">
        <f>VLOOKUP(F174,'N2K Features'!$D$5:$CL$125,76,FALSE)</f>
        <v>No</v>
      </c>
      <c r="CD174" s="76">
        <f>VLOOKUP(F174,'N2K Features'!$D$5:$CL$125,77,FALSE)</f>
        <v>0</v>
      </c>
      <c r="CE174" s="76">
        <f>VLOOKUP(F174,'N2K Features'!$D$5:$CL$125,78,FALSE)</f>
        <v>0</v>
      </c>
      <c r="CF174" s="76" t="str">
        <f>VLOOKUP(F174,'N2K Features'!$D$5:$CL$125,79,FALSE)</f>
        <v>Yes</v>
      </c>
      <c r="CG174" s="76" t="str">
        <f>VLOOKUP(F174,'N2K Features'!$D$5:$CL$125,80,FALSE)</f>
        <v>Medium</v>
      </c>
      <c r="CH174" s="76" t="str">
        <f>VLOOKUP(F174,'N2K Features'!$D$5:$CL$125,81,FALSE)</f>
        <v>Low</v>
      </c>
      <c r="CI174" s="76" t="str">
        <f>VLOOKUP(F174,'N2K Features'!$D$5:$CL$125,82,FALSE)</f>
        <v>Yes</v>
      </c>
      <c r="CJ174" s="76" t="str">
        <f>VLOOKUP(F174,'N2K Features'!$D$5:$CL$125,83,FALSE)</f>
        <v>Medium</v>
      </c>
      <c r="CK174" s="76" t="str">
        <f>VLOOKUP(F174,'N2K Features'!$D$5:$CL$125,84,FALSE)</f>
        <v>High</v>
      </c>
      <c r="CL174" s="76" t="str">
        <f>VLOOKUP(F174,'N2K Features'!$D$5:$CL$125,85,FALSE)</f>
        <v>Yes</v>
      </c>
      <c r="CM174" s="76" t="str">
        <f>VLOOKUP(F174,'N2K Features'!$D$5:$CL$125,86,FALSE)</f>
        <v>Medium</v>
      </c>
      <c r="CN174" s="79" t="str">
        <f>VLOOKUP(F174,'N2K Features'!$D$5:$CL$125,87,FALSE)</f>
        <v xml:space="preserve">Distinctive natural character, often nature reserves with interpretation. </v>
      </c>
    </row>
    <row r="175" spans="1:92" ht="14.4" hidden="1" x14ac:dyDescent="0.3">
      <c r="A175" s="129" t="s">
        <v>250</v>
      </c>
      <c r="B175" s="59" t="s">
        <v>251</v>
      </c>
      <c r="C175" s="59" t="s">
        <v>528</v>
      </c>
      <c r="D175" s="59" t="s">
        <v>59</v>
      </c>
      <c r="E175" s="59" t="s">
        <v>607</v>
      </c>
      <c r="F175" s="59" t="s">
        <v>60</v>
      </c>
      <c r="G175" s="59" t="s">
        <v>61</v>
      </c>
      <c r="H175" s="179" t="s">
        <v>62</v>
      </c>
      <c r="I175" s="77" t="str">
        <f>VLOOKUP(F175,'N2K Features'!$D$5:$CL$125,4,FALSE)</f>
        <v>No</v>
      </c>
      <c r="J175" s="77">
        <f>VLOOKUP(F175,'N2K Features'!$D$5:$CL$125,5,FALSE)</f>
        <v>0</v>
      </c>
      <c r="K175" s="77">
        <f>VLOOKUP(F175,'N2K Features'!$D$5:$CL$125,6,FALSE)</f>
        <v>0</v>
      </c>
      <c r="L175" s="77" t="str">
        <f>VLOOKUP(F175,'N2K Features'!$D$5:$CL$125,7,FALSE)</f>
        <v>No</v>
      </c>
      <c r="M175" s="77" t="str">
        <f>VLOOKUP(F175,'N2K Features'!$D$5:$CL$125,8,FALSE)</f>
        <v>Negligible</v>
      </c>
      <c r="N175" s="77" t="str">
        <f>VLOOKUP(F175,'N2K Features'!$D$5:$CL$125,9,FALSE)</f>
        <v>Low</v>
      </c>
      <c r="O175" s="77" t="str">
        <f>VLOOKUP(F175,'N2K Features'!$D$5:$CL$125,10,FALSE)</f>
        <v>No</v>
      </c>
      <c r="P175" s="77" t="str">
        <f>VLOOKUP(F175,'N2K Features'!$D$5:$CL$125,11,FALSE)</f>
        <v>Negligible</v>
      </c>
      <c r="Q175" s="77" t="str">
        <f>VLOOKUP(F175,'N2K Features'!$D$5:$CL$125,12,FALSE)</f>
        <v>Low</v>
      </c>
      <c r="R175" s="77" t="str">
        <f>VLOOKUP(F175,'N2K Features'!$D$5:$CL$125,13,FALSE)</f>
        <v>No</v>
      </c>
      <c r="S175" s="77">
        <f>VLOOKUP(F175,'N2K Features'!$D$5:$CL$125,14,FALSE)</f>
        <v>0</v>
      </c>
      <c r="T175" s="77">
        <f>VLOOKUP(F175,'N2K Features'!$D$5:$CL$125,15,FALSE)</f>
        <v>0</v>
      </c>
      <c r="U175" s="77" t="str">
        <f>VLOOKUP(F175,'N2K Features'!$D$5:$CL$125,16,FALSE)</f>
        <v>No</v>
      </c>
      <c r="V175" s="77">
        <f>VLOOKUP(F175,'N2K Features'!$D$5:$CL$125, 17,FALSE)</f>
        <v>0</v>
      </c>
      <c r="W175" s="77">
        <f>VLOOKUP(F175,'N2K Features'!$D$5:$CL$125,18,FALSE)</f>
        <v>0</v>
      </c>
      <c r="X175" s="77" t="str">
        <f>VLOOKUP(F175,'N2K Features'!$D$5:$CL$125,19,FALSE)</f>
        <v>No</v>
      </c>
      <c r="Y175" s="77">
        <f>VLOOKUP(F175,'N2K Features'!$D$5:$CL$125,20,FALSE)</f>
        <v>0</v>
      </c>
      <c r="Z175" s="77">
        <f>VLOOKUP(F175,'N2K Features'!$D$5:$CL$125,21,FALSE)</f>
        <v>0</v>
      </c>
      <c r="AA175" s="77" t="str">
        <f>VLOOKUP(F175,'N2K Features'!$D$5:$CL$125,22,FALSE)</f>
        <v>No</v>
      </c>
      <c r="AB175" s="77">
        <f>VLOOKUP(F175,'N2K Features'!$D$5:$CL$125,23,FALSE)</f>
        <v>0</v>
      </c>
      <c r="AC175" s="77">
        <f>VLOOKUP(F175,'N2K Features'!$D$5:$CL$125,24,FALSE)</f>
        <v>0</v>
      </c>
      <c r="AD175" s="77" t="str">
        <f>VLOOKUP(F175,'N2K Features'!$D$5:$CL$125,25,FALSE)</f>
        <v>No</v>
      </c>
      <c r="AE175" s="77">
        <f>VLOOKUP(F175,'N2K Features'!$D$5:$CL$125,26,FALSE)</f>
        <v>0</v>
      </c>
      <c r="AF175" s="78">
        <f>VLOOKUP(F175,'N2K Features'!$D$5:$CL$125,27,FALSE)</f>
        <v>0</v>
      </c>
      <c r="AG175" s="76" t="str">
        <f>VLOOKUP(F175,'N2K Features'!$D$5:$CL$125,28,FALSE)</f>
        <v>No</v>
      </c>
      <c r="AH175" s="76">
        <f>VLOOKUP(F175,'N2K Features'!$D$5:$CL$125,29,FALSE)</f>
        <v>0</v>
      </c>
      <c r="AI175" s="76">
        <f>VLOOKUP(F175,'N2K Features'!$D$5:$CL$125,30,FALSE)</f>
        <v>0</v>
      </c>
      <c r="AJ175" s="76" t="str">
        <f>VLOOKUP(F175,'N2K Features'!$D$5:$CL$125,31,FALSE)</f>
        <v>No</v>
      </c>
      <c r="AK175" s="76">
        <f>VLOOKUP(F175,'N2K Features'!$D$5:$CL$125,32,FALSE)</f>
        <v>0</v>
      </c>
      <c r="AL175" s="76">
        <f>VLOOKUP(F175,'N2K Features'!$D$5:$CL$125,33,FALSE)</f>
        <v>0</v>
      </c>
      <c r="AM175" s="76" t="str">
        <f>VLOOKUP(F175,'N2K Features'!$D$5:$CL$125,34,FALSE)</f>
        <v>No</v>
      </c>
      <c r="AN175" s="76">
        <f>VLOOKUP(F175,'N2K Features'!$D$5:$CL$125,35,FALSE)</f>
        <v>0</v>
      </c>
      <c r="AO175" s="76">
        <f>VLOOKUP(F175,'N2K Features'!$D$5:$CL$125,36,FALSE)</f>
        <v>0</v>
      </c>
      <c r="AP175" s="76" t="str">
        <f>VLOOKUP(F175,'N2K Features'!$D$5:$CL$125,37,FALSE)</f>
        <v>No</v>
      </c>
      <c r="AQ175" s="76">
        <f>VLOOKUP(F175,'N2K Features'!$D$5:$CL$125,38,FALSE)</f>
        <v>0</v>
      </c>
      <c r="AR175" s="76">
        <f>VLOOKUP(F175,'N2K Features'!$D$5:$CL$125,39,FALSE)</f>
        <v>0</v>
      </c>
      <c r="AS175" s="76" t="str">
        <f>VLOOKUP(F175,'N2K Features'!$D$5:$CL$125,40,FALSE)</f>
        <v>No</v>
      </c>
      <c r="AT175" s="76">
        <f>VLOOKUP(F175,'N2K Features'!$D$5:$CL$125,41,FALSE)</f>
        <v>0</v>
      </c>
      <c r="AU175" s="76">
        <f>VLOOKUP(F175,'N2K Features'!$D$5:$CL$125,42,FALSE)</f>
        <v>0</v>
      </c>
      <c r="AV175" s="76" t="str">
        <f>VLOOKUP(F175,'N2K Features'!$D$5:$CL$125,43,FALSE)</f>
        <v>No</v>
      </c>
      <c r="AW175" s="76">
        <f>VLOOKUP(F175,'N2K Features'!$D$5:$CL$125,44,FALSE)</f>
        <v>0</v>
      </c>
      <c r="AX175" s="76">
        <f>VLOOKUP(F175,'N2K Features'!$D$5:$CL$125,45,FALSE)</f>
        <v>0</v>
      </c>
      <c r="AY175" s="76" t="str">
        <f>VLOOKUP(F175,'N2K Features'!$D$5:$CL$125,46,FALSE)</f>
        <v>No</v>
      </c>
      <c r="AZ175" s="76">
        <f>VLOOKUP(F175,'N2K Features'!$D$5:$CL$125,47,FALSE)</f>
        <v>0</v>
      </c>
      <c r="BA175" s="76">
        <f>VLOOKUP(F175,'N2K Features'!$D$5:$CL$125,48,FALSE)</f>
        <v>0</v>
      </c>
      <c r="BB175" s="76" t="str">
        <f>VLOOKUP(F175,'N2K Features'!$D$5:$CL$125,49,FALSE)</f>
        <v>No</v>
      </c>
      <c r="BC175" s="76">
        <f>VLOOKUP(F175,'N2K Features'!$D$5:$CL$125,50,FALSE)</f>
        <v>0</v>
      </c>
      <c r="BD175" s="130">
        <f>VLOOKUP(F175,'N2K Features'!$D$5:$CL$125,51,FALSE)</f>
        <v>0</v>
      </c>
      <c r="BE175" s="76" t="str">
        <f>VLOOKUP(F175,'N2K Features'!$D$5:$CL$125,52,FALSE)</f>
        <v>No</v>
      </c>
      <c r="BF175" s="76">
        <f>VLOOKUP(F175,'N2K Features'!$D$5:$CL$125,53,FALSE)</f>
        <v>0</v>
      </c>
      <c r="BG175" s="130">
        <f>VLOOKUP(F175,'N2K Features'!$D$5:$CL$125,54,FALSE)</f>
        <v>0</v>
      </c>
      <c r="BH175" s="76" t="str">
        <f>VLOOKUP(F175,'N2K Features'!$D$5:$CL$125,55,FALSE)</f>
        <v>No</v>
      </c>
      <c r="BI175" s="76">
        <f>VLOOKUP(F175,'N2K Features'!$D$5:$CL$125,56,FALSE)</f>
        <v>0</v>
      </c>
      <c r="BJ175" s="76">
        <f>VLOOKUP(F175,'N2K Features'!$D$5:$CL$125,57,FALSE)</f>
        <v>0</v>
      </c>
      <c r="BK175" s="76" t="str">
        <f>VLOOKUP(F175,'N2K Features'!$D$5:$CL$125,58,FALSE)</f>
        <v>No</v>
      </c>
      <c r="BL175" s="76">
        <f>VLOOKUP(F175,'N2K Features'!$D$5:$CL$125,59,FALSE)</f>
        <v>0</v>
      </c>
      <c r="BM175" s="130">
        <f>VLOOKUP(F175,'N2K Features'!$D$5:$CL$125,60,FALSE)</f>
        <v>0</v>
      </c>
      <c r="BN175" s="76" t="str">
        <f>VLOOKUP(F175,'N2K Features'!$D$5:$CL$125,61,FALSE)</f>
        <v>No</v>
      </c>
      <c r="BO175" s="76">
        <f>VLOOKUP(F175,'N2K Features'!$D$5:$CL$125,62,FALSE)</f>
        <v>0</v>
      </c>
      <c r="BP175" s="76">
        <f>VLOOKUP(F175,'N2K Features'!$D$5:$CL$125,63,FALSE)</f>
        <v>0</v>
      </c>
      <c r="BQ175" s="76" t="str">
        <f>VLOOKUP(F175,'N2K Features'!$D$5:$CL$125,64,FALSE)</f>
        <v>No</v>
      </c>
      <c r="BR175" s="76">
        <f>VLOOKUP(F175,'N2K Features'!$D$5:$CL$125,65,FALSE)</f>
        <v>0</v>
      </c>
      <c r="BS175" s="76">
        <f>VLOOKUP(F175,'N2K Features'!$D$5:$CL$125,66,FALSE)</f>
        <v>0</v>
      </c>
      <c r="BT175" s="76" t="str">
        <f>VLOOKUP(F175,'N2K Features'!$D$5:$CL$125,67,FALSE)</f>
        <v>No</v>
      </c>
      <c r="BU175" s="76">
        <f>VLOOKUP(F175,'N2K Features'!$D$5:$CL$125,68,FALSE)</f>
        <v>0</v>
      </c>
      <c r="BV175" s="76">
        <f>VLOOKUP(F175,'N2K Features'!$D$5:$CL$125,69,FALSE)</f>
        <v>0</v>
      </c>
      <c r="BW175" s="76" t="str">
        <f>VLOOKUP(F175,'N2K Features'!$D$5:$CL$125,70,FALSE)</f>
        <v>No</v>
      </c>
      <c r="BX175" s="76">
        <f>VLOOKUP(F175,'N2K Features'!$D$5:$CL$125,71,FALSE)</f>
        <v>0</v>
      </c>
      <c r="BY175" s="130">
        <f>VLOOKUP(F175,'N2K Features'!$D$5:$CL$125,72,FALSE)</f>
        <v>0</v>
      </c>
      <c r="BZ175" s="76" t="str">
        <f>VLOOKUP(F175,'N2K Features'!$D$5:$CL$125,73,FALSE)</f>
        <v>No</v>
      </c>
      <c r="CA175" s="76">
        <f>VLOOKUP(F175,'N2K Features'!$D$5:$CL$125,74,FALSE)</f>
        <v>0</v>
      </c>
      <c r="CB175" s="76">
        <f>VLOOKUP(F175,'N2K Features'!$D$5:$CL$125,75,FALSE)</f>
        <v>0</v>
      </c>
      <c r="CC175" s="76" t="str">
        <f>VLOOKUP(F175,'N2K Features'!$D$5:$CL$125,76,FALSE)</f>
        <v>No</v>
      </c>
      <c r="CD175" s="76">
        <f>VLOOKUP(F175,'N2K Features'!$D$5:$CL$125,77,FALSE)</f>
        <v>0</v>
      </c>
      <c r="CE175" s="76">
        <f>VLOOKUP(F175,'N2K Features'!$D$5:$CL$125,78,FALSE)</f>
        <v>0</v>
      </c>
      <c r="CF175" s="76" t="str">
        <f>VLOOKUP(F175,'N2K Features'!$D$5:$CL$125,79,FALSE)</f>
        <v>No</v>
      </c>
      <c r="CG175" s="76">
        <f>VLOOKUP(F175,'N2K Features'!$D$5:$CL$125,80,FALSE)</f>
        <v>0</v>
      </c>
      <c r="CH175" s="76">
        <f>VLOOKUP(F175,'N2K Features'!$D$5:$CL$125,81,FALSE)</f>
        <v>0</v>
      </c>
      <c r="CI175" s="76" t="str">
        <f>VLOOKUP(F175,'N2K Features'!$D$5:$CL$125,82,FALSE)</f>
        <v>No</v>
      </c>
      <c r="CJ175" s="76">
        <f>VLOOKUP(F175,'N2K Features'!$D$5:$CL$125,83,FALSE)</f>
        <v>0</v>
      </c>
      <c r="CK175" s="76">
        <f>VLOOKUP(F175,'N2K Features'!$D$5:$CL$125,84,FALSE)</f>
        <v>0</v>
      </c>
      <c r="CL175" s="76" t="str">
        <f>VLOOKUP(F175,'N2K Features'!$D$5:$CL$125,85,FALSE)</f>
        <v>Yes</v>
      </c>
      <c r="CM175" s="76" t="str">
        <f>VLOOKUP(F175,'N2K Features'!$D$5:$CL$125,86,FALSE)</f>
        <v>Low</v>
      </c>
      <c r="CN175" s="79" t="str">
        <f>VLOOKUP(F175,'N2K Features'!$D$5:$CL$125,87,FALSE)</f>
        <v xml:space="preserve">Interesting to public, some bat cams available. </v>
      </c>
    </row>
    <row r="176" spans="1:92" ht="14.4" hidden="1" x14ac:dyDescent="0.3">
      <c r="A176" s="129" t="s">
        <v>252</v>
      </c>
      <c r="B176" s="59" t="s">
        <v>253</v>
      </c>
      <c r="C176" s="59" t="s">
        <v>585</v>
      </c>
      <c r="D176" s="59" t="s">
        <v>82</v>
      </c>
      <c r="E176" s="59" t="s">
        <v>586</v>
      </c>
      <c r="F176" s="59" t="s">
        <v>83</v>
      </c>
      <c r="G176" s="59" t="s">
        <v>84</v>
      </c>
      <c r="H176" s="179" t="s">
        <v>85</v>
      </c>
      <c r="I176" s="77" t="str">
        <f>VLOOKUP(F176,'N2K Features'!$D$5:$CL$125,4,FALSE)</f>
        <v>Yes</v>
      </c>
      <c r="J176" s="77" t="str">
        <f>VLOOKUP(F176,'N2K Features'!$D$5:$CL$125,5,FALSE)</f>
        <v>Medium</v>
      </c>
      <c r="K176" s="77" t="str">
        <f>VLOOKUP(F176,'N2K Features'!$D$5:$CL$125,6,FALSE)</f>
        <v>Moderate</v>
      </c>
      <c r="L176" s="77" t="str">
        <f>VLOOKUP(F176,'N2K Features'!$D$5:$CL$125,7,FALSE)</f>
        <v>Yes</v>
      </c>
      <c r="M176" s="77" t="str">
        <f>VLOOKUP(F176,'N2K Features'!$D$5:$CL$125,8,FALSE)</f>
        <v>Large</v>
      </c>
      <c r="N176" s="77" t="str">
        <f>VLOOKUP(F176,'N2K Features'!$D$5:$CL$125,9,FALSE)</f>
        <v>High</v>
      </c>
      <c r="O176" s="77" t="str">
        <f>VLOOKUP(F176,'N2K Features'!$D$5:$CL$125,10,FALSE)</f>
        <v>Yes</v>
      </c>
      <c r="P176" s="77" t="str">
        <f>VLOOKUP(F176,'N2K Features'!$D$5:$CL$125,11,FALSE)</f>
        <v>Medium</v>
      </c>
      <c r="Q176" s="77" t="str">
        <f>VLOOKUP(F176,'N2K Features'!$D$5:$CL$125,12,FALSE)</f>
        <v>Low</v>
      </c>
      <c r="R176" s="77" t="str">
        <f>VLOOKUP(F176,'N2K Features'!$D$5:$CL$125,13,FALSE)</f>
        <v>Yes</v>
      </c>
      <c r="S176" s="77" t="str">
        <f>VLOOKUP(F176,'N2K Features'!$D$5:$CL$125,14,FALSE)</f>
        <v>Large</v>
      </c>
      <c r="T176" s="77" t="str">
        <f>VLOOKUP(F176,'N2K Features'!$D$5:$CL$125,15,FALSE)</f>
        <v>High</v>
      </c>
      <c r="U176" s="77" t="str">
        <f>VLOOKUP(F176,'N2K Features'!$D$5:$CL$125,16,FALSE)</f>
        <v>Yes</v>
      </c>
      <c r="V176" s="77" t="str">
        <f>VLOOKUP(F176,'N2K Features'!$D$5:$CL$125, 17,FALSE)</f>
        <v>Small</v>
      </c>
      <c r="W176" s="77" t="str">
        <f>VLOOKUP(F176,'N2K Features'!$D$5:$CL$125,18,FALSE)</f>
        <v>Low</v>
      </c>
      <c r="X176" s="77" t="str">
        <f>VLOOKUP(F176,'N2K Features'!$D$5:$CL$125,19,FALSE)</f>
        <v>No</v>
      </c>
      <c r="Y176" s="77">
        <f>VLOOKUP(F176,'N2K Features'!$D$5:$CL$125,20,FALSE)</f>
        <v>0</v>
      </c>
      <c r="Z176" s="77">
        <f>VLOOKUP(F176,'N2K Features'!$D$5:$CL$125,21,FALSE)</f>
        <v>0</v>
      </c>
      <c r="AA176" s="77" t="str">
        <f>VLOOKUP(F176,'N2K Features'!$D$5:$CL$125,22,FALSE)</f>
        <v>No</v>
      </c>
      <c r="AB176" s="77">
        <f>VLOOKUP(F176,'N2K Features'!$D$5:$CL$125,23,FALSE)</f>
        <v>0</v>
      </c>
      <c r="AC176" s="77">
        <f>VLOOKUP(F176,'N2K Features'!$D$5:$CL$125,24,FALSE)</f>
        <v>0</v>
      </c>
      <c r="AD176" s="77" t="str">
        <f>VLOOKUP(F176,'N2K Features'!$D$5:$CL$125,25,FALSE)</f>
        <v>Yes</v>
      </c>
      <c r="AE176" s="77" t="str">
        <f>VLOOKUP(F176,'N2K Features'!$D$5:$CL$125,26,FALSE)</f>
        <v>Medium</v>
      </c>
      <c r="AF176" s="78" t="str">
        <f>VLOOKUP(F176,'N2K Features'!$D$5:$CL$125,27,FALSE)</f>
        <v>High</v>
      </c>
      <c r="AG176" s="76" t="str">
        <f>VLOOKUP(F176,'N2K Features'!$D$5:$CL$125,28,FALSE)</f>
        <v>No</v>
      </c>
      <c r="AH176" s="76">
        <f>VLOOKUP(F176,'N2K Features'!$D$5:$CL$125,29,FALSE)</f>
        <v>0</v>
      </c>
      <c r="AI176" s="76">
        <f>VLOOKUP(F176,'N2K Features'!$D$5:$CL$125,30,FALSE)</f>
        <v>0</v>
      </c>
      <c r="AJ176" s="76" t="str">
        <f>VLOOKUP(F176,'N2K Features'!$D$5:$CL$125,31,FALSE)</f>
        <v>No</v>
      </c>
      <c r="AK176" s="76">
        <f>VLOOKUP(F176,'N2K Features'!$D$5:$CL$125,32,FALSE)</f>
        <v>0</v>
      </c>
      <c r="AL176" s="76">
        <f>VLOOKUP(F176,'N2K Features'!$D$5:$CL$125,33,FALSE)</f>
        <v>0</v>
      </c>
      <c r="AM176" s="76" t="str">
        <f>VLOOKUP(F176,'N2K Features'!$D$5:$CL$125,34,FALSE)</f>
        <v>Yes</v>
      </c>
      <c r="AN176" s="76" t="str">
        <f>VLOOKUP(F176,'N2K Features'!$D$5:$CL$125,35,FALSE)</f>
        <v>Small</v>
      </c>
      <c r="AO176" s="76" t="str">
        <f>VLOOKUP(F176,'N2K Features'!$D$5:$CL$125,36,FALSE)</f>
        <v>Low</v>
      </c>
      <c r="AP176" s="76" t="str">
        <f>VLOOKUP(F176,'N2K Features'!$D$5:$CL$125,37,FALSE)</f>
        <v>Yes</v>
      </c>
      <c r="AQ176" s="76" t="str">
        <f>VLOOKUP(F176,'N2K Features'!$D$5:$CL$125,38,FALSE)</f>
        <v>Small</v>
      </c>
      <c r="AR176" s="76" t="str">
        <f>VLOOKUP(F176,'N2K Features'!$D$5:$CL$125,39,FALSE)</f>
        <v>Low</v>
      </c>
      <c r="AS176" s="76" t="str">
        <f>VLOOKUP(F176,'N2K Features'!$D$5:$CL$125,40,FALSE)</f>
        <v>No</v>
      </c>
      <c r="AT176" s="76">
        <f>VLOOKUP(F176,'N2K Features'!$D$5:$CL$125,41,FALSE)</f>
        <v>0</v>
      </c>
      <c r="AU176" s="76">
        <f>VLOOKUP(F176,'N2K Features'!$D$5:$CL$125,42,FALSE)</f>
        <v>0</v>
      </c>
      <c r="AV176" s="76" t="str">
        <f>VLOOKUP(F176,'N2K Features'!$D$5:$CL$125,43,FALSE)</f>
        <v>Yes</v>
      </c>
      <c r="AW176" s="76" t="str">
        <f>VLOOKUP(F176,'N2K Features'!$D$5:$CL$125,44,FALSE)</f>
        <v>Medium</v>
      </c>
      <c r="AX176" s="76" t="str">
        <f>VLOOKUP(F176,'N2K Features'!$D$5:$CL$125,45,FALSE)</f>
        <v>High</v>
      </c>
      <c r="AY176" s="76" t="str">
        <f>VLOOKUP(F176,'N2K Features'!$D$5:$CL$125,46,FALSE)</f>
        <v>No</v>
      </c>
      <c r="AZ176" s="76">
        <f>VLOOKUP(F176,'N2K Features'!$D$5:$CL$125,47,FALSE)</f>
        <v>0</v>
      </c>
      <c r="BA176" s="76">
        <f>VLOOKUP(F176,'N2K Features'!$D$5:$CL$125,48,FALSE)</f>
        <v>0</v>
      </c>
      <c r="BB176" s="76" t="str">
        <f>VLOOKUP(F176,'N2K Features'!$D$5:$CL$125,49,FALSE)</f>
        <v>No</v>
      </c>
      <c r="BC176" s="76">
        <f>VLOOKUP(F176,'N2K Features'!$D$5:$CL$125,50,FALSE)</f>
        <v>0</v>
      </c>
      <c r="BD176" s="130">
        <f>VLOOKUP(F176,'N2K Features'!$D$5:$CL$125,51,FALSE)</f>
        <v>0</v>
      </c>
      <c r="BE176" s="76" t="str">
        <f>VLOOKUP(F176,'N2K Features'!$D$5:$CL$125,52,FALSE)</f>
        <v>No</v>
      </c>
      <c r="BF176" s="76">
        <f>VLOOKUP(F176,'N2K Features'!$D$5:$CL$125,53,FALSE)</f>
        <v>0</v>
      </c>
      <c r="BG176" s="130">
        <f>VLOOKUP(F176,'N2K Features'!$D$5:$CL$125,54,FALSE)</f>
        <v>0</v>
      </c>
      <c r="BH176" s="76" t="str">
        <f>VLOOKUP(F176,'N2K Features'!$D$5:$CL$125,55,FALSE)</f>
        <v>Yes</v>
      </c>
      <c r="BI176" s="76" t="str">
        <f>VLOOKUP(F176,'N2K Features'!$D$5:$CL$125,56,FALSE)</f>
        <v>Large</v>
      </c>
      <c r="BJ176" s="76" t="str">
        <f>VLOOKUP(F176,'N2K Features'!$D$5:$CL$125,57,FALSE)</f>
        <v>High</v>
      </c>
      <c r="BK176" s="76" t="str">
        <f>VLOOKUP(F176,'N2K Features'!$D$5:$CL$125,58,FALSE)</f>
        <v>Yes</v>
      </c>
      <c r="BL176" s="76" t="str">
        <f>VLOOKUP(F176,'N2K Features'!$D$5:$CL$125,59,FALSE)</f>
        <v>Large</v>
      </c>
      <c r="BM176" s="130" t="str">
        <f>VLOOKUP(F176,'N2K Features'!$D$5:$CL$125,60,FALSE)</f>
        <v>High</v>
      </c>
      <c r="BN176" s="76" t="str">
        <f>VLOOKUP(F176,'N2K Features'!$D$5:$CL$125,61,FALSE)</f>
        <v>Yes</v>
      </c>
      <c r="BO176" s="76" t="str">
        <f>VLOOKUP(F176,'N2K Features'!$D$5:$CL$125,62,FALSE)</f>
        <v>Medium</v>
      </c>
      <c r="BP176" s="76" t="str">
        <f>VLOOKUP(F176,'N2K Features'!$D$5:$CL$125,63,FALSE)</f>
        <v>Moderate</v>
      </c>
      <c r="BQ176" s="76" t="str">
        <f>VLOOKUP(F176,'N2K Features'!$D$5:$CL$125,64,FALSE)</f>
        <v>Yes</v>
      </c>
      <c r="BR176" s="76" t="str">
        <f>VLOOKUP(F176,'N2K Features'!$D$5:$CL$125,65,FALSE)</f>
        <v>Medium</v>
      </c>
      <c r="BS176" s="76" t="str">
        <f>VLOOKUP(F176,'N2K Features'!$D$5:$CL$125,66,FALSE)</f>
        <v>Moderate</v>
      </c>
      <c r="BT176" s="76" t="str">
        <f>VLOOKUP(F176,'N2K Features'!$D$5:$CL$125,67,FALSE)</f>
        <v>Yes</v>
      </c>
      <c r="BU176" s="76" t="str">
        <f>VLOOKUP(F176,'N2K Features'!$D$5:$CL$125,68,FALSE)</f>
        <v>Small</v>
      </c>
      <c r="BV176" s="76" t="str">
        <f>VLOOKUP(F176,'N2K Features'!$D$5:$CL$125,69,FALSE)</f>
        <v>Low</v>
      </c>
      <c r="BW176" s="76" t="str">
        <f>VLOOKUP(F176,'N2K Features'!$D$5:$CL$125,70,FALSE)</f>
        <v>Yes</v>
      </c>
      <c r="BX176" s="76" t="str">
        <f>VLOOKUP(F176,'N2K Features'!$D$5:$CL$125,71,FALSE)</f>
        <v>Large</v>
      </c>
      <c r="BY176" s="130" t="str">
        <f>VLOOKUP(F176,'N2K Features'!$D$5:$CL$125,72,FALSE)</f>
        <v>High</v>
      </c>
      <c r="BZ176" s="76" t="str">
        <f>VLOOKUP(F176,'N2K Features'!$D$5:$CL$125,73,FALSE)</f>
        <v>No</v>
      </c>
      <c r="CA176" s="76">
        <f>VLOOKUP(F176,'N2K Features'!$D$5:$CL$125,74,FALSE)</f>
        <v>0</v>
      </c>
      <c r="CB176" s="76">
        <f>VLOOKUP(F176,'N2K Features'!$D$5:$CL$125,75,FALSE)</f>
        <v>0</v>
      </c>
      <c r="CC176" s="76" t="str">
        <f>VLOOKUP(F176,'N2K Features'!$D$5:$CL$125,76,FALSE)</f>
        <v>No</v>
      </c>
      <c r="CD176" s="76">
        <f>VLOOKUP(F176,'N2K Features'!$D$5:$CL$125,77,FALSE)</f>
        <v>0</v>
      </c>
      <c r="CE176" s="76">
        <f>VLOOKUP(F176,'N2K Features'!$D$5:$CL$125,78,FALSE)</f>
        <v>0</v>
      </c>
      <c r="CF176" s="76" t="str">
        <f>VLOOKUP(F176,'N2K Features'!$D$5:$CL$125,79,FALSE)</f>
        <v>Yes</v>
      </c>
      <c r="CG176" s="76" t="str">
        <f>VLOOKUP(F176,'N2K Features'!$D$5:$CL$125,80,FALSE)</f>
        <v>Medium</v>
      </c>
      <c r="CH176" s="76" t="str">
        <f>VLOOKUP(F176,'N2K Features'!$D$5:$CL$125,81,FALSE)</f>
        <v>High</v>
      </c>
      <c r="CI176" s="76" t="str">
        <f>VLOOKUP(F176,'N2K Features'!$D$5:$CL$125,82,FALSE)</f>
        <v>Yes</v>
      </c>
      <c r="CJ176" s="76" t="str">
        <f>VLOOKUP(F176,'N2K Features'!$D$5:$CL$125,83,FALSE)</f>
        <v>Medium</v>
      </c>
      <c r="CK176" s="76" t="str">
        <f>VLOOKUP(F176,'N2K Features'!$D$5:$CL$125,84,FALSE)</f>
        <v>High</v>
      </c>
      <c r="CL176" s="76" t="str">
        <f>VLOOKUP(F176,'N2K Features'!$D$5:$CL$125,85,FALSE)</f>
        <v>Yes</v>
      </c>
      <c r="CM176" s="76" t="str">
        <f>VLOOKUP(F176,'N2K Features'!$D$5:$CL$125,86,FALSE)</f>
        <v>Medium</v>
      </c>
      <c r="CN176" s="79" t="str">
        <f>VLOOKUP(F176,'N2K Features'!$D$5:$CL$125,87,FALSE)</f>
        <v xml:space="preserve">Distinctive natural character, remote and wild; contributes to iconic upland landscapes of Wales; used by hikers </v>
      </c>
    </row>
    <row r="177" spans="1:92" ht="14.4" hidden="1" x14ac:dyDescent="0.3">
      <c r="A177" s="129" t="s">
        <v>252</v>
      </c>
      <c r="B177" s="59" t="s">
        <v>253</v>
      </c>
      <c r="C177" s="59" t="s">
        <v>585</v>
      </c>
      <c r="D177" s="59" t="s">
        <v>78</v>
      </c>
      <c r="E177" s="59" t="s">
        <v>586</v>
      </c>
      <c r="F177" s="59" t="s">
        <v>79</v>
      </c>
      <c r="G177" s="59" t="s">
        <v>80</v>
      </c>
      <c r="H177" s="179" t="s">
        <v>81</v>
      </c>
      <c r="I177" s="77" t="str">
        <f>VLOOKUP(F177,'N2K Features'!$D$5:$CL$125,4,FALSE)</f>
        <v>Yes</v>
      </c>
      <c r="J177" s="77" t="str">
        <f>VLOOKUP(F177,'N2K Features'!$D$5:$CL$125,5,FALSE)</f>
        <v>Medium</v>
      </c>
      <c r="K177" s="77" t="str">
        <f>VLOOKUP(F177,'N2K Features'!$D$5:$CL$125,6,FALSE)</f>
        <v>Moderate</v>
      </c>
      <c r="L177" s="77" t="str">
        <f>VLOOKUP(F177,'N2K Features'!$D$5:$CL$125,7,FALSE)</f>
        <v>Yes</v>
      </c>
      <c r="M177" s="77" t="str">
        <f>VLOOKUP(F177,'N2K Features'!$D$5:$CL$125,8,FALSE)</f>
        <v>Large</v>
      </c>
      <c r="N177" s="77" t="str">
        <f>VLOOKUP(F177,'N2K Features'!$D$5:$CL$125,9,FALSE)</f>
        <v>High</v>
      </c>
      <c r="O177" s="77" t="str">
        <f>VLOOKUP(F177,'N2K Features'!$D$5:$CL$125,10,FALSE)</f>
        <v>Yes</v>
      </c>
      <c r="P177" s="77" t="str">
        <f>VLOOKUP(F177,'N2K Features'!$D$5:$CL$125,11,FALSE)</f>
        <v>Medium</v>
      </c>
      <c r="Q177" s="77" t="str">
        <f>VLOOKUP(F177,'N2K Features'!$D$5:$CL$125,12,FALSE)</f>
        <v>Low</v>
      </c>
      <c r="R177" s="77" t="str">
        <f>VLOOKUP(F177,'N2K Features'!$D$5:$CL$125,13,FALSE)</f>
        <v>Yes</v>
      </c>
      <c r="S177" s="77" t="str">
        <f>VLOOKUP(F177,'N2K Features'!$D$5:$CL$125,14,FALSE)</f>
        <v>Large</v>
      </c>
      <c r="T177" s="77" t="str">
        <f>VLOOKUP(F177,'N2K Features'!$D$5:$CL$125,15,FALSE)</f>
        <v>High</v>
      </c>
      <c r="U177" s="77" t="str">
        <f>VLOOKUP(F177,'N2K Features'!$D$5:$CL$125,16,FALSE)</f>
        <v>Yes</v>
      </c>
      <c r="V177" s="77" t="str">
        <f>VLOOKUP(F177,'N2K Features'!$D$5:$CL$125, 17,FALSE)</f>
        <v>Small</v>
      </c>
      <c r="W177" s="77" t="str">
        <f>VLOOKUP(F177,'N2K Features'!$D$5:$CL$125,18,FALSE)</f>
        <v>Low</v>
      </c>
      <c r="X177" s="77" t="str">
        <f>VLOOKUP(F177,'N2K Features'!$D$5:$CL$125,19,FALSE)</f>
        <v>No</v>
      </c>
      <c r="Y177" s="77">
        <f>VLOOKUP(F177,'N2K Features'!$D$5:$CL$125,20,FALSE)</f>
        <v>0</v>
      </c>
      <c r="Z177" s="77">
        <f>VLOOKUP(F177,'N2K Features'!$D$5:$CL$125,21,FALSE)</f>
        <v>0</v>
      </c>
      <c r="AA177" s="77" t="str">
        <f>VLOOKUP(F177,'N2K Features'!$D$5:$CL$125,22,FALSE)</f>
        <v>No</v>
      </c>
      <c r="AB177" s="77">
        <f>VLOOKUP(F177,'N2K Features'!$D$5:$CL$125,23,FALSE)</f>
        <v>0</v>
      </c>
      <c r="AC177" s="77">
        <f>VLOOKUP(F177,'N2K Features'!$D$5:$CL$125,24,FALSE)</f>
        <v>0</v>
      </c>
      <c r="AD177" s="77" t="str">
        <f>VLOOKUP(F177,'N2K Features'!$D$5:$CL$125,25,FALSE)</f>
        <v>Yes</v>
      </c>
      <c r="AE177" s="77" t="str">
        <f>VLOOKUP(F177,'N2K Features'!$D$5:$CL$125,26,FALSE)</f>
        <v>Medium</v>
      </c>
      <c r="AF177" s="78" t="str">
        <f>VLOOKUP(F177,'N2K Features'!$D$5:$CL$125,27,FALSE)</f>
        <v>High</v>
      </c>
      <c r="AG177" s="76" t="str">
        <f>VLOOKUP(F177,'N2K Features'!$D$5:$CL$125,28,FALSE)</f>
        <v>No</v>
      </c>
      <c r="AH177" s="76">
        <f>VLOOKUP(F177,'N2K Features'!$D$5:$CL$125,29,FALSE)</f>
        <v>0</v>
      </c>
      <c r="AI177" s="76">
        <f>VLOOKUP(F177,'N2K Features'!$D$5:$CL$125,30,FALSE)</f>
        <v>0</v>
      </c>
      <c r="AJ177" s="76" t="str">
        <f>VLOOKUP(F177,'N2K Features'!$D$5:$CL$125,31,FALSE)</f>
        <v>No</v>
      </c>
      <c r="AK177" s="76">
        <f>VLOOKUP(F177,'N2K Features'!$D$5:$CL$125,32,FALSE)</f>
        <v>0</v>
      </c>
      <c r="AL177" s="76">
        <f>VLOOKUP(F177,'N2K Features'!$D$5:$CL$125,33,FALSE)</f>
        <v>0</v>
      </c>
      <c r="AM177" s="76" t="str">
        <f>VLOOKUP(F177,'N2K Features'!$D$5:$CL$125,34,FALSE)</f>
        <v>Yes</v>
      </c>
      <c r="AN177" s="76" t="str">
        <f>VLOOKUP(F177,'N2K Features'!$D$5:$CL$125,35,FALSE)</f>
        <v>Small</v>
      </c>
      <c r="AO177" s="76" t="str">
        <f>VLOOKUP(F177,'N2K Features'!$D$5:$CL$125,36,FALSE)</f>
        <v>Low</v>
      </c>
      <c r="AP177" s="76" t="str">
        <f>VLOOKUP(F177,'N2K Features'!$D$5:$CL$125,37,FALSE)</f>
        <v>Yes</v>
      </c>
      <c r="AQ177" s="76" t="str">
        <f>VLOOKUP(F177,'N2K Features'!$D$5:$CL$125,38,FALSE)</f>
        <v>Small</v>
      </c>
      <c r="AR177" s="76" t="str">
        <f>VLOOKUP(F177,'N2K Features'!$D$5:$CL$125,39,FALSE)</f>
        <v>Low</v>
      </c>
      <c r="AS177" s="76" t="str">
        <f>VLOOKUP(F177,'N2K Features'!$D$5:$CL$125,40,FALSE)</f>
        <v>No</v>
      </c>
      <c r="AT177" s="76">
        <f>VLOOKUP(F177,'N2K Features'!$D$5:$CL$125,41,FALSE)</f>
        <v>0</v>
      </c>
      <c r="AU177" s="76">
        <f>VLOOKUP(F177,'N2K Features'!$D$5:$CL$125,42,FALSE)</f>
        <v>0</v>
      </c>
      <c r="AV177" s="76" t="str">
        <f>VLOOKUP(F177,'N2K Features'!$D$5:$CL$125,43,FALSE)</f>
        <v>No</v>
      </c>
      <c r="AW177" s="76">
        <f>VLOOKUP(F177,'N2K Features'!$D$5:$CL$125,44,FALSE)</f>
        <v>0</v>
      </c>
      <c r="AX177" s="76">
        <f>VLOOKUP(F177,'N2K Features'!$D$5:$CL$125,45,FALSE)</f>
        <v>0</v>
      </c>
      <c r="AY177" s="76" t="str">
        <f>VLOOKUP(F177,'N2K Features'!$D$5:$CL$125,46,FALSE)</f>
        <v>No</v>
      </c>
      <c r="AZ177" s="76">
        <f>VLOOKUP(F177,'N2K Features'!$D$5:$CL$125,47,FALSE)</f>
        <v>0</v>
      </c>
      <c r="BA177" s="76">
        <f>VLOOKUP(F177,'N2K Features'!$D$5:$CL$125,48,FALSE)</f>
        <v>0</v>
      </c>
      <c r="BB177" s="76" t="str">
        <f>VLOOKUP(F177,'N2K Features'!$D$5:$CL$125,49,FALSE)</f>
        <v>No</v>
      </c>
      <c r="BC177" s="76">
        <f>VLOOKUP(F177,'N2K Features'!$D$5:$CL$125,50,FALSE)</f>
        <v>0</v>
      </c>
      <c r="BD177" s="130">
        <f>VLOOKUP(F177,'N2K Features'!$D$5:$CL$125,51,FALSE)</f>
        <v>0</v>
      </c>
      <c r="BE177" s="76" t="str">
        <f>VLOOKUP(F177,'N2K Features'!$D$5:$CL$125,52,FALSE)</f>
        <v>No</v>
      </c>
      <c r="BF177" s="76">
        <f>VLOOKUP(F177,'N2K Features'!$D$5:$CL$125,53,FALSE)</f>
        <v>0</v>
      </c>
      <c r="BG177" s="130">
        <f>VLOOKUP(F177,'N2K Features'!$D$5:$CL$125,54,FALSE)</f>
        <v>0</v>
      </c>
      <c r="BH177" s="76" t="str">
        <f>VLOOKUP(F177,'N2K Features'!$D$5:$CL$125,55,FALSE)</f>
        <v>Yes</v>
      </c>
      <c r="BI177" s="76" t="str">
        <f>VLOOKUP(F177,'N2K Features'!$D$5:$CL$125,56,FALSE)</f>
        <v>Large</v>
      </c>
      <c r="BJ177" s="76" t="str">
        <f>VLOOKUP(F177,'N2K Features'!$D$5:$CL$125,57,FALSE)</f>
        <v>High</v>
      </c>
      <c r="BK177" s="76" t="str">
        <f>VLOOKUP(F177,'N2K Features'!$D$5:$CL$125,58,FALSE)</f>
        <v>Yes</v>
      </c>
      <c r="BL177" s="76" t="str">
        <f>VLOOKUP(F177,'N2K Features'!$D$5:$CL$125,59,FALSE)</f>
        <v>Large</v>
      </c>
      <c r="BM177" s="130" t="str">
        <f>VLOOKUP(F177,'N2K Features'!$D$5:$CL$125,60,FALSE)</f>
        <v>High</v>
      </c>
      <c r="BN177" s="76" t="str">
        <f>VLOOKUP(F177,'N2K Features'!$D$5:$CL$125,61,FALSE)</f>
        <v>Yes</v>
      </c>
      <c r="BO177" s="76" t="str">
        <f>VLOOKUP(F177,'N2K Features'!$D$5:$CL$125,62,FALSE)</f>
        <v>Medium</v>
      </c>
      <c r="BP177" s="76" t="str">
        <f>VLOOKUP(F177,'N2K Features'!$D$5:$CL$125,63,FALSE)</f>
        <v>Moderate</v>
      </c>
      <c r="BQ177" s="76" t="str">
        <f>VLOOKUP(F177,'N2K Features'!$D$5:$CL$125,64,FALSE)</f>
        <v>Yes</v>
      </c>
      <c r="BR177" s="76" t="str">
        <f>VLOOKUP(F177,'N2K Features'!$D$5:$CL$125,65,FALSE)</f>
        <v>Medium</v>
      </c>
      <c r="BS177" s="76" t="str">
        <f>VLOOKUP(F177,'N2K Features'!$D$5:$CL$125,66,FALSE)</f>
        <v>Moderate</v>
      </c>
      <c r="BT177" s="76" t="str">
        <f>VLOOKUP(F177,'N2K Features'!$D$5:$CL$125,67,FALSE)</f>
        <v>Yes</v>
      </c>
      <c r="BU177" s="76" t="str">
        <f>VLOOKUP(F177,'N2K Features'!$D$5:$CL$125,68,FALSE)</f>
        <v>Small</v>
      </c>
      <c r="BV177" s="76" t="str">
        <f>VLOOKUP(F177,'N2K Features'!$D$5:$CL$125,69,FALSE)</f>
        <v>Low</v>
      </c>
      <c r="BW177" s="76" t="str">
        <f>VLOOKUP(F177,'N2K Features'!$D$5:$CL$125,70,FALSE)</f>
        <v>Yes</v>
      </c>
      <c r="BX177" s="76" t="str">
        <f>VLOOKUP(F177,'N2K Features'!$D$5:$CL$125,71,FALSE)</f>
        <v>Large</v>
      </c>
      <c r="BY177" s="130" t="str">
        <f>VLOOKUP(F177,'N2K Features'!$D$5:$CL$125,72,FALSE)</f>
        <v>High</v>
      </c>
      <c r="BZ177" s="76" t="str">
        <f>VLOOKUP(F177,'N2K Features'!$D$5:$CL$125,73,FALSE)</f>
        <v>No</v>
      </c>
      <c r="CA177" s="76">
        <f>VLOOKUP(F177,'N2K Features'!$D$5:$CL$125,74,FALSE)</f>
        <v>0</v>
      </c>
      <c r="CB177" s="76">
        <f>VLOOKUP(F177,'N2K Features'!$D$5:$CL$125,75,FALSE)</f>
        <v>0</v>
      </c>
      <c r="CC177" s="76" t="str">
        <f>VLOOKUP(F177,'N2K Features'!$D$5:$CL$125,76,FALSE)</f>
        <v>No</v>
      </c>
      <c r="CD177" s="76">
        <f>VLOOKUP(F177,'N2K Features'!$D$5:$CL$125,77,FALSE)</f>
        <v>0</v>
      </c>
      <c r="CE177" s="76">
        <f>VLOOKUP(F177,'N2K Features'!$D$5:$CL$125,78,FALSE)</f>
        <v>0</v>
      </c>
      <c r="CF177" s="76" t="str">
        <f>VLOOKUP(F177,'N2K Features'!$D$5:$CL$125,79,FALSE)</f>
        <v>Yes</v>
      </c>
      <c r="CG177" s="76" t="str">
        <f>VLOOKUP(F177,'N2K Features'!$D$5:$CL$125,80,FALSE)</f>
        <v>Medium</v>
      </c>
      <c r="CH177" s="76" t="str">
        <f>VLOOKUP(F177,'N2K Features'!$D$5:$CL$125,81,FALSE)</f>
        <v>High</v>
      </c>
      <c r="CI177" s="76" t="str">
        <f>VLOOKUP(F177,'N2K Features'!$D$5:$CL$125,82,FALSE)</f>
        <v>Yes</v>
      </c>
      <c r="CJ177" s="76" t="str">
        <f>VLOOKUP(F177,'N2K Features'!$D$5:$CL$125,83,FALSE)</f>
        <v>Medium</v>
      </c>
      <c r="CK177" s="76" t="str">
        <f>VLOOKUP(F177,'N2K Features'!$D$5:$CL$125,84,FALSE)</f>
        <v>High</v>
      </c>
      <c r="CL177" s="76" t="str">
        <f>VLOOKUP(F177,'N2K Features'!$D$5:$CL$125,85,FALSE)</f>
        <v>Yes</v>
      </c>
      <c r="CM177" s="76" t="str">
        <f>VLOOKUP(F177,'N2K Features'!$D$5:$CL$125,86,FALSE)</f>
        <v>Medium</v>
      </c>
      <c r="CN177" s="79" t="str">
        <f>VLOOKUP(F177,'N2K Features'!$D$5:$CL$125,87,FALSE)</f>
        <v>Distinctive natural character, often on nature reserves with interpretation; educational use.</v>
      </c>
    </row>
    <row r="178" spans="1:92" ht="14.4" hidden="1" x14ac:dyDescent="0.3">
      <c r="A178" s="129" t="s">
        <v>252</v>
      </c>
      <c r="B178" s="59" t="s">
        <v>253</v>
      </c>
      <c r="C178" s="59" t="s">
        <v>585</v>
      </c>
      <c r="D178" s="59" t="s">
        <v>138</v>
      </c>
      <c r="E178" s="59" t="s">
        <v>590</v>
      </c>
      <c r="F178" s="59" t="s">
        <v>139</v>
      </c>
      <c r="G178" s="59" t="s">
        <v>140</v>
      </c>
      <c r="H178" s="179" t="s">
        <v>141</v>
      </c>
      <c r="I178" s="77" t="str">
        <f>VLOOKUP(F178,'N2K Features'!$D$5:$CL$125,4,FALSE)</f>
        <v>Yes</v>
      </c>
      <c r="J178" s="77" t="str">
        <f>VLOOKUP(F178,'N2K Features'!$D$5:$CL$125,5,FALSE)</f>
        <v>Medium</v>
      </c>
      <c r="K178" s="77" t="str">
        <f>VLOOKUP(F178,'N2K Features'!$D$5:$CL$125,6,FALSE)</f>
        <v>Moderate</v>
      </c>
      <c r="L178" s="77" t="str">
        <f>VLOOKUP(F178,'N2K Features'!$D$5:$CL$125,7,FALSE)</f>
        <v>Yes</v>
      </c>
      <c r="M178" s="77" t="str">
        <f>VLOOKUP(F178,'N2K Features'!$D$5:$CL$125,8,FALSE)</f>
        <v>Medium</v>
      </c>
      <c r="N178" s="77" t="str">
        <f>VLOOKUP(F178,'N2K Features'!$D$5:$CL$125,9,FALSE)</f>
        <v>High</v>
      </c>
      <c r="O178" s="77" t="str">
        <f>VLOOKUP(F178,'N2K Features'!$D$5:$CL$125,10,FALSE)</f>
        <v>Yes</v>
      </c>
      <c r="P178" s="77" t="str">
        <f>VLOOKUP(F178,'N2K Features'!$D$5:$CL$125,11,FALSE)</f>
        <v>Medium</v>
      </c>
      <c r="Q178" s="77" t="str">
        <f>VLOOKUP(F178,'N2K Features'!$D$5:$CL$125,12,FALSE)</f>
        <v>Low</v>
      </c>
      <c r="R178" s="77" t="str">
        <f>VLOOKUP(F178,'N2K Features'!$D$5:$CL$125,13,FALSE)</f>
        <v>Yes</v>
      </c>
      <c r="S178" s="77" t="str">
        <f>VLOOKUP(F178,'N2K Features'!$D$5:$CL$125,14,FALSE)</f>
        <v>Medium</v>
      </c>
      <c r="T178" s="77" t="str">
        <f>VLOOKUP(F178,'N2K Features'!$D$5:$CL$125,15,FALSE)</f>
        <v>High</v>
      </c>
      <c r="U178" s="77" t="str">
        <f>VLOOKUP(F178,'N2K Features'!$D$5:$CL$125,16,FALSE)</f>
        <v>Yes</v>
      </c>
      <c r="V178" s="77" t="str">
        <f>VLOOKUP(F178,'N2K Features'!$D$5:$CL$125, 17,FALSE)</f>
        <v>Small</v>
      </c>
      <c r="W178" s="77" t="str">
        <f>VLOOKUP(F178,'N2K Features'!$D$5:$CL$125,18,FALSE)</f>
        <v>Low</v>
      </c>
      <c r="X178" s="77" t="str">
        <f>VLOOKUP(F178,'N2K Features'!$D$5:$CL$125,19,FALSE)</f>
        <v>No</v>
      </c>
      <c r="Y178" s="77">
        <f>VLOOKUP(F178,'N2K Features'!$D$5:$CL$125,20,FALSE)</f>
        <v>0</v>
      </c>
      <c r="Z178" s="77">
        <f>VLOOKUP(F178,'N2K Features'!$D$5:$CL$125,21,FALSE)</f>
        <v>0</v>
      </c>
      <c r="AA178" s="77" t="str">
        <f>VLOOKUP(F178,'N2K Features'!$D$5:$CL$125,22,FALSE)</f>
        <v>No</v>
      </c>
      <c r="AB178" s="77">
        <f>VLOOKUP(F178,'N2K Features'!$D$5:$CL$125,23,FALSE)</f>
        <v>0</v>
      </c>
      <c r="AC178" s="77">
        <f>VLOOKUP(F178,'N2K Features'!$D$5:$CL$125,24,FALSE)</f>
        <v>0</v>
      </c>
      <c r="AD178" s="77" t="str">
        <f>VLOOKUP(F178,'N2K Features'!$D$5:$CL$125,25,FALSE)</f>
        <v>Yes</v>
      </c>
      <c r="AE178" s="77" t="str">
        <f>VLOOKUP(F178,'N2K Features'!$D$5:$CL$125,26,FALSE)</f>
        <v>Medium</v>
      </c>
      <c r="AF178" s="78" t="str">
        <f>VLOOKUP(F178,'N2K Features'!$D$5:$CL$125,27,FALSE)</f>
        <v>High</v>
      </c>
      <c r="AG178" s="76" t="str">
        <f>VLOOKUP(F178,'N2K Features'!$D$5:$CL$125,28,FALSE)</f>
        <v>Yes</v>
      </c>
      <c r="AH178" s="76" t="str">
        <f>VLOOKUP(F178,'N2K Features'!$D$5:$CL$125,29,FALSE)</f>
        <v>Small</v>
      </c>
      <c r="AI178" s="76" t="str">
        <f>VLOOKUP(F178,'N2K Features'!$D$5:$CL$125,30,FALSE)</f>
        <v>High</v>
      </c>
      <c r="AJ178" s="76" t="str">
        <f>VLOOKUP(F178,'N2K Features'!$D$5:$CL$125,31,FALSE)</f>
        <v>Yes</v>
      </c>
      <c r="AK178" s="76" t="str">
        <f>VLOOKUP(F178,'N2K Features'!$D$5:$CL$125,32,FALSE)</f>
        <v>Medium</v>
      </c>
      <c r="AL178" s="76" t="str">
        <f>VLOOKUP(F178,'N2K Features'!$D$5:$CL$125,33,FALSE)</f>
        <v>Low</v>
      </c>
      <c r="AM178" s="76" t="str">
        <f>VLOOKUP(F178,'N2K Features'!$D$5:$CL$125,34,FALSE)</f>
        <v>No</v>
      </c>
      <c r="AN178" s="76">
        <f>VLOOKUP(F178,'N2K Features'!$D$5:$CL$125,35,FALSE)</f>
        <v>0</v>
      </c>
      <c r="AO178" s="76">
        <f>VLOOKUP(F178,'N2K Features'!$D$5:$CL$125,36,FALSE)</f>
        <v>0</v>
      </c>
      <c r="AP178" s="76" t="str">
        <f>VLOOKUP(F178,'N2K Features'!$D$5:$CL$125,37,FALSE)</f>
        <v>Yes</v>
      </c>
      <c r="AQ178" s="76" t="str">
        <f>VLOOKUP(F178,'N2K Features'!$D$5:$CL$125,38,FALSE)</f>
        <v>Small</v>
      </c>
      <c r="AR178" s="76" t="str">
        <f>VLOOKUP(F178,'N2K Features'!$D$5:$CL$125,39,FALSE)</f>
        <v>Low</v>
      </c>
      <c r="AS178" s="76" t="str">
        <f>VLOOKUP(F178,'N2K Features'!$D$5:$CL$125,40,FALSE)</f>
        <v>Yes</v>
      </c>
      <c r="AT178" s="76" t="str">
        <f>VLOOKUP(F178,'N2K Features'!$D$5:$CL$125,41,FALSE)</f>
        <v>Small</v>
      </c>
      <c r="AU178" s="76" t="str">
        <f>VLOOKUP(F178,'N2K Features'!$D$5:$CL$125,42,FALSE)</f>
        <v>High</v>
      </c>
      <c r="AV178" s="76" t="str">
        <f>VLOOKUP(F178,'N2K Features'!$D$5:$CL$125,43,FALSE)</f>
        <v>No</v>
      </c>
      <c r="AW178" s="76">
        <f>VLOOKUP(F178,'N2K Features'!$D$5:$CL$125,44,FALSE)</f>
        <v>0</v>
      </c>
      <c r="AX178" s="76">
        <f>VLOOKUP(F178,'N2K Features'!$D$5:$CL$125,45,FALSE)</f>
        <v>0</v>
      </c>
      <c r="AY178" s="76" t="str">
        <f>VLOOKUP(F178,'N2K Features'!$D$5:$CL$125,46,FALSE)</f>
        <v>No</v>
      </c>
      <c r="AZ178" s="76">
        <f>VLOOKUP(F178,'N2K Features'!$D$5:$CL$125,47,FALSE)</f>
        <v>0</v>
      </c>
      <c r="BA178" s="76">
        <f>VLOOKUP(F178,'N2K Features'!$D$5:$CL$125,48,FALSE)</f>
        <v>0</v>
      </c>
      <c r="BB178" s="76" t="str">
        <f>VLOOKUP(F178,'N2K Features'!$D$5:$CL$125,49,FALSE)</f>
        <v>No</v>
      </c>
      <c r="BC178" s="76">
        <f>VLOOKUP(F178,'N2K Features'!$D$5:$CL$125,50,FALSE)</f>
        <v>0</v>
      </c>
      <c r="BD178" s="130">
        <f>VLOOKUP(F178,'N2K Features'!$D$5:$CL$125,51,FALSE)</f>
        <v>0</v>
      </c>
      <c r="BE178" s="76" t="str">
        <f>VLOOKUP(F178,'N2K Features'!$D$5:$CL$125,52,FALSE)</f>
        <v>Yes</v>
      </c>
      <c r="BF178" s="76" t="str">
        <f>VLOOKUP(F178,'N2K Features'!$D$5:$CL$125,53,FALSE)</f>
        <v>Small</v>
      </c>
      <c r="BG178" s="130" t="str">
        <f>VLOOKUP(F178,'N2K Features'!$D$5:$CL$125,54,FALSE)</f>
        <v>Low</v>
      </c>
      <c r="BH178" s="76" t="str">
        <f>VLOOKUP(F178,'N2K Features'!$D$5:$CL$125,55,FALSE)</f>
        <v>Yes</v>
      </c>
      <c r="BI178" s="76" t="str">
        <f>VLOOKUP(F178,'N2K Features'!$D$5:$CL$125,56,FALSE)</f>
        <v>Large</v>
      </c>
      <c r="BJ178" s="76" t="str">
        <f>VLOOKUP(F178,'N2K Features'!$D$5:$CL$125,57,FALSE)</f>
        <v>High</v>
      </c>
      <c r="BK178" s="76" t="str">
        <f>VLOOKUP(F178,'N2K Features'!$D$5:$CL$125,58,FALSE)</f>
        <v>Yes</v>
      </c>
      <c r="BL178" s="76" t="str">
        <f>VLOOKUP(F178,'N2K Features'!$D$5:$CL$125,59,FALSE)</f>
        <v>Large</v>
      </c>
      <c r="BM178" s="130" t="str">
        <f>VLOOKUP(F178,'N2K Features'!$D$5:$CL$125,60,FALSE)</f>
        <v>High</v>
      </c>
      <c r="BN178" s="76" t="str">
        <f>VLOOKUP(F178,'N2K Features'!$D$5:$CL$125,61,FALSE)</f>
        <v>Yes</v>
      </c>
      <c r="BO178" s="76" t="str">
        <f>VLOOKUP(F178,'N2K Features'!$D$5:$CL$125,62,FALSE)</f>
        <v>Medium</v>
      </c>
      <c r="BP178" s="76" t="str">
        <f>VLOOKUP(F178,'N2K Features'!$D$5:$CL$125,63,FALSE)</f>
        <v>Moderate</v>
      </c>
      <c r="BQ178" s="76" t="str">
        <f>VLOOKUP(F178,'N2K Features'!$D$5:$CL$125,64,FALSE)</f>
        <v>No</v>
      </c>
      <c r="BR178" s="76">
        <f>VLOOKUP(F178,'N2K Features'!$D$5:$CL$125,65,FALSE)</f>
        <v>0</v>
      </c>
      <c r="BS178" s="76">
        <f>VLOOKUP(F178,'N2K Features'!$D$5:$CL$125,66,FALSE)</f>
        <v>0</v>
      </c>
      <c r="BT178" s="76" t="str">
        <f>VLOOKUP(F178,'N2K Features'!$D$5:$CL$125,67,FALSE)</f>
        <v>Yes</v>
      </c>
      <c r="BU178" s="76" t="str">
        <f>VLOOKUP(F178,'N2K Features'!$D$5:$CL$125,68,FALSE)</f>
        <v>Medium</v>
      </c>
      <c r="BV178" s="76" t="str">
        <f>VLOOKUP(F178,'N2K Features'!$D$5:$CL$125,69,FALSE)</f>
        <v>High</v>
      </c>
      <c r="BW178" s="76" t="str">
        <f>VLOOKUP(F178,'N2K Features'!$D$5:$CL$125,70,FALSE)</f>
        <v>Yes</v>
      </c>
      <c r="BX178" s="76" t="str">
        <f>VLOOKUP(F178,'N2K Features'!$D$5:$CL$125,71,FALSE)</f>
        <v>Medium</v>
      </c>
      <c r="BY178" s="130" t="str">
        <f>VLOOKUP(F178,'N2K Features'!$D$5:$CL$125,72,FALSE)</f>
        <v>High</v>
      </c>
      <c r="BZ178" s="76" t="str">
        <f>VLOOKUP(F178,'N2K Features'!$D$5:$CL$125,73,FALSE)</f>
        <v>No</v>
      </c>
      <c r="CA178" s="76">
        <f>VLOOKUP(F178,'N2K Features'!$D$5:$CL$125,74,FALSE)</f>
        <v>0</v>
      </c>
      <c r="CB178" s="76">
        <f>VLOOKUP(F178,'N2K Features'!$D$5:$CL$125,75,FALSE)</f>
        <v>0</v>
      </c>
      <c r="CC178" s="76" t="str">
        <f>VLOOKUP(F178,'N2K Features'!$D$5:$CL$125,76,FALSE)</f>
        <v>No</v>
      </c>
      <c r="CD178" s="76">
        <f>VLOOKUP(F178,'N2K Features'!$D$5:$CL$125,77,FALSE)</f>
        <v>0</v>
      </c>
      <c r="CE178" s="76">
        <f>VLOOKUP(F178,'N2K Features'!$D$5:$CL$125,78,FALSE)</f>
        <v>0</v>
      </c>
      <c r="CF178" s="76" t="str">
        <f>VLOOKUP(F178,'N2K Features'!$D$5:$CL$125,79,FALSE)</f>
        <v>Yes</v>
      </c>
      <c r="CG178" s="76" t="str">
        <f>VLOOKUP(F178,'N2K Features'!$D$5:$CL$125,80,FALSE)</f>
        <v>Medium</v>
      </c>
      <c r="CH178" s="76" t="str">
        <f>VLOOKUP(F178,'N2K Features'!$D$5:$CL$125,81,FALSE)</f>
        <v>High</v>
      </c>
      <c r="CI178" s="76" t="str">
        <f>VLOOKUP(F178,'N2K Features'!$D$5:$CL$125,82,FALSE)</f>
        <v>No</v>
      </c>
      <c r="CJ178" s="76">
        <f>VLOOKUP(F178,'N2K Features'!$D$5:$CL$125,83,FALSE)</f>
        <v>0</v>
      </c>
      <c r="CK178" s="76">
        <f>VLOOKUP(F178,'N2K Features'!$D$5:$CL$125,84,FALSE)</f>
        <v>0</v>
      </c>
      <c r="CL178" s="76" t="str">
        <f>VLOOKUP(F178,'N2K Features'!$D$5:$CL$125,85,FALSE)</f>
        <v>Yes</v>
      </c>
      <c r="CM178" s="76" t="str">
        <f>VLOOKUP(F178,'N2K Features'!$D$5:$CL$125,86,FALSE)</f>
        <v>Medium</v>
      </c>
      <c r="CN178" s="79" t="str">
        <f>VLOOKUP(F178,'N2K Features'!$D$5:$CL$125,87,FALSE)</f>
        <v>Distinctive often exceptional landscapes; attracts visitors in certain areas but others may be inaccessible; walking, bird watching</v>
      </c>
    </row>
    <row r="179" spans="1:92" ht="14.4" hidden="1" x14ac:dyDescent="0.3">
      <c r="A179" s="129" t="s">
        <v>252</v>
      </c>
      <c r="B179" s="59" t="s">
        <v>253</v>
      </c>
      <c r="C179" s="59" t="s">
        <v>585</v>
      </c>
      <c r="D179" s="59" t="s">
        <v>185</v>
      </c>
      <c r="E179" s="59" t="s">
        <v>593</v>
      </c>
      <c r="F179" s="59" t="s">
        <v>186</v>
      </c>
      <c r="G179" s="59" t="s">
        <v>187</v>
      </c>
      <c r="H179" s="179" t="s">
        <v>188</v>
      </c>
      <c r="I179" s="77" t="str">
        <f>VLOOKUP(F179,'N2K Features'!$D$5:$CL$125,4,FALSE)</f>
        <v>Yes</v>
      </c>
      <c r="J179" s="77" t="str">
        <f>VLOOKUP(F179,'N2K Features'!$D$5:$CL$125,5,FALSE)</f>
        <v>Medium</v>
      </c>
      <c r="K179" s="77" t="str">
        <f>VLOOKUP(F179,'N2K Features'!$D$5:$CL$125,6,FALSE)</f>
        <v>Moderate</v>
      </c>
      <c r="L179" s="77" t="str">
        <f>VLOOKUP(F179,'N2K Features'!$D$5:$CL$125,7,FALSE)</f>
        <v>Yes</v>
      </c>
      <c r="M179" s="77" t="str">
        <f>VLOOKUP(F179,'N2K Features'!$D$5:$CL$125,8,FALSE)</f>
        <v>Large</v>
      </c>
      <c r="N179" s="77" t="str">
        <f>VLOOKUP(F179,'N2K Features'!$D$5:$CL$125,9,FALSE)</f>
        <v>Moderate</v>
      </c>
      <c r="O179" s="77" t="str">
        <f>VLOOKUP(F179,'N2K Features'!$D$5:$CL$125,10,FALSE)</f>
        <v>Yes</v>
      </c>
      <c r="P179" s="77" t="str">
        <f>VLOOKUP(F179,'N2K Features'!$D$5:$CL$125,11,FALSE)</f>
        <v>Medium</v>
      </c>
      <c r="Q179" s="77" t="str">
        <f>VLOOKUP(F179,'N2K Features'!$D$5:$CL$125,12,FALSE)</f>
        <v>Low</v>
      </c>
      <c r="R179" s="77" t="str">
        <f>VLOOKUP(F179,'N2K Features'!$D$5:$CL$125,13,FALSE)</f>
        <v>Yes</v>
      </c>
      <c r="S179" s="77" t="str">
        <f>VLOOKUP(F179,'N2K Features'!$D$5:$CL$125,14,FALSE)</f>
        <v>Large</v>
      </c>
      <c r="T179" s="77" t="str">
        <f>VLOOKUP(F179,'N2K Features'!$D$5:$CL$125,15,FALSE)</f>
        <v>Moderate</v>
      </c>
      <c r="U179" s="77" t="str">
        <f>VLOOKUP(F179,'N2K Features'!$D$5:$CL$125,16,FALSE)</f>
        <v>Yes</v>
      </c>
      <c r="V179" s="77" t="str">
        <f>VLOOKUP(F179,'N2K Features'!$D$5:$CL$125, 17,FALSE)</f>
        <v>Medium</v>
      </c>
      <c r="W179" s="77" t="str">
        <f>VLOOKUP(F179,'N2K Features'!$D$5:$CL$125,18,FALSE)</f>
        <v>Low</v>
      </c>
      <c r="X179" s="77" t="str">
        <f>VLOOKUP(F179,'N2K Features'!$D$5:$CL$125,19,FALSE)</f>
        <v>No</v>
      </c>
      <c r="Y179" s="77">
        <f>VLOOKUP(F179,'N2K Features'!$D$5:$CL$125,20,FALSE)</f>
        <v>0</v>
      </c>
      <c r="Z179" s="77">
        <f>VLOOKUP(F179,'N2K Features'!$D$5:$CL$125,21,FALSE)</f>
        <v>0</v>
      </c>
      <c r="AA179" s="77" t="str">
        <f>VLOOKUP(F179,'N2K Features'!$D$5:$CL$125,22,FALSE)</f>
        <v>No</v>
      </c>
      <c r="AB179" s="77">
        <f>VLOOKUP(F179,'N2K Features'!$D$5:$CL$125,23,FALSE)</f>
        <v>0</v>
      </c>
      <c r="AC179" s="77">
        <f>VLOOKUP(F179,'N2K Features'!$D$5:$CL$125,24,FALSE)</f>
        <v>0</v>
      </c>
      <c r="AD179" s="77" t="str">
        <f>VLOOKUP(F179,'N2K Features'!$D$5:$CL$125,25,FALSE)</f>
        <v>Yes</v>
      </c>
      <c r="AE179" s="77" t="str">
        <f>VLOOKUP(F179,'N2K Features'!$D$5:$CL$125,26,FALSE)</f>
        <v>Medium</v>
      </c>
      <c r="AF179" s="78" t="str">
        <f>VLOOKUP(F179,'N2K Features'!$D$5:$CL$125,27,FALSE)</f>
        <v>High</v>
      </c>
      <c r="AG179" s="76" t="str">
        <f>VLOOKUP(F179,'N2K Features'!$D$5:$CL$125,28,FALSE)</f>
        <v>Yes</v>
      </c>
      <c r="AH179" s="76" t="str">
        <f>VLOOKUP(F179,'N2K Features'!$D$5:$CL$125,29,FALSE)</f>
        <v>Small</v>
      </c>
      <c r="AI179" s="76" t="str">
        <f>VLOOKUP(F179,'N2K Features'!$D$5:$CL$125,30,FALSE)</f>
        <v>High</v>
      </c>
      <c r="AJ179" s="76" t="str">
        <f>VLOOKUP(F179,'N2K Features'!$D$5:$CL$125,31,FALSE)</f>
        <v>No</v>
      </c>
      <c r="AK179" s="76">
        <f>VLOOKUP(F179,'N2K Features'!$D$5:$CL$125,32,FALSE)</f>
        <v>0</v>
      </c>
      <c r="AL179" s="76">
        <f>VLOOKUP(F179,'N2K Features'!$D$5:$CL$125,33,FALSE)</f>
        <v>0</v>
      </c>
      <c r="AM179" s="76" t="str">
        <f>VLOOKUP(F179,'N2K Features'!$D$5:$CL$125,34,FALSE)</f>
        <v>Yes</v>
      </c>
      <c r="AN179" s="76" t="str">
        <f>VLOOKUP(F179,'N2K Features'!$D$5:$CL$125,35,FALSE)</f>
        <v>Small</v>
      </c>
      <c r="AO179" s="76" t="str">
        <f>VLOOKUP(F179,'N2K Features'!$D$5:$CL$125,36,FALSE)</f>
        <v>Low</v>
      </c>
      <c r="AP179" s="76" t="str">
        <f>VLOOKUP(F179,'N2K Features'!$D$5:$CL$125,37,FALSE)</f>
        <v>Yes</v>
      </c>
      <c r="AQ179" s="76" t="str">
        <f>VLOOKUP(F179,'N2K Features'!$D$5:$CL$125,38,FALSE)</f>
        <v>Medium</v>
      </c>
      <c r="AR179" s="76" t="str">
        <f>VLOOKUP(F179,'N2K Features'!$D$5:$CL$125,39,FALSE)</f>
        <v>Low</v>
      </c>
      <c r="AS179" s="76" t="str">
        <f>VLOOKUP(F179,'N2K Features'!$D$5:$CL$125,40,FALSE)</f>
        <v>No</v>
      </c>
      <c r="AT179" s="76">
        <f>VLOOKUP(F179,'N2K Features'!$D$5:$CL$125,41,FALSE)</f>
        <v>0</v>
      </c>
      <c r="AU179" s="76">
        <f>VLOOKUP(F179,'N2K Features'!$D$5:$CL$125,42,FALSE)</f>
        <v>0</v>
      </c>
      <c r="AV179" s="76" t="str">
        <f>VLOOKUP(F179,'N2K Features'!$D$5:$CL$125,43,FALSE)</f>
        <v>No</v>
      </c>
      <c r="AW179" s="76">
        <f>VLOOKUP(F179,'N2K Features'!$D$5:$CL$125,44,FALSE)</f>
        <v>0</v>
      </c>
      <c r="AX179" s="76">
        <f>VLOOKUP(F179,'N2K Features'!$D$5:$CL$125,45,FALSE)</f>
        <v>0</v>
      </c>
      <c r="AY179" s="76" t="str">
        <f>VLOOKUP(F179,'N2K Features'!$D$5:$CL$125,46,FALSE)</f>
        <v>No</v>
      </c>
      <c r="AZ179" s="76">
        <f>VLOOKUP(F179,'N2K Features'!$D$5:$CL$125,47,FALSE)</f>
        <v>0</v>
      </c>
      <c r="BA179" s="76">
        <f>VLOOKUP(F179,'N2K Features'!$D$5:$CL$125,48,FALSE)</f>
        <v>0</v>
      </c>
      <c r="BB179" s="76" t="str">
        <f>VLOOKUP(F179,'N2K Features'!$D$5:$CL$125,49,FALSE)</f>
        <v>No</v>
      </c>
      <c r="BC179" s="76">
        <f>VLOOKUP(F179,'N2K Features'!$D$5:$CL$125,50,FALSE)</f>
        <v>0</v>
      </c>
      <c r="BD179" s="130">
        <f>VLOOKUP(F179,'N2K Features'!$D$5:$CL$125,51,FALSE)</f>
        <v>0</v>
      </c>
      <c r="BE179" s="76" t="str">
        <f>VLOOKUP(F179,'N2K Features'!$D$5:$CL$125,52,FALSE)</f>
        <v>No</v>
      </c>
      <c r="BF179" s="76">
        <f>VLOOKUP(F179,'N2K Features'!$D$5:$CL$125,53,FALSE)</f>
        <v>0</v>
      </c>
      <c r="BG179" s="130">
        <f>VLOOKUP(F179,'N2K Features'!$D$5:$CL$125,54,FALSE)</f>
        <v>0</v>
      </c>
      <c r="BH179" s="76" t="str">
        <f>VLOOKUP(F179,'N2K Features'!$D$5:$CL$125,55,FALSE)</f>
        <v>Yes</v>
      </c>
      <c r="BI179" s="76" t="str">
        <f>VLOOKUP(F179,'N2K Features'!$D$5:$CL$125,56,FALSE)</f>
        <v>Small</v>
      </c>
      <c r="BJ179" s="76" t="str">
        <f>VLOOKUP(F179,'N2K Features'!$D$5:$CL$125,57,FALSE)</f>
        <v>Low</v>
      </c>
      <c r="BK179" s="76" t="str">
        <f>VLOOKUP(F179,'N2K Features'!$D$5:$CL$125,58,FALSE)</f>
        <v>Yes</v>
      </c>
      <c r="BL179" s="76" t="str">
        <f>VLOOKUP(F179,'N2K Features'!$D$5:$CL$125,59,FALSE)</f>
        <v>Medium</v>
      </c>
      <c r="BM179" s="130" t="str">
        <f>VLOOKUP(F179,'N2K Features'!$D$5:$CL$125,60,FALSE)</f>
        <v>Moderate</v>
      </c>
      <c r="BN179" s="76" t="str">
        <f>VLOOKUP(F179,'N2K Features'!$D$5:$CL$125,61,FALSE)</f>
        <v>Yes</v>
      </c>
      <c r="BO179" s="76" t="str">
        <f>VLOOKUP(F179,'N2K Features'!$D$5:$CL$125,62,FALSE)</f>
        <v>Medium</v>
      </c>
      <c r="BP179" s="76" t="str">
        <f>VLOOKUP(F179,'N2K Features'!$D$5:$CL$125,63,FALSE)</f>
        <v>Moderate</v>
      </c>
      <c r="BQ179" s="76" t="str">
        <f>VLOOKUP(F179,'N2K Features'!$D$5:$CL$125,64,FALSE)</f>
        <v>No</v>
      </c>
      <c r="BR179" s="76">
        <f>VLOOKUP(F179,'N2K Features'!$D$5:$CL$125,65,FALSE)</f>
        <v>0</v>
      </c>
      <c r="BS179" s="76">
        <f>VLOOKUP(F179,'N2K Features'!$D$5:$CL$125,66,FALSE)</f>
        <v>0</v>
      </c>
      <c r="BT179" s="76" t="str">
        <f>VLOOKUP(F179,'N2K Features'!$D$5:$CL$125,67,FALSE)</f>
        <v>Yes</v>
      </c>
      <c r="BU179" s="76" t="str">
        <f>VLOOKUP(F179,'N2K Features'!$D$5:$CL$125,68,FALSE)</f>
        <v>Small</v>
      </c>
      <c r="BV179" s="76" t="str">
        <f>VLOOKUP(F179,'N2K Features'!$D$5:$CL$125,69,FALSE)</f>
        <v>High</v>
      </c>
      <c r="BW179" s="76" t="str">
        <f>VLOOKUP(F179,'N2K Features'!$D$5:$CL$125,70,FALSE)</f>
        <v>Yes</v>
      </c>
      <c r="BX179" s="76" t="str">
        <f>VLOOKUP(F179,'N2K Features'!$D$5:$CL$125,71,FALSE)</f>
        <v>Medium</v>
      </c>
      <c r="BY179" s="130" t="str">
        <f>VLOOKUP(F179,'N2K Features'!$D$5:$CL$125,72,FALSE)</f>
        <v>High</v>
      </c>
      <c r="BZ179" s="76" t="str">
        <f>VLOOKUP(F179,'N2K Features'!$D$5:$CL$125,73,FALSE)</f>
        <v>No</v>
      </c>
      <c r="CA179" s="76">
        <f>VLOOKUP(F179,'N2K Features'!$D$5:$CL$125,74,FALSE)</f>
        <v>0</v>
      </c>
      <c r="CB179" s="76">
        <f>VLOOKUP(F179,'N2K Features'!$D$5:$CL$125,75,FALSE)</f>
        <v>0</v>
      </c>
      <c r="CC179" s="76" t="str">
        <f>VLOOKUP(F179,'N2K Features'!$D$5:$CL$125,76,FALSE)</f>
        <v>No</v>
      </c>
      <c r="CD179" s="76">
        <f>VLOOKUP(F179,'N2K Features'!$D$5:$CL$125,77,FALSE)</f>
        <v>0</v>
      </c>
      <c r="CE179" s="76">
        <f>VLOOKUP(F179,'N2K Features'!$D$5:$CL$125,78,FALSE)</f>
        <v>0</v>
      </c>
      <c r="CF179" s="76" t="str">
        <f>VLOOKUP(F179,'N2K Features'!$D$5:$CL$125,79,FALSE)</f>
        <v>Yes</v>
      </c>
      <c r="CG179" s="76" t="str">
        <f>VLOOKUP(F179,'N2K Features'!$D$5:$CL$125,80,FALSE)</f>
        <v>Medium</v>
      </c>
      <c r="CH179" s="76" t="str">
        <f>VLOOKUP(F179,'N2K Features'!$D$5:$CL$125,81,FALSE)</f>
        <v>High</v>
      </c>
      <c r="CI179" s="76" t="str">
        <f>VLOOKUP(F179,'N2K Features'!$D$5:$CL$125,82,FALSE)</f>
        <v>No</v>
      </c>
      <c r="CJ179" s="76">
        <f>VLOOKUP(F179,'N2K Features'!$D$5:$CL$125,83,FALSE)</f>
        <v>0</v>
      </c>
      <c r="CK179" s="76">
        <f>VLOOKUP(F179,'N2K Features'!$D$5:$CL$125,84,FALSE)</f>
        <v>0</v>
      </c>
      <c r="CL179" s="76" t="str">
        <f>VLOOKUP(F179,'N2K Features'!$D$5:$CL$125,85,FALSE)</f>
        <v>Yes</v>
      </c>
      <c r="CM179" s="76" t="str">
        <f>VLOOKUP(F179,'N2K Features'!$D$5:$CL$125,86,FALSE)</f>
        <v>Medium</v>
      </c>
      <c r="CN179" s="79" t="str">
        <f>VLOOKUP(F179,'N2K Features'!$D$5:$CL$125,87,FALSE)</f>
        <v>Contributes to iconic upland and coastal landscapes of Wales, popular with walkers. Display of flowers.</v>
      </c>
    </row>
    <row r="180" spans="1:92" ht="14.4" hidden="1" x14ac:dyDescent="0.3">
      <c r="A180" s="129" t="s">
        <v>252</v>
      </c>
      <c r="B180" s="59" t="s">
        <v>253</v>
      </c>
      <c r="C180" s="59" t="s">
        <v>585</v>
      </c>
      <c r="D180" s="59" t="s">
        <v>637</v>
      </c>
      <c r="E180" s="59" t="s">
        <v>597</v>
      </c>
      <c r="F180" s="59" t="s">
        <v>638</v>
      </c>
      <c r="G180" s="59" t="s">
        <v>638</v>
      </c>
      <c r="H180" s="179" t="s">
        <v>639</v>
      </c>
      <c r="I180" s="77" t="str">
        <f>VLOOKUP(F180,'N2K Features'!$D$5:$CL$125,4,FALSE)</f>
        <v>Yes</v>
      </c>
      <c r="J180" s="77" t="str">
        <f>VLOOKUP(F180,'N2K Features'!$D$5:$CL$125,5,FALSE)</f>
        <v>Small</v>
      </c>
      <c r="K180" s="77" t="str">
        <f>VLOOKUP(F180,'N2K Features'!$D$5:$CL$125,6,FALSE)</f>
        <v>Moderate</v>
      </c>
      <c r="L180" s="77" t="str">
        <f>VLOOKUP(F180,'N2K Features'!$D$5:$CL$125,7,FALSE)</f>
        <v>No</v>
      </c>
      <c r="M180" s="77">
        <f>VLOOKUP(F180,'N2K Features'!$D$5:$CL$125,8,FALSE)</f>
        <v>0</v>
      </c>
      <c r="N180" s="77">
        <f>VLOOKUP(F180,'N2K Features'!$D$5:$CL$125,9,FALSE)</f>
        <v>0</v>
      </c>
      <c r="O180" s="77" t="str">
        <f>VLOOKUP(F180,'N2K Features'!$D$5:$CL$125,10,FALSE)</f>
        <v>Yes</v>
      </c>
      <c r="P180" s="77" t="str">
        <f>VLOOKUP(F180,'N2K Features'!$D$5:$CL$125,11,FALSE)</f>
        <v>Small</v>
      </c>
      <c r="Q180" s="77" t="str">
        <f>VLOOKUP(F180,'N2K Features'!$D$5:$CL$125,12,FALSE)</f>
        <v>Low</v>
      </c>
      <c r="R180" s="77" t="str">
        <f>VLOOKUP(F180,'N2K Features'!$D$5:$CL$125,13,FALSE)</f>
        <v>Yes</v>
      </c>
      <c r="S180" s="77" t="str">
        <f>VLOOKUP(F180,'N2K Features'!$D$5:$CL$125,14,FALSE)</f>
        <v>Small</v>
      </c>
      <c r="T180" s="77" t="str">
        <f>VLOOKUP(F180,'N2K Features'!$D$5:$CL$125,15,FALSE)</f>
        <v>Low</v>
      </c>
      <c r="U180" s="77" t="str">
        <f>VLOOKUP(F180,'N2K Features'!$D$5:$CL$125,16,FALSE)</f>
        <v>No</v>
      </c>
      <c r="V180" s="77">
        <f>VLOOKUP(F180,'N2K Features'!$D$5:$CL$125, 17,FALSE)</f>
        <v>0</v>
      </c>
      <c r="W180" s="77">
        <f>VLOOKUP(F180,'N2K Features'!$D$5:$CL$125,18,FALSE)</f>
        <v>0</v>
      </c>
      <c r="X180" s="77" t="str">
        <f>VLOOKUP(F180,'N2K Features'!$D$5:$CL$125,19,FALSE)</f>
        <v>No</v>
      </c>
      <c r="Y180" s="77">
        <f>VLOOKUP(F180,'N2K Features'!$D$5:$CL$125,20,FALSE)</f>
        <v>0</v>
      </c>
      <c r="Z180" s="77">
        <f>VLOOKUP(F180,'N2K Features'!$D$5:$CL$125,21,FALSE)</f>
        <v>0</v>
      </c>
      <c r="AA180" s="77" t="str">
        <f>VLOOKUP(F180,'N2K Features'!$D$5:$CL$125,22,FALSE)</f>
        <v>No</v>
      </c>
      <c r="AB180" s="77">
        <f>VLOOKUP(F180,'N2K Features'!$D$5:$CL$125,23,FALSE)</f>
        <v>0</v>
      </c>
      <c r="AC180" s="77">
        <f>VLOOKUP(F180,'N2K Features'!$D$5:$CL$125,24,FALSE)</f>
        <v>0</v>
      </c>
      <c r="AD180" s="77" t="str">
        <f>VLOOKUP(F180,'N2K Features'!$D$5:$CL$125,25,FALSE)</f>
        <v>No</v>
      </c>
      <c r="AE180" s="77">
        <f>VLOOKUP(F180,'N2K Features'!$D$5:$CL$125,26,FALSE)</f>
        <v>0</v>
      </c>
      <c r="AF180" s="78">
        <f>VLOOKUP(F180,'N2K Features'!$D$5:$CL$125,27,FALSE)</f>
        <v>0</v>
      </c>
      <c r="AG180" s="76" t="str">
        <f>VLOOKUP(F180,'N2K Features'!$D$5:$CL$125,28,FALSE)</f>
        <v>No</v>
      </c>
      <c r="AH180" s="76">
        <f>VLOOKUP(F180,'N2K Features'!$D$5:$CL$125,29,FALSE)</f>
        <v>0</v>
      </c>
      <c r="AI180" s="76">
        <f>VLOOKUP(F180,'N2K Features'!$D$5:$CL$125,30,FALSE)</f>
        <v>0</v>
      </c>
      <c r="AJ180" s="76" t="str">
        <f>VLOOKUP(F180,'N2K Features'!$D$5:$CL$125,31,FALSE)</f>
        <v>No</v>
      </c>
      <c r="AK180" s="76">
        <f>VLOOKUP(F180,'N2K Features'!$D$5:$CL$125,32,FALSE)</f>
        <v>0</v>
      </c>
      <c r="AL180" s="76">
        <f>VLOOKUP(F180,'N2K Features'!$D$5:$CL$125,33,FALSE)</f>
        <v>0</v>
      </c>
      <c r="AM180" s="76" t="str">
        <f>VLOOKUP(F180,'N2K Features'!$D$5:$CL$125,34,FALSE)</f>
        <v>No</v>
      </c>
      <c r="AN180" s="76">
        <f>VLOOKUP(F180,'N2K Features'!$D$5:$CL$125,35,FALSE)</f>
        <v>0</v>
      </c>
      <c r="AO180" s="76">
        <f>VLOOKUP(F180,'N2K Features'!$D$5:$CL$125,36,FALSE)</f>
        <v>0</v>
      </c>
      <c r="AP180" s="76" t="str">
        <f>VLOOKUP(F180,'N2K Features'!$D$5:$CL$125,37,FALSE)</f>
        <v>No</v>
      </c>
      <c r="AQ180" s="76">
        <f>VLOOKUP(F180,'N2K Features'!$D$5:$CL$125,38,FALSE)</f>
        <v>0</v>
      </c>
      <c r="AR180" s="76">
        <f>VLOOKUP(F180,'N2K Features'!$D$5:$CL$125,39,FALSE)</f>
        <v>0</v>
      </c>
      <c r="AS180" s="76" t="str">
        <f>VLOOKUP(F180,'N2K Features'!$D$5:$CL$125,40,FALSE)</f>
        <v>No</v>
      </c>
      <c r="AT180" s="76">
        <f>VLOOKUP(F180,'N2K Features'!$D$5:$CL$125,41,FALSE)</f>
        <v>0</v>
      </c>
      <c r="AU180" s="76">
        <f>VLOOKUP(F180,'N2K Features'!$D$5:$CL$125,42,FALSE)</f>
        <v>0</v>
      </c>
      <c r="AV180" s="76" t="str">
        <f>VLOOKUP(F180,'N2K Features'!$D$5:$CL$125,43,FALSE)</f>
        <v>No</v>
      </c>
      <c r="AW180" s="76">
        <f>VLOOKUP(F180,'N2K Features'!$D$5:$CL$125,44,FALSE)</f>
        <v>0</v>
      </c>
      <c r="AX180" s="76">
        <f>VLOOKUP(F180,'N2K Features'!$D$5:$CL$125,45,FALSE)</f>
        <v>0</v>
      </c>
      <c r="AY180" s="76" t="str">
        <f>VLOOKUP(F180,'N2K Features'!$D$5:$CL$125,46,FALSE)</f>
        <v>No</v>
      </c>
      <c r="AZ180" s="76">
        <f>VLOOKUP(F180,'N2K Features'!$D$5:$CL$125,47,FALSE)</f>
        <v>0</v>
      </c>
      <c r="BA180" s="76">
        <f>VLOOKUP(F180,'N2K Features'!$D$5:$CL$125,48,FALSE)</f>
        <v>0</v>
      </c>
      <c r="BB180" s="76" t="str">
        <f>VLOOKUP(F180,'N2K Features'!$D$5:$CL$125,49,FALSE)</f>
        <v>No</v>
      </c>
      <c r="BC180" s="76">
        <f>VLOOKUP(F180,'N2K Features'!$D$5:$CL$125,50,FALSE)</f>
        <v>0</v>
      </c>
      <c r="BD180" s="130">
        <f>VLOOKUP(F180,'N2K Features'!$D$5:$CL$125,51,FALSE)</f>
        <v>0</v>
      </c>
      <c r="BE180" s="76" t="str">
        <f>VLOOKUP(F180,'N2K Features'!$D$5:$CL$125,52,FALSE)</f>
        <v>No</v>
      </c>
      <c r="BF180" s="76">
        <f>VLOOKUP(F180,'N2K Features'!$D$5:$CL$125,53,FALSE)</f>
        <v>0</v>
      </c>
      <c r="BG180" s="130">
        <f>VLOOKUP(F180,'N2K Features'!$D$5:$CL$125,54,FALSE)</f>
        <v>0</v>
      </c>
      <c r="BH180" s="76" t="str">
        <f>VLOOKUP(F180,'N2K Features'!$D$5:$CL$125,55,FALSE)</f>
        <v>No</v>
      </c>
      <c r="BI180" s="76">
        <f>VLOOKUP(F180,'N2K Features'!$D$5:$CL$125,56,FALSE)</f>
        <v>0</v>
      </c>
      <c r="BJ180" s="76">
        <f>VLOOKUP(F180,'N2K Features'!$D$5:$CL$125,57,FALSE)</f>
        <v>0</v>
      </c>
      <c r="BK180" s="76" t="str">
        <f>VLOOKUP(F180,'N2K Features'!$D$5:$CL$125,58,FALSE)</f>
        <v>No</v>
      </c>
      <c r="BL180" s="76">
        <f>VLOOKUP(F180,'N2K Features'!$D$5:$CL$125,59,FALSE)</f>
        <v>0</v>
      </c>
      <c r="BM180" s="130">
        <f>VLOOKUP(F180,'N2K Features'!$D$5:$CL$125,60,FALSE)</f>
        <v>0</v>
      </c>
      <c r="BN180" s="76" t="str">
        <f>VLOOKUP(F180,'N2K Features'!$D$5:$CL$125,61,FALSE)</f>
        <v>No</v>
      </c>
      <c r="BO180" s="76">
        <f>VLOOKUP(F180,'N2K Features'!$D$5:$CL$125,62,FALSE)</f>
        <v>0</v>
      </c>
      <c r="BP180" s="76">
        <f>VLOOKUP(F180,'N2K Features'!$D$5:$CL$125,63,FALSE)</f>
        <v>0</v>
      </c>
      <c r="BQ180" s="76" t="str">
        <f>VLOOKUP(F180,'N2K Features'!$D$5:$CL$125,64,FALSE)</f>
        <v>No</v>
      </c>
      <c r="BR180" s="76">
        <f>VLOOKUP(F180,'N2K Features'!$D$5:$CL$125,65,FALSE)</f>
        <v>0</v>
      </c>
      <c r="BS180" s="76">
        <f>VLOOKUP(F180,'N2K Features'!$D$5:$CL$125,66,FALSE)</f>
        <v>0</v>
      </c>
      <c r="BT180" s="76" t="str">
        <f>VLOOKUP(F180,'N2K Features'!$D$5:$CL$125,67,FALSE)</f>
        <v>No</v>
      </c>
      <c r="BU180" s="76">
        <f>VLOOKUP(F180,'N2K Features'!$D$5:$CL$125,68,FALSE)</f>
        <v>0</v>
      </c>
      <c r="BV180" s="76">
        <f>VLOOKUP(F180,'N2K Features'!$D$5:$CL$125,69,FALSE)</f>
        <v>0</v>
      </c>
      <c r="BW180" s="76" t="str">
        <f>VLOOKUP(F180,'N2K Features'!$D$5:$CL$125,70,FALSE)</f>
        <v>No</v>
      </c>
      <c r="BX180" s="76">
        <f>VLOOKUP(F180,'N2K Features'!$D$5:$CL$125,71,FALSE)</f>
        <v>0</v>
      </c>
      <c r="BY180" s="130">
        <f>VLOOKUP(F180,'N2K Features'!$D$5:$CL$125,72,FALSE)</f>
        <v>0</v>
      </c>
      <c r="BZ180" s="76" t="str">
        <f>VLOOKUP(F180,'N2K Features'!$D$5:$CL$125,73,FALSE)</f>
        <v>No</v>
      </c>
      <c r="CA180" s="76">
        <f>VLOOKUP(F180,'N2K Features'!$D$5:$CL$125,74,FALSE)</f>
        <v>0</v>
      </c>
      <c r="CB180" s="76">
        <f>VLOOKUP(F180,'N2K Features'!$D$5:$CL$125,75,FALSE)</f>
        <v>0</v>
      </c>
      <c r="CC180" s="76" t="str">
        <f>VLOOKUP(F180,'N2K Features'!$D$5:$CL$125,76,FALSE)</f>
        <v>No</v>
      </c>
      <c r="CD180" s="76">
        <f>VLOOKUP(F180,'N2K Features'!$D$5:$CL$125,77,FALSE)</f>
        <v>0</v>
      </c>
      <c r="CE180" s="76">
        <f>VLOOKUP(F180,'N2K Features'!$D$5:$CL$125,78,FALSE)</f>
        <v>0</v>
      </c>
      <c r="CF180" s="76" t="str">
        <f>VLOOKUP(F180,'N2K Features'!$D$5:$CL$125,79,FALSE)</f>
        <v>No</v>
      </c>
      <c r="CG180" s="76">
        <f>VLOOKUP(F180,'N2K Features'!$D$5:$CL$125,80,FALSE)</f>
        <v>0</v>
      </c>
      <c r="CH180" s="76">
        <f>VLOOKUP(F180,'N2K Features'!$D$5:$CL$125,81,FALSE)</f>
        <v>0</v>
      </c>
      <c r="CI180" s="76" t="str">
        <f>VLOOKUP(F180,'N2K Features'!$D$5:$CL$125,82,FALSE)</f>
        <v>No</v>
      </c>
      <c r="CJ180" s="76">
        <f>VLOOKUP(F180,'N2K Features'!$D$5:$CL$125,83,FALSE)</f>
        <v>0</v>
      </c>
      <c r="CK180" s="76">
        <f>VLOOKUP(F180,'N2K Features'!$D$5:$CL$125,84,FALSE)</f>
        <v>0</v>
      </c>
      <c r="CL180" s="76" t="str">
        <f>VLOOKUP(F180,'N2K Features'!$D$5:$CL$125,85,FALSE)</f>
        <v>No</v>
      </c>
      <c r="CM180" s="76">
        <f>VLOOKUP(F180,'N2K Features'!$D$5:$CL$125,86,FALSE)</f>
        <v>0</v>
      </c>
      <c r="CN180" s="79">
        <f>VLOOKUP(F180,'N2K Features'!$D$5:$CL$125,87,FALSE)</f>
        <v>0</v>
      </c>
    </row>
    <row r="181" spans="1:92" ht="14.4" hidden="1" x14ac:dyDescent="0.3">
      <c r="A181" s="129" t="s">
        <v>252</v>
      </c>
      <c r="B181" s="59" t="s">
        <v>253</v>
      </c>
      <c r="C181" s="59" t="s">
        <v>585</v>
      </c>
      <c r="D181" s="59" t="s">
        <v>652</v>
      </c>
      <c r="E181" s="59" t="s">
        <v>597</v>
      </c>
      <c r="F181" s="59" t="s">
        <v>653</v>
      </c>
      <c r="G181" s="59" t="s">
        <v>654</v>
      </c>
      <c r="H181" s="179" t="s">
        <v>655</v>
      </c>
      <c r="I181" s="77" t="str">
        <f>VLOOKUP(F181,'N2K Features'!$D$5:$CL$125,4,FALSE)</f>
        <v>Yes</v>
      </c>
      <c r="J181" s="77" t="str">
        <f>VLOOKUP(F181,'N2K Features'!$D$5:$CL$125,5,FALSE)</f>
        <v>Small</v>
      </c>
      <c r="K181" s="77" t="str">
        <f>VLOOKUP(F181,'N2K Features'!$D$5:$CL$125,6,FALSE)</f>
        <v>Moderate</v>
      </c>
      <c r="L181" s="77" t="str">
        <f>VLOOKUP(F181,'N2K Features'!$D$5:$CL$125,7,FALSE)</f>
        <v>No</v>
      </c>
      <c r="M181" s="77">
        <f>VLOOKUP(F181,'N2K Features'!$D$5:$CL$125,8,FALSE)</f>
        <v>0</v>
      </c>
      <c r="N181" s="77">
        <f>VLOOKUP(F181,'N2K Features'!$D$5:$CL$125,9,FALSE)</f>
        <v>0</v>
      </c>
      <c r="O181" s="77" t="str">
        <f>VLOOKUP(F181,'N2K Features'!$D$5:$CL$125,10,FALSE)</f>
        <v>Yes</v>
      </c>
      <c r="P181" s="77" t="str">
        <f>VLOOKUP(F181,'N2K Features'!$D$5:$CL$125,11,FALSE)</f>
        <v>Small</v>
      </c>
      <c r="Q181" s="77" t="str">
        <f>VLOOKUP(F181,'N2K Features'!$D$5:$CL$125,12,FALSE)</f>
        <v>Low</v>
      </c>
      <c r="R181" s="77" t="str">
        <f>VLOOKUP(F181,'N2K Features'!$D$5:$CL$125,13,FALSE)</f>
        <v>Yes</v>
      </c>
      <c r="S181" s="77" t="str">
        <f>VLOOKUP(F181,'N2K Features'!$D$5:$CL$125,14,FALSE)</f>
        <v>Small</v>
      </c>
      <c r="T181" s="77" t="str">
        <f>VLOOKUP(F181,'N2K Features'!$D$5:$CL$125,15,FALSE)</f>
        <v>Low</v>
      </c>
      <c r="U181" s="77" t="str">
        <f>VLOOKUP(F181,'N2K Features'!$D$5:$CL$125,16,FALSE)</f>
        <v>No</v>
      </c>
      <c r="V181" s="77">
        <f>VLOOKUP(F181,'N2K Features'!$D$5:$CL$125, 17,FALSE)</f>
        <v>0</v>
      </c>
      <c r="W181" s="77">
        <f>VLOOKUP(F181,'N2K Features'!$D$5:$CL$125,18,FALSE)</f>
        <v>0</v>
      </c>
      <c r="X181" s="77" t="str">
        <f>VLOOKUP(F181,'N2K Features'!$D$5:$CL$125,19,FALSE)</f>
        <v>No</v>
      </c>
      <c r="Y181" s="77">
        <f>VLOOKUP(F181,'N2K Features'!$D$5:$CL$125,20,FALSE)</f>
        <v>0</v>
      </c>
      <c r="Z181" s="77">
        <f>VLOOKUP(F181,'N2K Features'!$D$5:$CL$125,21,FALSE)</f>
        <v>0</v>
      </c>
      <c r="AA181" s="77" t="str">
        <f>VLOOKUP(F181,'N2K Features'!$D$5:$CL$125,22,FALSE)</f>
        <v>No</v>
      </c>
      <c r="AB181" s="77">
        <f>VLOOKUP(F181,'N2K Features'!$D$5:$CL$125,23,FALSE)</f>
        <v>0</v>
      </c>
      <c r="AC181" s="77">
        <f>VLOOKUP(F181,'N2K Features'!$D$5:$CL$125,24,FALSE)</f>
        <v>0</v>
      </c>
      <c r="AD181" s="77" t="str">
        <f>VLOOKUP(F181,'N2K Features'!$D$5:$CL$125,25,FALSE)</f>
        <v>No</v>
      </c>
      <c r="AE181" s="77">
        <f>VLOOKUP(F181,'N2K Features'!$D$5:$CL$125,26,FALSE)</f>
        <v>0</v>
      </c>
      <c r="AF181" s="78">
        <f>VLOOKUP(F181,'N2K Features'!$D$5:$CL$125,27,FALSE)</f>
        <v>0</v>
      </c>
      <c r="AG181" s="76" t="str">
        <f>VLOOKUP(F181,'N2K Features'!$D$5:$CL$125,28,FALSE)</f>
        <v>No</v>
      </c>
      <c r="AH181" s="76">
        <f>VLOOKUP(F181,'N2K Features'!$D$5:$CL$125,29,FALSE)</f>
        <v>0</v>
      </c>
      <c r="AI181" s="76">
        <f>VLOOKUP(F181,'N2K Features'!$D$5:$CL$125,30,FALSE)</f>
        <v>0</v>
      </c>
      <c r="AJ181" s="76" t="str">
        <f>VLOOKUP(F181,'N2K Features'!$D$5:$CL$125,31,FALSE)</f>
        <v>No</v>
      </c>
      <c r="AK181" s="76">
        <f>VLOOKUP(F181,'N2K Features'!$D$5:$CL$125,32,FALSE)</f>
        <v>0</v>
      </c>
      <c r="AL181" s="76">
        <f>VLOOKUP(F181,'N2K Features'!$D$5:$CL$125,33,FALSE)</f>
        <v>0</v>
      </c>
      <c r="AM181" s="76" t="str">
        <f>VLOOKUP(F181,'N2K Features'!$D$5:$CL$125,34,FALSE)</f>
        <v>No</v>
      </c>
      <c r="AN181" s="76">
        <f>VLOOKUP(F181,'N2K Features'!$D$5:$CL$125,35,FALSE)</f>
        <v>0</v>
      </c>
      <c r="AO181" s="76">
        <f>VLOOKUP(F181,'N2K Features'!$D$5:$CL$125,36,FALSE)</f>
        <v>0</v>
      </c>
      <c r="AP181" s="76" t="str">
        <f>VLOOKUP(F181,'N2K Features'!$D$5:$CL$125,37,FALSE)</f>
        <v>No</v>
      </c>
      <c r="AQ181" s="76">
        <f>VLOOKUP(F181,'N2K Features'!$D$5:$CL$125,38,FALSE)</f>
        <v>0</v>
      </c>
      <c r="AR181" s="76">
        <f>VLOOKUP(F181,'N2K Features'!$D$5:$CL$125,39,FALSE)</f>
        <v>0</v>
      </c>
      <c r="AS181" s="76" t="str">
        <f>VLOOKUP(F181,'N2K Features'!$D$5:$CL$125,40,FALSE)</f>
        <v>No</v>
      </c>
      <c r="AT181" s="76">
        <f>VLOOKUP(F181,'N2K Features'!$D$5:$CL$125,41,FALSE)</f>
        <v>0</v>
      </c>
      <c r="AU181" s="76">
        <f>VLOOKUP(F181,'N2K Features'!$D$5:$CL$125,42,FALSE)</f>
        <v>0</v>
      </c>
      <c r="AV181" s="76" t="str">
        <f>VLOOKUP(F181,'N2K Features'!$D$5:$CL$125,43,FALSE)</f>
        <v>No</v>
      </c>
      <c r="AW181" s="76">
        <f>VLOOKUP(F181,'N2K Features'!$D$5:$CL$125,44,FALSE)</f>
        <v>0</v>
      </c>
      <c r="AX181" s="76">
        <f>VLOOKUP(F181,'N2K Features'!$D$5:$CL$125,45,FALSE)</f>
        <v>0</v>
      </c>
      <c r="AY181" s="76" t="str">
        <f>VLOOKUP(F181,'N2K Features'!$D$5:$CL$125,46,FALSE)</f>
        <v>No</v>
      </c>
      <c r="AZ181" s="76">
        <f>VLOOKUP(F181,'N2K Features'!$D$5:$CL$125,47,FALSE)</f>
        <v>0</v>
      </c>
      <c r="BA181" s="76">
        <f>VLOOKUP(F181,'N2K Features'!$D$5:$CL$125,48,FALSE)</f>
        <v>0</v>
      </c>
      <c r="BB181" s="76" t="str">
        <f>VLOOKUP(F181,'N2K Features'!$D$5:$CL$125,49,FALSE)</f>
        <v>No</v>
      </c>
      <c r="BC181" s="76">
        <f>VLOOKUP(F181,'N2K Features'!$D$5:$CL$125,50,FALSE)</f>
        <v>0</v>
      </c>
      <c r="BD181" s="130">
        <f>VLOOKUP(F181,'N2K Features'!$D$5:$CL$125,51,FALSE)</f>
        <v>0</v>
      </c>
      <c r="BE181" s="76" t="str">
        <f>VLOOKUP(F181,'N2K Features'!$D$5:$CL$125,52,FALSE)</f>
        <v>No</v>
      </c>
      <c r="BF181" s="76">
        <f>VLOOKUP(F181,'N2K Features'!$D$5:$CL$125,53,FALSE)</f>
        <v>0</v>
      </c>
      <c r="BG181" s="130">
        <f>VLOOKUP(F181,'N2K Features'!$D$5:$CL$125,54,FALSE)</f>
        <v>0</v>
      </c>
      <c r="BH181" s="76" t="str">
        <f>VLOOKUP(F181,'N2K Features'!$D$5:$CL$125,55,FALSE)</f>
        <v>No</v>
      </c>
      <c r="BI181" s="76">
        <f>VLOOKUP(F181,'N2K Features'!$D$5:$CL$125,56,FALSE)</f>
        <v>0</v>
      </c>
      <c r="BJ181" s="76">
        <f>VLOOKUP(F181,'N2K Features'!$D$5:$CL$125,57,FALSE)</f>
        <v>0</v>
      </c>
      <c r="BK181" s="76" t="str">
        <f>VLOOKUP(F181,'N2K Features'!$D$5:$CL$125,58,FALSE)</f>
        <v>No</v>
      </c>
      <c r="BL181" s="76">
        <f>VLOOKUP(F181,'N2K Features'!$D$5:$CL$125,59,FALSE)</f>
        <v>0</v>
      </c>
      <c r="BM181" s="130">
        <f>VLOOKUP(F181,'N2K Features'!$D$5:$CL$125,60,FALSE)</f>
        <v>0</v>
      </c>
      <c r="BN181" s="76" t="str">
        <f>VLOOKUP(F181,'N2K Features'!$D$5:$CL$125,61,FALSE)</f>
        <v>No</v>
      </c>
      <c r="BO181" s="76">
        <f>VLOOKUP(F181,'N2K Features'!$D$5:$CL$125,62,FALSE)</f>
        <v>0</v>
      </c>
      <c r="BP181" s="76">
        <f>VLOOKUP(F181,'N2K Features'!$D$5:$CL$125,63,FALSE)</f>
        <v>0</v>
      </c>
      <c r="BQ181" s="76" t="str">
        <f>VLOOKUP(F181,'N2K Features'!$D$5:$CL$125,64,FALSE)</f>
        <v>No</v>
      </c>
      <c r="BR181" s="76">
        <f>VLOOKUP(F181,'N2K Features'!$D$5:$CL$125,65,FALSE)</f>
        <v>0</v>
      </c>
      <c r="BS181" s="76">
        <f>VLOOKUP(F181,'N2K Features'!$D$5:$CL$125,66,FALSE)</f>
        <v>0</v>
      </c>
      <c r="BT181" s="76" t="str">
        <f>VLOOKUP(F181,'N2K Features'!$D$5:$CL$125,67,FALSE)</f>
        <v>No</v>
      </c>
      <c r="BU181" s="76">
        <f>VLOOKUP(F181,'N2K Features'!$D$5:$CL$125,68,FALSE)</f>
        <v>0</v>
      </c>
      <c r="BV181" s="76">
        <f>VLOOKUP(F181,'N2K Features'!$D$5:$CL$125,69,FALSE)</f>
        <v>0</v>
      </c>
      <c r="BW181" s="76" t="str">
        <f>VLOOKUP(F181,'N2K Features'!$D$5:$CL$125,70,FALSE)</f>
        <v>No</v>
      </c>
      <c r="BX181" s="76">
        <f>VLOOKUP(F181,'N2K Features'!$D$5:$CL$125,71,FALSE)</f>
        <v>0</v>
      </c>
      <c r="BY181" s="130">
        <f>VLOOKUP(F181,'N2K Features'!$D$5:$CL$125,72,FALSE)</f>
        <v>0</v>
      </c>
      <c r="BZ181" s="76" t="str">
        <f>VLOOKUP(F181,'N2K Features'!$D$5:$CL$125,73,FALSE)</f>
        <v>No</v>
      </c>
      <c r="CA181" s="76">
        <f>VLOOKUP(F181,'N2K Features'!$D$5:$CL$125,74,FALSE)</f>
        <v>0</v>
      </c>
      <c r="CB181" s="76">
        <f>VLOOKUP(F181,'N2K Features'!$D$5:$CL$125,75,FALSE)</f>
        <v>0</v>
      </c>
      <c r="CC181" s="76" t="str">
        <f>VLOOKUP(F181,'N2K Features'!$D$5:$CL$125,76,FALSE)</f>
        <v>No</v>
      </c>
      <c r="CD181" s="76">
        <f>VLOOKUP(F181,'N2K Features'!$D$5:$CL$125,77,FALSE)</f>
        <v>0</v>
      </c>
      <c r="CE181" s="76">
        <f>VLOOKUP(F181,'N2K Features'!$D$5:$CL$125,78,FALSE)</f>
        <v>0</v>
      </c>
      <c r="CF181" s="76" t="str">
        <f>VLOOKUP(F181,'N2K Features'!$D$5:$CL$125,79,FALSE)</f>
        <v>No</v>
      </c>
      <c r="CG181" s="76">
        <f>VLOOKUP(F181,'N2K Features'!$D$5:$CL$125,80,FALSE)</f>
        <v>0</v>
      </c>
      <c r="CH181" s="76">
        <f>VLOOKUP(F181,'N2K Features'!$D$5:$CL$125,81,FALSE)</f>
        <v>0</v>
      </c>
      <c r="CI181" s="76" t="str">
        <f>VLOOKUP(F181,'N2K Features'!$D$5:$CL$125,82,FALSE)</f>
        <v>No</v>
      </c>
      <c r="CJ181" s="76">
        <f>VLOOKUP(F181,'N2K Features'!$D$5:$CL$125,83,FALSE)</f>
        <v>0</v>
      </c>
      <c r="CK181" s="76">
        <f>VLOOKUP(F181,'N2K Features'!$D$5:$CL$125,84,FALSE)</f>
        <v>0</v>
      </c>
      <c r="CL181" s="76" t="str">
        <f>VLOOKUP(F181,'N2K Features'!$D$5:$CL$125,85,FALSE)</f>
        <v>Yes</v>
      </c>
      <c r="CM181" s="76" t="str">
        <f>VLOOKUP(F181,'N2K Features'!$D$5:$CL$125,86,FALSE)</f>
        <v>Medium</v>
      </c>
      <c r="CN181" s="79" t="str">
        <f>VLOOKUP(F181,'N2K Features'!$D$5:$CL$125,87,FALSE)</f>
        <v xml:space="preserve">Contributes to iconic upland landscapes of Wales, popular with walkers, mountaineers </v>
      </c>
    </row>
    <row r="182" spans="1:92" ht="14.4" hidden="1" x14ac:dyDescent="0.3">
      <c r="A182" s="129" t="s">
        <v>252</v>
      </c>
      <c r="B182" s="59" t="s">
        <v>253</v>
      </c>
      <c r="C182" s="59" t="s">
        <v>528</v>
      </c>
      <c r="D182" s="59" t="s">
        <v>59</v>
      </c>
      <c r="E182" s="59" t="s">
        <v>607</v>
      </c>
      <c r="F182" s="59" t="s">
        <v>60</v>
      </c>
      <c r="G182" s="59" t="s">
        <v>61</v>
      </c>
      <c r="H182" s="179" t="s">
        <v>62</v>
      </c>
      <c r="I182" s="77" t="str">
        <f>VLOOKUP(F182,'N2K Features'!$D$5:$CL$125,4,FALSE)</f>
        <v>No</v>
      </c>
      <c r="J182" s="77">
        <f>VLOOKUP(F182,'N2K Features'!$D$5:$CL$125,5,FALSE)</f>
        <v>0</v>
      </c>
      <c r="K182" s="77">
        <f>VLOOKUP(F182,'N2K Features'!$D$5:$CL$125,6,FALSE)</f>
        <v>0</v>
      </c>
      <c r="L182" s="77" t="str">
        <f>VLOOKUP(F182,'N2K Features'!$D$5:$CL$125,7,FALSE)</f>
        <v>No</v>
      </c>
      <c r="M182" s="77" t="str">
        <f>VLOOKUP(F182,'N2K Features'!$D$5:$CL$125,8,FALSE)</f>
        <v>Negligible</v>
      </c>
      <c r="N182" s="77" t="str">
        <f>VLOOKUP(F182,'N2K Features'!$D$5:$CL$125,9,FALSE)</f>
        <v>Low</v>
      </c>
      <c r="O182" s="77" t="str">
        <f>VLOOKUP(F182,'N2K Features'!$D$5:$CL$125,10,FALSE)</f>
        <v>No</v>
      </c>
      <c r="P182" s="77" t="str">
        <f>VLOOKUP(F182,'N2K Features'!$D$5:$CL$125,11,FALSE)</f>
        <v>Negligible</v>
      </c>
      <c r="Q182" s="77" t="str">
        <f>VLOOKUP(F182,'N2K Features'!$D$5:$CL$125,12,FALSE)</f>
        <v>Low</v>
      </c>
      <c r="R182" s="77" t="str">
        <f>VLOOKUP(F182,'N2K Features'!$D$5:$CL$125,13,FALSE)</f>
        <v>No</v>
      </c>
      <c r="S182" s="77">
        <f>VLOOKUP(F182,'N2K Features'!$D$5:$CL$125,14,FALSE)</f>
        <v>0</v>
      </c>
      <c r="T182" s="77">
        <f>VLOOKUP(F182,'N2K Features'!$D$5:$CL$125,15,FALSE)</f>
        <v>0</v>
      </c>
      <c r="U182" s="77" t="str">
        <f>VLOOKUP(F182,'N2K Features'!$D$5:$CL$125,16,FALSE)</f>
        <v>No</v>
      </c>
      <c r="V182" s="77">
        <f>VLOOKUP(F182,'N2K Features'!$D$5:$CL$125, 17,FALSE)</f>
        <v>0</v>
      </c>
      <c r="W182" s="77">
        <f>VLOOKUP(F182,'N2K Features'!$D$5:$CL$125,18,FALSE)</f>
        <v>0</v>
      </c>
      <c r="X182" s="77" t="str">
        <f>VLOOKUP(F182,'N2K Features'!$D$5:$CL$125,19,FALSE)</f>
        <v>No</v>
      </c>
      <c r="Y182" s="77">
        <f>VLOOKUP(F182,'N2K Features'!$D$5:$CL$125,20,FALSE)</f>
        <v>0</v>
      </c>
      <c r="Z182" s="77">
        <f>VLOOKUP(F182,'N2K Features'!$D$5:$CL$125,21,FALSE)</f>
        <v>0</v>
      </c>
      <c r="AA182" s="77" t="str">
        <f>VLOOKUP(F182,'N2K Features'!$D$5:$CL$125,22,FALSE)</f>
        <v>No</v>
      </c>
      <c r="AB182" s="77">
        <f>VLOOKUP(F182,'N2K Features'!$D$5:$CL$125,23,FALSE)</f>
        <v>0</v>
      </c>
      <c r="AC182" s="77">
        <f>VLOOKUP(F182,'N2K Features'!$D$5:$CL$125,24,FALSE)</f>
        <v>0</v>
      </c>
      <c r="AD182" s="77" t="str">
        <f>VLOOKUP(F182,'N2K Features'!$D$5:$CL$125,25,FALSE)</f>
        <v>No</v>
      </c>
      <c r="AE182" s="77">
        <f>VLOOKUP(F182,'N2K Features'!$D$5:$CL$125,26,FALSE)</f>
        <v>0</v>
      </c>
      <c r="AF182" s="78">
        <f>VLOOKUP(F182,'N2K Features'!$D$5:$CL$125,27,FALSE)</f>
        <v>0</v>
      </c>
      <c r="AG182" s="76" t="str">
        <f>VLOOKUP(F182,'N2K Features'!$D$5:$CL$125,28,FALSE)</f>
        <v>No</v>
      </c>
      <c r="AH182" s="76">
        <f>VLOOKUP(F182,'N2K Features'!$D$5:$CL$125,29,FALSE)</f>
        <v>0</v>
      </c>
      <c r="AI182" s="76">
        <f>VLOOKUP(F182,'N2K Features'!$D$5:$CL$125,30,FALSE)</f>
        <v>0</v>
      </c>
      <c r="AJ182" s="76" t="str">
        <f>VLOOKUP(F182,'N2K Features'!$D$5:$CL$125,31,FALSE)</f>
        <v>No</v>
      </c>
      <c r="AK182" s="76">
        <f>VLOOKUP(F182,'N2K Features'!$D$5:$CL$125,32,FALSE)</f>
        <v>0</v>
      </c>
      <c r="AL182" s="76">
        <f>VLOOKUP(F182,'N2K Features'!$D$5:$CL$125,33,FALSE)</f>
        <v>0</v>
      </c>
      <c r="AM182" s="76" t="str">
        <f>VLOOKUP(F182,'N2K Features'!$D$5:$CL$125,34,FALSE)</f>
        <v>No</v>
      </c>
      <c r="AN182" s="76">
        <f>VLOOKUP(F182,'N2K Features'!$D$5:$CL$125,35,FALSE)</f>
        <v>0</v>
      </c>
      <c r="AO182" s="76">
        <f>VLOOKUP(F182,'N2K Features'!$D$5:$CL$125,36,FALSE)</f>
        <v>0</v>
      </c>
      <c r="AP182" s="76" t="str">
        <f>VLOOKUP(F182,'N2K Features'!$D$5:$CL$125,37,FALSE)</f>
        <v>No</v>
      </c>
      <c r="AQ182" s="76">
        <f>VLOOKUP(F182,'N2K Features'!$D$5:$CL$125,38,FALSE)</f>
        <v>0</v>
      </c>
      <c r="AR182" s="76">
        <f>VLOOKUP(F182,'N2K Features'!$D$5:$CL$125,39,FALSE)</f>
        <v>0</v>
      </c>
      <c r="AS182" s="76" t="str">
        <f>VLOOKUP(F182,'N2K Features'!$D$5:$CL$125,40,FALSE)</f>
        <v>No</v>
      </c>
      <c r="AT182" s="76">
        <f>VLOOKUP(F182,'N2K Features'!$D$5:$CL$125,41,FALSE)</f>
        <v>0</v>
      </c>
      <c r="AU182" s="76">
        <f>VLOOKUP(F182,'N2K Features'!$D$5:$CL$125,42,FALSE)</f>
        <v>0</v>
      </c>
      <c r="AV182" s="76" t="str">
        <f>VLOOKUP(F182,'N2K Features'!$D$5:$CL$125,43,FALSE)</f>
        <v>No</v>
      </c>
      <c r="AW182" s="76">
        <f>VLOOKUP(F182,'N2K Features'!$D$5:$CL$125,44,FALSE)</f>
        <v>0</v>
      </c>
      <c r="AX182" s="76">
        <f>VLOOKUP(F182,'N2K Features'!$D$5:$CL$125,45,FALSE)</f>
        <v>0</v>
      </c>
      <c r="AY182" s="76" t="str">
        <f>VLOOKUP(F182,'N2K Features'!$D$5:$CL$125,46,FALSE)</f>
        <v>No</v>
      </c>
      <c r="AZ182" s="76">
        <f>VLOOKUP(F182,'N2K Features'!$D$5:$CL$125,47,FALSE)</f>
        <v>0</v>
      </c>
      <c r="BA182" s="76">
        <f>VLOOKUP(F182,'N2K Features'!$D$5:$CL$125,48,FALSE)</f>
        <v>0</v>
      </c>
      <c r="BB182" s="76" t="str">
        <f>VLOOKUP(F182,'N2K Features'!$D$5:$CL$125,49,FALSE)</f>
        <v>No</v>
      </c>
      <c r="BC182" s="76">
        <f>VLOOKUP(F182,'N2K Features'!$D$5:$CL$125,50,FALSE)</f>
        <v>0</v>
      </c>
      <c r="BD182" s="130">
        <f>VLOOKUP(F182,'N2K Features'!$D$5:$CL$125,51,FALSE)</f>
        <v>0</v>
      </c>
      <c r="BE182" s="76" t="str">
        <f>VLOOKUP(F182,'N2K Features'!$D$5:$CL$125,52,FALSE)</f>
        <v>No</v>
      </c>
      <c r="BF182" s="76">
        <f>VLOOKUP(F182,'N2K Features'!$D$5:$CL$125,53,FALSE)</f>
        <v>0</v>
      </c>
      <c r="BG182" s="130">
        <f>VLOOKUP(F182,'N2K Features'!$D$5:$CL$125,54,FALSE)</f>
        <v>0</v>
      </c>
      <c r="BH182" s="76" t="str">
        <f>VLOOKUP(F182,'N2K Features'!$D$5:$CL$125,55,FALSE)</f>
        <v>No</v>
      </c>
      <c r="BI182" s="76">
        <f>VLOOKUP(F182,'N2K Features'!$D$5:$CL$125,56,FALSE)</f>
        <v>0</v>
      </c>
      <c r="BJ182" s="76">
        <f>VLOOKUP(F182,'N2K Features'!$D$5:$CL$125,57,FALSE)</f>
        <v>0</v>
      </c>
      <c r="BK182" s="76" t="str">
        <f>VLOOKUP(F182,'N2K Features'!$D$5:$CL$125,58,FALSE)</f>
        <v>No</v>
      </c>
      <c r="BL182" s="76">
        <f>VLOOKUP(F182,'N2K Features'!$D$5:$CL$125,59,FALSE)</f>
        <v>0</v>
      </c>
      <c r="BM182" s="130">
        <f>VLOOKUP(F182,'N2K Features'!$D$5:$CL$125,60,FALSE)</f>
        <v>0</v>
      </c>
      <c r="BN182" s="76" t="str">
        <f>VLOOKUP(F182,'N2K Features'!$D$5:$CL$125,61,FALSE)</f>
        <v>No</v>
      </c>
      <c r="BO182" s="76">
        <f>VLOOKUP(F182,'N2K Features'!$D$5:$CL$125,62,FALSE)</f>
        <v>0</v>
      </c>
      <c r="BP182" s="76">
        <f>VLOOKUP(F182,'N2K Features'!$D$5:$CL$125,63,FALSE)</f>
        <v>0</v>
      </c>
      <c r="BQ182" s="76" t="str">
        <f>VLOOKUP(F182,'N2K Features'!$D$5:$CL$125,64,FALSE)</f>
        <v>No</v>
      </c>
      <c r="BR182" s="76">
        <f>VLOOKUP(F182,'N2K Features'!$D$5:$CL$125,65,FALSE)</f>
        <v>0</v>
      </c>
      <c r="BS182" s="76">
        <f>VLOOKUP(F182,'N2K Features'!$D$5:$CL$125,66,FALSE)</f>
        <v>0</v>
      </c>
      <c r="BT182" s="76" t="str">
        <f>VLOOKUP(F182,'N2K Features'!$D$5:$CL$125,67,FALSE)</f>
        <v>No</v>
      </c>
      <c r="BU182" s="76">
        <f>VLOOKUP(F182,'N2K Features'!$D$5:$CL$125,68,FALSE)</f>
        <v>0</v>
      </c>
      <c r="BV182" s="76">
        <f>VLOOKUP(F182,'N2K Features'!$D$5:$CL$125,69,FALSE)</f>
        <v>0</v>
      </c>
      <c r="BW182" s="76" t="str">
        <f>VLOOKUP(F182,'N2K Features'!$D$5:$CL$125,70,FALSE)</f>
        <v>No</v>
      </c>
      <c r="BX182" s="76">
        <f>VLOOKUP(F182,'N2K Features'!$D$5:$CL$125,71,FALSE)</f>
        <v>0</v>
      </c>
      <c r="BY182" s="130">
        <f>VLOOKUP(F182,'N2K Features'!$D$5:$CL$125,72,FALSE)</f>
        <v>0</v>
      </c>
      <c r="BZ182" s="76" t="str">
        <f>VLOOKUP(F182,'N2K Features'!$D$5:$CL$125,73,FALSE)</f>
        <v>No</v>
      </c>
      <c r="CA182" s="76">
        <f>VLOOKUP(F182,'N2K Features'!$D$5:$CL$125,74,FALSE)</f>
        <v>0</v>
      </c>
      <c r="CB182" s="76">
        <f>VLOOKUP(F182,'N2K Features'!$D$5:$CL$125,75,FALSE)</f>
        <v>0</v>
      </c>
      <c r="CC182" s="76" t="str">
        <f>VLOOKUP(F182,'N2K Features'!$D$5:$CL$125,76,FALSE)</f>
        <v>No</v>
      </c>
      <c r="CD182" s="76">
        <f>VLOOKUP(F182,'N2K Features'!$D$5:$CL$125,77,FALSE)</f>
        <v>0</v>
      </c>
      <c r="CE182" s="76">
        <f>VLOOKUP(F182,'N2K Features'!$D$5:$CL$125,78,FALSE)</f>
        <v>0</v>
      </c>
      <c r="CF182" s="76" t="str">
        <f>VLOOKUP(F182,'N2K Features'!$D$5:$CL$125,79,FALSE)</f>
        <v>No</v>
      </c>
      <c r="CG182" s="76">
        <f>VLOOKUP(F182,'N2K Features'!$D$5:$CL$125,80,FALSE)</f>
        <v>0</v>
      </c>
      <c r="CH182" s="76">
        <f>VLOOKUP(F182,'N2K Features'!$D$5:$CL$125,81,FALSE)</f>
        <v>0</v>
      </c>
      <c r="CI182" s="76" t="str">
        <f>VLOOKUP(F182,'N2K Features'!$D$5:$CL$125,82,FALSE)</f>
        <v>No</v>
      </c>
      <c r="CJ182" s="76">
        <f>VLOOKUP(F182,'N2K Features'!$D$5:$CL$125,83,FALSE)</f>
        <v>0</v>
      </c>
      <c r="CK182" s="76">
        <f>VLOOKUP(F182,'N2K Features'!$D$5:$CL$125,84,FALSE)</f>
        <v>0</v>
      </c>
      <c r="CL182" s="76" t="str">
        <f>VLOOKUP(F182,'N2K Features'!$D$5:$CL$125,85,FALSE)</f>
        <v>Yes</v>
      </c>
      <c r="CM182" s="76" t="str">
        <f>VLOOKUP(F182,'N2K Features'!$D$5:$CL$125,86,FALSE)</f>
        <v>Low</v>
      </c>
      <c r="CN182" s="79" t="str">
        <f>VLOOKUP(F182,'N2K Features'!$D$5:$CL$125,87,FALSE)</f>
        <v xml:space="preserve">Interesting to public, some bat cams available. </v>
      </c>
    </row>
    <row r="183" spans="1:92" ht="14.4" hidden="1" x14ac:dyDescent="0.3">
      <c r="A183" s="129" t="s">
        <v>254</v>
      </c>
      <c r="B183" s="59" t="s">
        <v>255</v>
      </c>
      <c r="C183" s="59" t="s">
        <v>585</v>
      </c>
      <c r="D183" s="59" t="s">
        <v>97</v>
      </c>
      <c r="E183" s="59" t="s">
        <v>588</v>
      </c>
      <c r="F183" s="59" t="s">
        <v>98</v>
      </c>
      <c r="G183" s="59" t="s">
        <v>99</v>
      </c>
      <c r="H183" s="179" t="s">
        <v>100</v>
      </c>
      <c r="I183" s="77" t="str">
        <f>VLOOKUP(F183,'N2K Features'!$D$5:$CL$125,4,FALSE)</f>
        <v>Yes</v>
      </c>
      <c r="J183" s="77" t="str">
        <f>VLOOKUP(F183,'N2K Features'!$D$5:$CL$125,5,FALSE)</f>
        <v>Medium</v>
      </c>
      <c r="K183" s="77" t="str">
        <f>VLOOKUP(F183,'N2K Features'!$D$5:$CL$125,6,FALSE)</f>
        <v>Moderate</v>
      </c>
      <c r="L183" s="77" t="str">
        <f>VLOOKUP(F183,'N2K Features'!$D$5:$CL$125,7,FALSE)</f>
        <v>Yes</v>
      </c>
      <c r="M183" s="77" t="str">
        <f>VLOOKUP(F183,'N2K Features'!$D$5:$CL$125,8,FALSE)</f>
        <v>Medium</v>
      </c>
      <c r="N183" s="77" t="str">
        <f>VLOOKUP(F183,'N2K Features'!$D$5:$CL$125,9,FALSE)</f>
        <v>Moderate</v>
      </c>
      <c r="O183" s="77" t="str">
        <f>VLOOKUP(F183,'N2K Features'!$D$5:$CL$125,10,FALSE)</f>
        <v>Yes</v>
      </c>
      <c r="P183" s="77" t="str">
        <f>VLOOKUP(F183,'N2K Features'!$D$5:$CL$125,11,FALSE)</f>
        <v>Medium</v>
      </c>
      <c r="Q183" s="77" t="str">
        <f>VLOOKUP(F183,'N2K Features'!$D$5:$CL$125,12,FALSE)</f>
        <v>Low</v>
      </c>
      <c r="R183" s="77" t="str">
        <f>VLOOKUP(F183,'N2K Features'!$D$5:$CL$125,13,FALSE)</f>
        <v>Yes</v>
      </c>
      <c r="S183" s="77" t="str">
        <f>VLOOKUP(F183,'N2K Features'!$D$5:$CL$125,14,FALSE)</f>
        <v>Small</v>
      </c>
      <c r="T183" s="77" t="str">
        <f>VLOOKUP(F183,'N2K Features'!$D$5:$CL$125,15,FALSE)</f>
        <v>High</v>
      </c>
      <c r="U183" s="77" t="str">
        <f>VLOOKUP(F183,'N2K Features'!$D$5:$CL$125,16,FALSE)</f>
        <v>No</v>
      </c>
      <c r="V183" s="77">
        <f>VLOOKUP(F183,'N2K Features'!$D$5:$CL$125, 17,FALSE)</f>
        <v>0</v>
      </c>
      <c r="W183" s="77">
        <f>VLOOKUP(F183,'N2K Features'!$D$5:$CL$125,18,FALSE)</f>
        <v>0</v>
      </c>
      <c r="X183" s="77" t="str">
        <f>VLOOKUP(F183,'N2K Features'!$D$5:$CL$125,19,FALSE)</f>
        <v>No</v>
      </c>
      <c r="Y183" s="77">
        <f>VLOOKUP(F183,'N2K Features'!$D$5:$CL$125,20,FALSE)</f>
        <v>0</v>
      </c>
      <c r="Z183" s="77">
        <f>VLOOKUP(F183,'N2K Features'!$D$5:$CL$125,21,FALSE)</f>
        <v>0</v>
      </c>
      <c r="AA183" s="77" t="str">
        <f>VLOOKUP(F183,'N2K Features'!$D$5:$CL$125,22,FALSE)</f>
        <v>No</v>
      </c>
      <c r="AB183" s="77">
        <f>VLOOKUP(F183,'N2K Features'!$D$5:$CL$125,23,FALSE)</f>
        <v>0</v>
      </c>
      <c r="AC183" s="77">
        <f>VLOOKUP(F183,'N2K Features'!$D$5:$CL$125,24,FALSE)</f>
        <v>0</v>
      </c>
      <c r="AD183" s="77" t="str">
        <f>VLOOKUP(F183,'N2K Features'!$D$5:$CL$125,25,FALSE)</f>
        <v>No</v>
      </c>
      <c r="AE183" s="77">
        <f>VLOOKUP(F183,'N2K Features'!$D$5:$CL$125,26,FALSE)</f>
        <v>0</v>
      </c>
      <c r="AF183" s="78">
        <f>VLOOKUP(F183,'N2K Features'!$D$5:$CL$125,27,FALSE)</f>
        <v>0</v>
      </c>
      <c r="AG183" s="76" t="str">
        <f>VLOOKUP(F183,'N2K Features'!$D$5:$CL$125,28,FALSE)</f>
        <v>No</v>
      </c>
      <c r="AH183" s="76">
        <f>VLOOKUP(F183,'N2K Features'!$D$5:$CL$125,29,FALSE)</f>
        <v>0</v>
      </c>
      <c r="AI183" s="76">
        <f>VLOOKUP(F183,'N2K Features'!$D$5:$CL$125,30,FALSE)</f>
        <v>0</v>
      </c>
      <c r="AJ183" s="76" t="str">
        <f>VLOOKUP(F183,'N2K Features'!$D$5:$CL$125,31,FALSE)</f>
        <v>Yes</v>
      </c>
      <c r="AK183" s="76" t="str">
        <f>VLOOKUP(F183,'N2K Features'!$D$5:$CL$125,32,FALSE)</f>
        <v>Medium</v>
      </c>
      <c r="AL183" s="76" t="str">
        <f>VLOOKUP(F183,'N2K Features'!$D$5:$CL$125,33,FALSE)</f>
        <v>High</v>
      </c>
      <c r="AM183" s="76" t="str">
        <f>VLOOKUP(F183,'N2K Features'!$D$5:$CL$125,34,FALSE)</f>
        <v>No</v>
      </c>
      <c r="AN183" s="76">
        <f>VLOOKUP(F183,'N2K Features'!$D$5:$CL$125,35,FALSE)</f>
        <v>0</v>
      </c>
      <c r="AO183" s="76">
        <f>VLOOKUP(F183,'N2K Features'!$D$5:$CL$125,36,FALSE)</f>
        <v>0</v>
      </c>
      <c r="AP183" s="76" t="str">
        <f>VLOOKUP(F183,'N2K Features'!$D$5:$CL$125,37,FALSE)</f>
        <v>No</v>
      </c>
      <c r="AQ183" s="76">
        <f>VLOOKUP(F183,'N2K Features'!$D$5:$CL$125,38,FALSE)</f>
        <v>0</v>
      </c>
      <c r="AR183" s="76">
        <f>VLOOKUP(F183,'N2K Features'!$D$5:$CL$125,39,FALSE)</f>
        <v>0</v>
      </c>
      <c r="AS183" s="76" t="str">
        <f>VLOOKUP(F183,'N2K Features'!$D$5:$CL$125,40,FALSE)</f>
        <v>Yes</v>
      </c>
      <c r="AT183" s="76" t="str">
        <f>VLOOKUP(F183,'N2K Features'!$D$5:$CL$125,41,FALSE)</f>
        <v>Small</v>
      </c>
      <c r="AU183" s="76" t="str">
        <f>VLOOKUP(F183,'N2K Features'!$D$5:$CL$125,42,FALSE)</f>
        <v>High</v>
      </c>
      <c r="AV183" s="76" t="str">
        <f>VLOOKUP(F183,'N2K Features'!$D$5:$CL$125,43,FALSE)</f>
        <v>No</v>
      </c>
      <c r="AW183" s="76">
        <f>VLOOKUP(F183,'N2K Features'!$D$5:$CL$125,44,FALSE)</f>
        <v>0</v>
      </c>
      <c r="AX183" s="76">
        <f>VLOOKUP(F183,'N2K Features'!$D$5:$CL$125,45,FALSE)</f>
        <v>0</v>
      </c>
      <c r="AY183" s="76" t="str">
        <f>VLOOKUP(F183,'N2K Features'!$D$5:$CL$125,46,FALSE)</f>
        <v>No</v>
      </c>
      <c r="AZ183" s="76">
        <f>VLOOKUP(F183,'N2K Features'!$D$5:$CL$125,47,FALSE)</f>
        <v>0</v>
      </c>
      <c r="BA183" s="76">
        <f>VLOOKUP(F183,'N2K Features'!$D$5:$CL$125,48,FALSE)</f>
        <v>0</v>
      </c>
      <c r="BB183" s="76" t="str">
        <f>VLOOKUP(F183,'N2K Features'!$D$5:$CL$125,49,FALSE)</f>
        <v>No</v>
      </c>
      <c r="BC183" s="76">
        <f>VLOOKUP(F183,'N2K Features'!$D$5:$CL$125,50,FALSE)</f>
        <v>0</v>
      </c>
      <c r="BD183" s="130">
        <f>VLOOKUP(F183,'N2K Features'!$D$5:$CL$125,51,FALSE)</f>
        <v>0</v>
      </c>
      <c r="BE183" s="76" t="str">
        <f>VLOOKUP(F183,'N2K Features'!$D$5:$CL$125,52,FALSE)</f>
        <v>No</v>
      </c>
      <c r="BF183" s="76">
        <f>VLOOKUP(F183,'N2K Features'!$D$5:$CL$125,53,FALSE)</f>
        <v>0</v>
      </c>
      <c r="BG183" s="130">
        <f>VLOOKUP(F183,'N2K Features'!$D$5:$CL$125,54,FALSE)</f>
        <v>0</v>
      </c>
      <c r="BH183" s="76" t="str">
        <f>VLOOKUP(F183,'N2K Features'!$D$5:$CL$125,55,FALSE)</f>
        <v>Yes</v>
      </c>
      <c r="BI183" s="76" t="str">
        <f>VLOOKUP(F183,'N2K Features'!$D$5:$CL$125,56,FALSE)</f>
        <v>Small</v>
      </c>
      <c r="BJ183" s="76" t="str">
        <f>VLOOKUP(F183,'N2K Features'!$D$5:$CL$125,57,FALSE)</f>
        <v>Low</v>
      </c>
      <c r="BK183" s="76" t="str">
        <f>VLOOKUP(F183,'N2K Features'!$D$5:$CL$125,58,FALSE)</f>
        <v>Yes</v>
      </c>
      <c r="BL183" s="76" t="str">
        <f>VLOOKUP(F183,'N2K Features'!$D$5:$CL$125,59,FALSE)</f>
        <v>Small</v>
      </c>
      <c r="BM183" s="130" t="str">
        <f>VLOOKUP(F183,'N2K Features'!$D$5:$CL$125,60,FALSE)</f>
        <v>Moderate</v>
      </c>
      <c r="BN183" s="76" t="str">
        <f>VLOOKUP(F183,'N2K Features'!$D$5:$CL$125,61,FALSE)</f>
        <v>No</v>
      </c>
      <c r="BO183" s="76">
        <f>VLOOKUP(F183,'N2K Features'!$D$5:$CL$125,62,FALSE)</f>
        <v>0</v>
      </c>
      <c r="BP183" s="76">
        <f>VLOOKUP(F183,'N2K Features'!$D$5:$CL$125,63,FALSE)</f>
        <v>0</v>
      </c>
      <c r="BQ183" s="76" t="str">
        <f>VLOOKUP(F183,'N2K Features'!$D$5:$CL$125,64,FALSE)</f>
        <v>No</v>
      </c>
      <c r="BR183" s="76">
        <f>VLOOKUP(F183,'N2K Features'!$D$5:$CL$125,65,FALSE)</f>
        <v>0</v>
      </c>
      <c r="BS183" s="76">
        <f>VLOOKUP(F183,'N2K Features'!$D$5:$CL$125,66,FALSE)</f>
        <v>0</v>
      </c>
      <c r="BT183" s="76" t="str">
        <f>VLOOKUP(F183,'N2K Features'!$D$5:$CL$125,67,FALSE)</f>
        <v>Yes</v>
      </c>
      <c r="BU183" s="76" t="str">
        <f>VLOOKUP(F183,'N2K Features'!$D$5:$CL$125,68,FALSE)</f>
        <v>Small</v>
      </c>
      <c r="BV183" s="76" t="str">
        <f>VLOOKUP(F183,'N2K Features'!$D$5:$CL$125,69,FALSE)</f>
        <v>High</v>
      </c>
      <c r="BW183" s="76" t="str">
        <f>VLOOKUP(F183,'N2K Features'!$D$5:$CL$125,70,FALSE)</f>
        <v>Yes</v>
      </c>
      <c r="BX183" s="76" t="str">
        <f>VLOOKUP(F183,'N2K Features'!$D$5:$CL$125,71,FALSE)</f>
        <v>Medium</v>
      </c>
      <c r="BY183" s="130" t="str">
        <f>VLOOKUP(F183,'N2K Features'!$D$5:$CL$125,72,FALSE)</f>
        <v>High</v>
      </c>
      <c r="BZ183" s="76" t="str">
        <f>VLOOKUP(F183,'N2K Features'!$D$5:$CL$125,73,FALSE)</f>
        <v>Yes</v>
      </c>
      <c r="CA183" s="76" t="str">
        <f>VLOOKUP(F183,'N2K Features'!$D$5:$CL$125,74,FALSE)</f>
        <v>Large</v>
      </c>
      <c r="CB183" s="76" t="str">
        <f>VLOOKUP(F183,'N2K Features'!$D$5:$CL$125,75,FALSE)</f>
        <v>High</v>
      </c>
      <c r="CC183" s="76" t="str">
        <f>VLOOKUP(F183,'N2K Features'!$D$5:$CL$125,76,FALSE)</f>
        <v>No</v>
      </c>
      <c r="CD183" s="76">
        <f>VLOOKUP(F183,'N2K Features'!$D$5:$CL$125,77,FALSE)</f>
        <v>0</v>
      </c>
      <c r="CE183" s="76">
        <f>VLOOKUP(F183,'N2K Features'!$D$5:$CL$125,78,FALSE)</f>
        <v>0</v>
      </c>
      <c r="CF183" s="76" t="str">
        <f>VLOOKUP(F183,'N2K Features'!$D$5:$CL$125,79,FALSE)</f>
        <v>No</v>
      </c>
      <c r="CG183" s="76">
        <f>VLOOKUP(F183,'N2K Features'!$D$5:$CL$125,80,FALSE)</f>
        <v>0</v>
      </c>
      <c r="CH183" s="76">
        <f>VLOOKUP(F183,'N2K Features'!$D$5:$CL$125,81,FALSE)</f>
        <v>0</v>
      </c>
      <c r="CI183" s="76" t="str">
        <f>VLOOKUP(F183,'N2K Features'!$D$5:$CL$125,82,FALSE)</f>
        <v>No</v>
      </c>
      <c r="CJ183" s="76">
        <f>VLOOKUP(F183,'N2K Features'!$D$5:$CL$125,83,FALSE)</f>
        <v>0</v>
      </c>
      <c r="CK183" s="76">
        <f>VLOOKUP(F183,'N2K Features'!$D$5:$CL$125,84,FALSE)</f>
        <v>0</v>
      </c>
      <c r="CL183" s="76" t="str">
        <f>VLOOKUP(F183,'N2K Features'!$D$5:$CL$125,85,FALSE)</f>
        <v>Yes</v>
      </c>
      <c r="CM183" s="76" t="str">
        <f>VLOOKUP(F183,'N2K Features'!$D$5:$CL$125,86,FALSE)</f>
        <v>Medium</v>
      </c>
      <c r="CN183" s="79" t="str">
        <f>VLOOKUP(F183,'N2K Features'!$D$5:$CL$125,87,FALSE)</f>
        <v>Distinctive natural landscapes, often on nature reserves with interpretation. Some have impressive displays of flowers and wild ponies. Often adjacent to holiday beaches. Educational use</v>
      </c>
    </row>
    <row r="184" spans="1:92" ht="14.4" hidden="1" x14ac:dyDescent="0.3">
      <c r="A184" s="129" t="s">
        <v>254</v>
      </c>
      <c r="B184" s="59" t="s">
        <v>255</v>
      </c>
      <c r="C184" s="59" t="s">
        <v>585</v>
      </c>
      <c r="D184" s="59" t="s">
        <v>170</v>
      </c>
      <c r="E184" s="59" t="s">
        <v>592</v>
      </c>
      <c r="F184" s="59" t="s">
        <v>171</v>
      </c>
      <c r="G184" s="59" t="s">
        <v>172</v>
      </c>
      <c r="H184" s="179" t="s">
        <v>173</v>
      </c>
      <c r="I184" s="77" t="str">
        <f>VLOOKUP(F184,'N2K Features'!$D$5:$CL$125,4,FALSE)</f>
        <v>Yes</v>
      </c>
      <c r="J184" s="77" t="str">
        <f>VLOOKUP(F184,'N2K Features'!$D$5:$CL$125,5,FALSE)</f>
        <v>Medium</v>
      </c>
      <c r="K184" s="77" t="str">
        <f>VLOOKUP(F184,'N2K Features'!$D$5:$CL$125,6,FALSE)</f>
        <v>Moderate</v>
      </c>
      <c r="L184" s="77" t="str">
        <f>VLOOKUP(F184,'N2K Features'!$D$5:$CL$125,7,FALSE)</f>
        <v>Yes</v>
      </c>
      <c r="M184" s="77" t="str">
        <f>VLOOKUP(F184,'N2K Features'!$D$5:$CL$125,8,FALSE)</f>
        <v>Large</v>
      </c>
      <c r="N184" s="77" t="str">
        <f>VLOOKUP(F184,'N2K Features'!$D$5:$CL$125,9,FALSE)</f>
        <v>Moderate</v>
      </c>
      <c r="O184" s="77" t="str">
        <f>VLOOKUP(F184,'N2K Features'!$D$5:$CL$125,10,FALSE)</f>
        <v>Yes</v>
      </c>
      <c r="P184" s="77" t="str">
        <f>VLOOKUP(F184,'N2K Features'!$D$5:$CL$125,11,FALSE)</f>
        <v>Medium</v>
      </c>
      <c r="Q184" s="77" t="str">
        <f>VLOOKUP(F184,'N2K Features'!$D$5:$CL$125,12,FALSE)</f>
        <v>Low</v>
      </c>
      <c r="R184" s="77" t="str">
        <f>VLOOKUP(F184,'N2K Features'!$D$5:$CL$125,13,FALSE)</f>
        <v>Yes</v>
      </c>
      <c r="S184" s="77" t="str">
        <f>VLOOKUP(F184,'N2K Features'!$D$5:$CL$125,14,FALSE)</f>
        <v>Medium</v>
      </c>
      <c r="T184" s="77" t="str">
        <f>VLOOKUP(F184,'N2K Features'!$D$5:$CL$125,15,FALSE)</f>
        <v>Moderate</v>
      </c>
      <c r="U184" s="77" t="str">
        <f>VLOOKUP(F184,'N2K Features'!$D$5:$CL$125,16,FALSE)</f>
        <v>Yes</v>
      </c>
      <c r="V184" s="77" t="str">
        <f>VLOOKUP(F184,'N2K Features'!$D$5:$CL$125, 17,FALSE)</f>
        <v>Medium</v>
      </c>
      <c r="W184" s="77" t="str">
        <f>VLOOKUP(F184,'N2K Features'!$D$5:$CL$125,18,FALSE)</f>
        <v>Low</v>
      </c>
      <c r="X184" s="77" t="str">
        <f>VLOOKUP(F184,'N2K Features'!$D$5:$CL$125,19,FALSE)</f>
        <v>No</v>
      </c>
      <c r="Y184" s="77">
        <f>VLOOKUP(F184,'N2K Features'!$D$5:$CL$125,20,FALSE)</f>
        <v>0</v>
      </c>
      <c r="Z184" s="77">
        <f>VLOOKUP(F184,'N2K Features'!$D$5:$CL$125,21,FALSE)</f>
        <v>0</v>
      </c>
      <c r="AA184" s="77" t="str">
        <f>VLOOKUP(F184,'N2K Features'!$D$5:$CL$125,22,FALSE)</f>
        <v>No</v>
      </c>
      <c r="AB184" s="77">
        <f>VLOOKUP(F184,'N2K Features'!$D$5:$CL$125,23,FALSE)</f>
        <v>0</v>
      </c>
      <c r="AC184" s="77">
        <f>VLOOKUP(F184,'N2K Features'!$D$5:$CL$125,24,FALSE)</f>
        <v>0</v>
      </c>
      <c r="AD184" s="77" t="str">
        <f>VLOOKUP(F184,'N2K Features'!$D$5:$CL$125,25,FALSE)</f>
        <v>Yes</v>
      </c>
      <c r="AE184" s="77" t="str">
        <f>VLOOKUP(F184,'N2K Features'!$D$5:$CL$125,26,FALSE)</f>
        <v>Medium</v>
      </c>
      <c r="AF184" s="78" t="str">
        <f>VLOOKUP(F184,'N2K Features'!$D$5:$CL$125,27,FALSE)</f>
        <v>High</v>
      </c>
      <c r="AG184" s="76" t="str">
        <f>VLOOKUP(F184,'N2K Features'!$D$5:$CL$125,28,FALSE)</f>
        <v>Yes</v>
      </c>
      <c r="AH184" s="76" t="str">
        <f>VLOOKUP(F184,'N2K Features'!$D$5:$CL$125,29,FALSE)</f>
        <v>Small</v>
      </c>
      <c r="AI184" s="76" t="str">
        <f>VLOOKUP(F184,'N2K Features'!$D$5:$CL$125,30,FALSE)</f>
        <v>High</v>
      </c>
      <c r="AJ184" s="76" t="str">
        <f>VLOOKUP(F184,'N2K Features'!$D$5:$CL$125,31,FALSE)</f>
        <v>No</v>
      </c>
      <c r="AK184" s="76">
        <f>VLOOKUP(F184,'N2K Features'!$D$5:$CL$125,32,FALSE)</f>
        <v>0</v>
      </c>
      <c r="AL184" s="76">
        <f>VLOOKUP(F184,'N2K Features'!$D$5:$CL$125,33,FALSE)</f>
        <v>0</v>
      </c>
      <c r="AM184" s="76" t="str">
        <f>VLOOKUP(F184,'N2K Features'!$D$5:$CL$125,34,FALSE)</f>
        <v>No</v>
      </c>
      <c r="AN184" s="76">
        <f>VLOOKUP(F184,'N2K Features'!$D$5:$CL$125,35,FALSE)</f>
        <v>0</v>
      </c>
      <c r="AO184" s="76">
        <f>VLOOKUP(F184,'N2K Features'!$D$5:$CL$125,36,FALSE)</f>
        <v>0</v>
      </c>
      <c r="AP184" s="76" t="str">
        <f>VLOOKUP(F184,'N2K Features'!$D$5:$CL$125,37,FALSE)</f>
        <v>Yes</v>
      </c>
      <c r="AQ184" s="76" t="str">
        <f>VLOOKUP(F184,'N2K Features'!$D$5:$CL$125,38,FALSE)</f>
        <v>Medium</v>
      </c>
      <c r="AR184" s="76" t="str">
        <f>VLOOKUP(F184,'N2K Features'!$D$5:$CL$125,39,FALSE)</f>
        <v>Low</v>
      </c>
      <c r="AS184" s="76" t="str">
        <f>VLOOKUP(F184,'N2K Features'!$D$5:$CL$125,40,FALSE)</f>
        <v>No</v>
      </c>
      <c r="AT184" s="76">
        <f>VLOOKUP(F184,'N2K Features'!$D$5:$CL$125,41,FALSE)</f>
        <v>0</v>
      </c>
      <c r="AU184" s="76">
        <f>VLOOKUP(F184,'N2K Features'!$D$5:$CL$125,42,FALSE)</f>
        <v>0</v>
      </c>
      <c r="AV184" s="76" t="str">
        <f>VLOOKUP(F184,'N2K Features'!$D$5:$CL$125,43,FALSE)</f>
        <v>No</v>
      </c>
      <c r="AW184" s="76">
        <f>VLOOKUP(F184,'N2K Features'!$D$5:$CL$125,44,FALSE)</f>
        <v>0</v>
      </c>
      <c r="AX184" s="76">
        <f>VLOOKUP(F184,'N2K Features'!$D$5:$CL$125,45,FALSE)</f>
        <v>0</v>
      </c>
      <c r="AY184" s="76" t="str">
        <f>VLOOKUP(F184,'N2K Features'!$D$5:$CL$125,46,FALSE)</f>
        <v>No</v>
      </c>
      <c r="AZ184" s="76">
        <f>VLOOKUP(F184,'N2K Features'!$D$5:$CL$125,47,FALSE)</f>
        <v>0</v>
      </c>
      <c r="BA184" s="76">
        <f>VLOOKUP(F184,'N2K Features'!$D$5:$CL$125,48,FALSE)</f>
        <v>0</v>
      </c>
      <c r="BB184" s="76" t="str">
        <f>VLOOKUP(F184,'N2K Features'!$D$5:$CL$125,49,FALSE)</f>
        <v>No</v>
      </c>
      <c r="BC184" s="76">
        <f>VLOOKUP(F184,'N2K Features'!$D$5:$CL$125,50,FALSE)</f>
        <v>0</v>
      </c>
      <c r="BD184" s="130">
        <f>VLOOKUP(F184,'N2K Features'!$D$5:$CL$125,51,FALSE)</f>
        <v>0</v>
      </c>
      <c r="BE184" s="76" t="str">
        <f>VLOOKUP(F184,'N2K Features'!$D$5:$CL$125,52,FALSE)</f>
        <v>Yes</v>
      </c>
      <c r="BF184" s="76" t="str">
        <f>VLOOKUP(F184,'N2K Features'!$D$5:$CL$125,53,FALSE)</f>
        <v>Small</v>
      </c>
      <c r="BG184" s="130" t="str">
        <f>VLOOKUP(F184,'N2K Features'!$D$5:$CL$125,54,FALSE)</f>
        <v>Low</v>
      </c>
      <c r="BH184" s="76" t="str">
        <f>VLOOKUP(F184,'N2K Features'!$D$5:$CL$125,55,FALSE)</f>
        <v>Yes</v>
      </c>
      <c r="BI184" s="76" t="str">
        <f>VLOOKUP(F184,'N2K Features'!$D$5:$CL$125,56,FALSE)</f>
        <v>Small</v>
      </c>
      <c r="BJ184" s="76" t="str">
        <f>VLOOKUP(F184,'N2K Features'!$D$5:$CL$125,57,FALSE)</f>
        <v>Low</v>
      </c>
      <c r="BK184" s="76" t="str">
        <f>VLOOKUP(F184,'N2K Features'!$D$5:$CL$125,58,FALSE)</f>
        <v>Yes</v>
      </c>
      <c r="BL184" s="76" t="str">
        <f>VLOOKUP(F184,'N2K Features'!$D$5:$CL$125,59,FALSE)</f>
        <v>Medium</v>
      </c>
      <c r="BM184" s="130" t="str">
        <f>VLOOKUP(F184,'N2K Features'!$D$5:$CL$125,60,FALSE)</f>
        <v>High</v>
      </c>
      <c r="BN184" s="76" t="str">
        <f>VLOOKUP(F184,'N2K Features'!$D$5:$CL$125,61,FALSE)</f>
        <v>Yes</v>
      </c>
      <c r="BO184" s="76" t="str">
        <f>VLOOKUP(F184,'N2K Features'!$D$5:$CL$125,62,FALSE)</f>
        <v>Medium</v>
      </c>
      <c r="BP184" s="76" t="str">
        <f>VLOOKUP(F184,'N2K Features'!$D$5:$CL$125,63,FALSE)</f>
        <v>Moderate</v>
      </c>
      <c r="BQ184" s="76" t="str">
        <f>VLOOKUP(F184,'N2K Features'!$D$5:$CL$125,64,FALSE)</f>
        <v>No</v>
      </c>
      <c r="BR184" s="76">
        <f>VLOOKUP(F184,'N2K Features'!$D$5:$CL$125,65,FALSE)</f>
        <v>0</v>
      </c>
      <c r="BS184" s="76">
        <f>VLOOKUP(F184,'N2K Features'!$D$5:$CL$125,66,FALSE)</f>
        <v>0</v>
      </c>
      <c r="BT184" s="76" t="str">
        <f>VLOOKUP(F184,'N2K Features'!$D$5:$CL$125,67,FALSE)</f>
        <v>Yes</v>
      </c>
      <c r="BU184" s="76" t="str">
        <f>VLOOKUP(F184,'N2K Features'!$D$5:$CL$125,68,FALSE)</f>
        <v>Small</v>
      </c>
      <c r="BV184" s="76" t="str">
        <f>VLOOKUP(F184,'N2K Features'!$D$5:$CL$125,69,FALSE)</f>
        <v>Low</v>
      </c>
      <c r="BW184" s="76" t="str">
        <f>VLOOKUP(F184,'N2K Features'!$D$5:$CL$125,70,FALSE)</f>
        <v>Yes</v>
      </c>
      <c r="BX184" s="76" t="str">
        <f>VLOOKUP(F184,'N2K Features'!$D$5:$CL$125,71,FALSE)</f>
        <v>Medium</v>
      </c>
      <c r="BY184" s="130" t="str">
        <f>VLOOKUP(F184,'N2K Features'!$D$5:$CL$125,72,FALSE)</f>
        <v>High</v>
      </c>
      <c r="BZ184" s="76" t="str">
        <f>VLOOKUP(F184,'N2K Features'!$D$5:$CL$125,73,FALSE)</f>
        <v>No</v>
      </c>
      <c r="CA184" s="76">
        <f>VLOOKUP(F184,'N2K Features'!$D$5:$CL$125,74,FALSE)</f>
        <v>0</v>
      </c>
      <c r="CB184" s="76">
        <f>VLOOKUP(F184,'N2K Features'!$D$5:$CL$125,75,FALSE)</f>
        <v>0</v>
      </c>
      <c r="CC184" s="76" t="str">
        <f>VLOOKUP(F184,'N2K Features'!$D$5:$CL$125,76,FALSE)</f>
        <v>No</v>
      </c>
      <c r="CD184" s="76">
        <f>VLOOKUP(F184,'N2K Features'!$D$5:$CL$125,77,FALSE)</f>
        <v>0</v>
      </c>
      <c r="CE184" s="76">
        <f>VLOOKUP(F184,'N2K Features'!$D$5:$CL$125,78,FALSE)</f>
        <v>0</v>
      </c>
      <c r="CF184" s="76" t="str">
        <f>VLOOKUP(F184,'N2K Features'!$D$5:$CL$125,79,FALSE)</f>
        <v>Yes</v>
      </c>
      <c r="CG184" s="76" t="str">
        <f>VLOOKUP(F184,'N2K Features'!$D$5:$CL$125,80,FALSE)</f>
        <v>Medium</v>
      </c>
      <c r="CH184" s="76" t="str">
        <f>VLOOKUP(F184,'N2K Features'!$D$5:$CL$125,81,FALSE)</f>
        <v>High</v>
      </c>
      <c r="CI184" s="76" t="str">
        <f>VLOOKUP(F184,'N2K Features'!$D$5:$CL$125,82,FALSE)</f>
        <v>No</v>
      </c>
      <c r="CJ184" s="76">
        <f>VLOOKUP(F184,'N2K Features'!$D$5:$CL$125,83,FALSE)</f>
        <v>0</v>
      </c>
      <c r="CK184" s="76">
        <f>VLOOKUP(F184,'N2K Features'!$D$5:$CL$125,84,FALSE)</f>
        <v>0</v>
      </c>
      <c r="CL184" s="76" t="str">
        <f>VLOOKUP(F184,'N2K Features'!$D$5:$CL$125,85,FALSE)</f>
        <v>Yes</v>
      </c>
      <c r="CM184" s="76" t="str">
        <f>VLOOKUP(F184,'N2K Features'!$D$5:$CL$125,86,FALSE)</f>
        <v>Medium</v>
      </c>
      <c r="CN184" s="79" t="str">
        <f>VLOOKUP(F184,'N2K Features'!$D$5:$CL$125,87,FALSE)</f>
        <v xml:space="preserve">Contributes to iconic upland landscapes of Wales, popular with walkers, mountaineers </v>
      </c>
    </row>
    <row r="185" spans="1:92" ht="14.4" hidden="1" x14ac:dyDescent="0.3">
      <c r="A185" s="129" t="s">
        <v>254</v>
      </c>
      <c r="B185" s="59" t="s">
        <v>255</v>
      </c>
      <c r="C185" s="59" t="s">
        <v>585</v>
      </c>
      <c r="D185" s="59" t="s">
        <v>185</v>
      </c>
      <c r="E185" s="59" t="s">
        <v>593</v>
      </c>
      <c r="F185" s="59" t="s">
        <v>186</v>
      </c>
      <c r="G185" s="59" t="s">
        <v>187</v>
      </c>
      <c r="H185" s="179" t="s">
        <v>188</v>
      </c>
      <c r="I185" s="77" t="str">
        <f>VLOOKUP(F185,'N2K Features'!$D$5:$CL$125,4,FALSE)</f>
        <v>Yes</v>
      </c>
      <c r="J185" s="77" t="str">
        <f>VLOOKUP(F185,'N2K Features'!$D$5:$CL$125,5,FALSE)</f>
        <v>Medium</v>
      </c>
      <c r="K185" s="77" t="str">
        <f>VLOOKUP(F185,'N2K Features'!$D$5:$CL$125,6,FALSE)</f>
        <v>Moderate</v>
      </c>
      <c r="L185" s="77" t="str">
        <f>VLOOKUP(F185,'N2K Features'!$D$5:$CL$125,7,FALSE)</f>
        <v>Yes</v>
      </c>
      <c r="M185" s="77" t="str">
        <f>VLOOKUP(F185,'N2K Features'!$D$5:$CL$125,8,FALSE)</f>
        <v>Large</v>
      </c>
      <c r="N185" s="77" t="str">
        <f>VLOOKUP(F185,'N2K Features'!$D$5:$CL$125,9,FALSE)</f>
        <v>Moderate</v>
      </c>
      <c r="O185" s="77" t="str">
        <f>VLOOKUP(F185,'N2K Features'!$D$5:$CL$125,10,FALSE)</f>
        <v>Yes</v>
      </c>
      <c r="P185" s="77" t="str">
        <f>VLOOKUP(F185,'N2K Features'!$D$5:$CL$125,11,FALSE)</f>
        <v>Medium</v>
      </c>
      <c r="Q185" s="77" t="str">
        <f>VLOOKUP(F185,'N2K Features'!$D$5:$CL$125,12,FALSE)</f>
        <v>Low</v>
      </c>
      <c r="R185" s="77" t="str">
        <f>VLOOKUP(F185,'N2K Features'!$D$5:$CL$125,13,FALSE)</f>
        <v>Yes</v>
      </c>
      <c r="S185" s="77" t="str">
        <f>VLOOKUP(F185,'N2K Features'!$D$5:$CL$125,14,FALSE)</f>
        <v>Large</v>
      </c>
      <c r="T185" s="77" t="str">
        <f>VLOOKUP(F185,'N2K Features'!$D$5:$CL$125,15,FALSE)</f>
        <v>Moderate</v>
      </c>
      <c r="U185" s="77" t="str">
        <f>VLOOKUP(F185,'N2K Features'!$D$5:$CL$125,16,FALSE)</f>
        <v>Yes</v>
      </c>
      <c r="V185" s="77" t="str">
        <f>VLOOKUP(F185,'N2K Features'!$D$5:$CL$125, 17,FALSE)</f>
        <v>Medium</v>
      </c>
      <c r="W185" s="77" t="str">
        <f>VLOOKUP(F185,'N2K Features'!$D$5:$CL$125,18,FALSE)</f>
        <v>Low</v>
      </c>
      <c r="X185" s="77" t="str">
        <f>VLOOKUP(F185,'N2K Features'!$D$5:$CL$125,19,FALSE)</f>
        <v>No</v>
      </c>
      <c r="Y185" s="77">
        <f>VLOOKUP(F185,'N2K Features'!$D$5:$CL$125,20,FALSE)</f>
        <v>0</v>
      </c>
      <c r="Z185" s="77">
        <f>VLOOKUP(F185,'N2K Features'!$D$5:$CL$125,21,FALSE)</f>
        <v>0</v>
      </c>
      <c r="AA185" s="77" t="str">
        <f>VLOOKUP(F185,'N2K Features'!$D$5:$CL$125,22,FALSE)</f>
        <v>No</v>
      </c>
      <c r="AB185" s="77">
        <f>VLOOKUP(F185,'N2K Features'!$D$5:$CL$125,23,FALSE)</f>
        <v>0</v>
      </c>
      <c r="AC185" s="77">
        <f>VLOOKUP(F185,'N2K Features'!$D$5:$CL$125,24,FALSE)</f>
        <v>0</v>
      </c>
      <c r="AD185" s="77" t="str">
        <f>VLOOKUP(F185,'N2K Features'!$D$5:$CL$125,25,FALSE)</f>
        <v>Yes</v>
      </c>
      <c r="AE185" s="77" t="str">
        <f>VLOOKUP(F185,'N2K Features'!$D$5:$CL$125,26,FALSE)</f>
        <v>Medium</v>
      </c>
      <c r="AF185" s="78" t="str">
        <f>VLOOKUP(F185,'N2K Features'!$D$5:$CL$125,27,FALSE)</f>
        <v>High</v>
      </c>
      <c r="AG185" s="76" t="str">
        <f>VLOOKUP(F185,'N2K Features'!$D$5:$CL$125,28,FALSE)</f>
        <v>Yes</v>
      </c>
      <c r="AH185" s="76" t="str">
        <f>VLOOKUP(F185,'N2K Features'!$D$5:$CL$125,29,FALSE)</f>
        <v>Small</v>
      </c>
      <c r="AI185" s="76" t="str">
        <f>VLOOKUP(F185,'N2K Features'!$D$5:$CL$125,30,FALSE)</f>
        <v>High</v>
      </c>
      <c r="AJ185" s="76" t="str">
        <f>VLOOKUP(F185,'N2K Features'!$D$5:$CL$125,31,FALSE)</f>
        <v>No</v>
      </c>
      <c r="AK185" s="76">
        <f>VLOOKUP(F185,'N2K Features'!$D$5:$CL$125,32,FALSE)</f>
        <v>0</v>
      </c>
      <c r="AL185" s="76">
        <f>VLOOKUP(F185,'N2K Features'!$D$5:$CL$125,33,FALSE)</f>
        <v>0</v>
      </c>
      <c r="AM185" s="76" t="str">
        <f>VLOOKUP(F185,'N2K Features'!$D$5:$CL$125,34,FALSE)</f>
        <v>Yes</v>
      </c>
      <c r="AN185" s="76" t="str">
        <f>VLOOKUP(F185,'N2K Features'!$D$5:$CL$125,35,FALSE)</f>
        <v>Small</v>
      </c>
      <c r="AO185" s="76" t="str">
        <f>VLOOKUP(F185,'N2K Features'!$D$5:$CL$125,36,FALSE)</f>
        <v>Low</v>
      </c>
      <c r="AP185" s="76" t="str">
        <f>VLOOKUP(F185,'N2K Features'!$D$5:$CL$125,37,FALSE)</f>
        <v>Yes</v>
      </c>
      <c r="AQ185" s="76" t="str">
        <f>VLOOKUP(F185,'N2K Features'!$D$5:$CL$125,38,FALSE)</f>
        <v>Medium</v>
      </c>
      <c r="AR185" s="76" t="str">
        <f>VLOOKUP(F185,'N2K Features'!$D$5:$CL$125,39,FALSE)</f>
        <v>Low</v>
      </c>
      <c r="AS185" s="76" t="str">
        <f>VLOOKUP(F185,'N2K Features'!$D$5:$CL$125,40,FALSE)</f>
        <v>No</v>
      </c>
      <c r="AT185" s="76">
        <f>VLOOKUP(F185,'N2K Features'!$D$5:$CL$125,41,FALSE)</f>
        <v>0</v>
      </c>
      <c r="AU185" s="76">
        <f>VLOOKUP(F185,'N2K Features'!$D$5:$CL$125,42,FALSE)</f>
        <v>0</v>
      </c>
      <c r="AV185" s="76" t="str">
        <f>VLOOKUP(F185,'N2K Features'!$D$5:$CL$125,43,FALSE)</f>
        <v>No</v>
      </c>
      <c r="AW185" s="76">
        <f>VLOOKUP(F185,'N2K Features'!$D$5:$CL$125,44,FALSE)</f>
        <v>0</v>
      </c>
      <c r="AX185" s="76">
        <f>VLOOKUP(F185,'N2K Features'!$D$5:$CL$125,45,FALSE)</f>
        <v>0</v>
      </c>
      <c r="AY185" s="76" t="str">
        <f>VLOOKUP(F185,'N2K Features'!$D$5:$CL$125,46,FALSE)</f>
        <v>No</v>
      </c>
      <c r="AZ185" s="76">
        <f>VLOOKUP(F185,'N2K Features'!$D$5:$CL$125,47,FALSE)</f>
        <v>0</v>
      </c>
      <c r="BA185" s="76">
        <f>VLOOKUP(F185,'N2K Features'!$D$5:$CL$125,48,FALSE)</f>
        <v>0</v>
      </c>
      <c r="BB185" s="76" t="str">
        <f>VLOOKUP(F185,'N2K Features'!$D$5:$CL$125,49,FALSE)</f>
        <v>No</v>
      </c>
      <c r="BC185" s="76">
        <f>VLOOKUP(F185,'N2K Features'!$D$5:$CL$125,50,FALSE)</f>
        <v>0</v>
      </c>
      <c r="BD185" s="130">
        <f>VLOOKUP(F185,'N2K Features'!$D$5:$CL$125,51,FALSE)</f>
        <v>0</v>
      </c>
      <c r="BE185" s="76" t="str">
        <f>VLOOKUP(F185,'N2K Features'!$D$5:$CL$125,52,FALSE)</f>
        <v>No</v>
      </c>
      <c r="BF185" s="76">
        <f>VLOOKUP(F185,'N2K Features'!$D$5:$CL$125,53,FALSE)</f>
        <v>0</v>
      </c>
      <c r="BG185" s="130">
        <f>VLOOKUP(F185,'N2K Features'!$D$5:$CL$125,54,FALSE)</f>
        <v>0</v>
      </c>
      <c r="BH185" s="76" t="str">
        <f>VLOOKUP(F185,'N2K Features'!$D$5:$CL$125,55,FALSE)</f>
        <v>Yes</v>
      </c>
      <c r="BI185" s="76" t="str">
        <f>VLOOKUP(F185,'N2K Features'!$D$5:$CL$125,56,FALSE)</f>
        <v>Small</v>
      </c>
      <c r="BJ185" s="76" t="str">
        <f>VLOOKUP(F185,'N2K Features'!$D$5:$CL$125,57,FALSE)</f>
        <v>Low</v>
      </c>
      <c r="BK185" s="76" t="str">
        <f>VLOOKUP(F185,'N2K Features'!$D$5:$CL$125,58,FALSE)</f>
        <v>Yes</v>
      </c>
      <c r="BL185" s="76" t="str">
        <f>VLOOKUP(F185,'N2K Features'!$D$5:$CL$125,59,FALSE)</f>
        <v>Medium</v>
      </c>
      <c r="BM185" s="130" t="str">
        <f>VLOOKUP(F185,'N2K Features'!$D$5:$CL$125,60,FALSE)</f>
        <v>Moderate</v>
      </c>
      <c r="BN185" s="76" t="str">
        <f>VLOOKUP(F185,'N2K Features'!$D$5:$CL$125,61,FALSE)</f>
        <v>Yes</v>
      </c>
      <c r="BO185" s="76" t="str">
        <f>VLOOKUP(F185,'N2K Features'!$D$5:$CL$125,62,FALSE)</f>
        <v>Medium</v>
      </c>
      <c r="BP185" s="76" t="str">
        <f>VLOOKUP(F185,'N2K Features'!$D$5:$CL$125,63,FALSE)</f>
        <v>Moderate</v>
      </c>
      <c r="BQ185" s="76" t="str">
        <f>VLOOKUP(F185,'N2K Features'!$D$5:$CL$125,64,FALSE)</f>
        <v>No</v>
      </c>
      <c r="BR185" s="76">
        <f>VLOOKUP(F185,'N2K Features'!$D$5:$CL$125,65,FALSE)</f>
        <v>0</v>
      </c>
      <c r="BS185" s="76">
        <f>VLOOKUP(F185,'N2K Features'!$D$5:$CL$125,66,FALSE)</f>
        <v>0</v>
      </c>
      <c r="BT185" s="76" t="str">
        <f>VLOOKUP(F185,'N2K Features'!$D$5:$CL$125,67,FALSE)</f>
        <v>Yes</v>
      </c>
      <c r="BU185" s="76" t="str">
        <f>VLOOKUP(F185,'N2K Features'!$D$5:$CL$125,68,FALSE)</f>
        <v>Small</v>
      </c>
      <c r="BV185" s="76" t="str">
        <f>VLOOKUP(F185,'N2K Features'!$D$5:$CL$125,69,FALSE)</f>
        <v>High</v>
      </c>
      <c r="BW185" s="76" t="str">
        <f>VLOOKUP(F185,'N2K Features'!$D$5:$CL$125,70,FALSE)</f>
        <v>Yes</v>
      </c>
      <c r="BX185" s="76" t="str">
        <f>VLOOKUP(F185,'N2K Features'!$D$5:$CL$125,71,FALSE)</f>
        <v>Medium</v>
      </c>
      <c r="BY185" s="130" t="str">
        <f>VLOOKUP(F185,'N2K Features'!$D$5:$CL$125,72,FALSE)</f>
        <v>High</v>
      </c>
      <c r="BZ185" s="76" t="str">
        <f>VLOOKUP(F185,'N2K Features'!$D$5:$CL$125,73,FALSE)</f>
        <v>No</v>
      </c>
      <c r="CA185" s="76">
        <f>VLOOKUP(F185,'N2K Features'!$D$5:$CL$125,74,FALSE)</f>
        <v>0</v>
      </c>
      <c r="CB185" s="76">
        <f>VLOOKUP(F185,'N2K Features'!$D$5:$CL$125,75,FALSE)</f>
        <v>0</v>
      </c>
      <c r="CC185" s="76" t="str">
        <f>VLOOKUP(F185,'N2K Features'!$D$5:$CL$125,76,FALSE)</f>
        <v>No</v>
      </c>
      <c r="CD185" s="76">
        <f>VLOOKUP(F185,'N2K Features'!$D$5:$CL$125,77,FALSE)</f>
        <v>0</v>
      </c>
      <c r="CE185" s="76">
        <f>VLOOKUP(F185,'N2K Features'!$D$5:$CL$125,78,FALSE)</f>
        <v>0</v>
      </c>
      <c r="CF185" s="76" t="str">
        <f>VLOOKUP(F185,'N2K Features'!$D$5:$CL$125,79,FALSE)</f>
        <v>Yes</v>
      </c>
      <c r="CG185" s="76" t="str">
        <f>VLOOKUP(F185,'N2K Features'!$D$5:$CL$125,80,FALSE)</f>
        <v>Medium</v>
      </c>
      <c r="CH185" s="76" t="str">
        <f>VLOOKUP(F185,'N2K Features'!$D$5:$CL$125,81,FALSE)</f>
        <v>High</v>
      </c>
      <c r="CI185" s="76" t="str">
        <f>VLOOKUP(F185,'N2K Features'!$D$5:$CL$125,82,FALSE)</f>
        <v>No</v>
      </c>
      <c r="CJ185" s="76">
        <f>VLOOKUP(F185,'N2K Features'!$D$5:$CL$125,83,FALSE)</f>
        <v>0</v>
      </c>
      <c r="CK185" s="76">
        <f>VLOOKUP(F185,'N2K Features'!$D$5:$CL$125,84,FALSE)</f>
        <v>0</v>
      </c>
      <c r="CL185" s="76" t="str">
        <f>VLOOKUP(F185,'N2K Features'!$D$5:$CL$125,85,FALSE)</f>
        <v>Yes</v>
      </c>
      <c r="CM185" s="76" t="str">
        <f>VLOOKUP(F185,'N2K Features'!$D$5:$CL$125,86,FALSE)</f>
        <v>Medium</v>
      </c>
      <c r="CN185" s="79" t="str">
        <f>VLOOKUP(F185,'N2K Features'!$D$5:$CL$125,87,FALSE)</f>
        <v>Contributes to iconic upland and coastal landscapes of Wales, popular with walkers. Display of flowers.</v>
      </c>
    </row>
    <row r="186" spans="1:92" ht="14.4" hidden="1" x14ac:dyDescent="0.3">
      <c r="A186" s="129" t="s">
        <v>254</v>
      </c>
      <c r="B186" s="59" t="s">
        <v>255</v>
      </c>
      <c r="C186" s="59" t="s">
        <v>585</v>
      </c>
      <c r="D186" s="59" t="s">
        <v>637</v>
      </c>
      <c r="E186" s="59" t="s">
        <v>597</v>
      </c>
      <c r="F186" s="59" t="s">
        <v>638</v>
      </c>
      <c r="G186" s="59" t="s">
        <v>638</v>
      </c>
      <c r="H186" s="179" t="s">
        <v>639</v>
      </c>
      <c r="I186" s="77" t="str">
        <f>VLOOKUP(F186,'N2K Features'!$D$5:$CL$125,4,FALSE)</f>
        <v>Yes</v>
      </c>
      <c r="J186" s="77" t="str">
        <f>VLOOKUP(F186,'N2K Features'!$D$5:$CL$125,5,FALSE)</f>
        <v>Small</v>
      </c>
      <c r="K186" s="77" t="str">
        <f>VLOOKUP(F186,'N2K Features'!$D$5:$CL$125,6,FALSE)</f>
        <v>Moderate</v>
      </c>
      <c r="L186" s="77" t="str">
        <f>VLOOKUP(F186,'N2K Features'!$D$5:$CL$125,7,FALSE)</f>
        <v>No</v>
      </c>
      <c r="M186" s="77">
        <f>VLOOKUP(F186,'N2K Features'!$D$5:$CL$125,8,FALSE)</f>
        <v>0</v>
      </c>
      <c r="N186" s="77">
        <f>VLOOKUP(F186,'N2K Features'!$D$5:$CL$125,9,FALSE)</f>
        <v>0</v>
      </c>
      <c r="O186" s="77" t="str">
        <f>VLOOKUP(F186,'N2K Features'!$D$5:$CL$125,10,FALSE)</f>
        <v>Yes</v>
      </c>
      <c r="P186" s="77" t="str">
        <f>VLOOKUP(F186,'N2K Features'!$D$5:$CL$125,11,FALSE)</f>
        <v>Small</v>
      </c>
      <c r="Q186" s="77" t="str">
        <f>VLOOKUP(F186,'N2K Features'!$D$5:$CL$125,12,FALSE)</f>
        <v>Low</v>
      </c>
      <c r="R186" s="77" t="str">
        <f>VLOOKUP(F186,'N2K Features'!$D$5:$CL$125,13,FALSE)</f>
        <v>Yes</v>
      </c>
      <c r="S186" s="77" t="str">
        <f>VLOOKUP(F186,'N2K Features'!$D$5:$CL$125,14,FALSE)</f>
        <v>Small</v>
      </c>
      <c r="T186" s="77" t="str">
        <f>VLOOKUP(F186,'N2K Features'!$D$5:$CL$125,15,FALSE)</f>
        <v>Low</v>
      </c>
      <c r="U186" s="77" t="str">
        <f>VLOOKUP(F186,'N2K Features'!$D$5:$CL$125,16,FALSE)</f>
        <v>No</v>
      </c>
      <c r="V186" s="77">
        <f>VLOOKUP(F186,'N2K Features'!$D$5:$CL$125, 17,FALSE)</f>
        <v>0</v>
      </c>
      <c r="W186" s="77">
        <f>VLOOKUP(F186,'N2K Features'!$D$5:$CL$125,18,FALSE)</f>
        <v>0</v>
      </c>
      <c r="X186" s="77" t="str">
        <f>VLOOKUP(F186,'N2K Features'!$D$5:$CL$125,19,FALSE)</f>
        <v>No</v>
      </c>
      <c r="Y186" s="77">
        <f>VLOOKUP(F186,'N2K Features'!$D$5:$CL$125,20,FALSE)</f>
        <v>0</v>
      </c>
      <c r="Z186" s="77">
        <f>VLOOKUP(F186,'N2K Features'!$D$5:$CL$125,21,FALSE)</f>
        <v>0</v>
      </c>
      <c r="AA186" s="77" t="str">
        <f>VLOOKUP(F186,'N2K Features'!$D$5:$CL$125,22,FALSE)</f>
        <v>No</v>
      </c>
      <c r="AB186" s="77">
        <f>VLOOKUP(F186,'N2K Features'!$D$5:$CL$125,23,FALSE)</f>
        <v>0</v>
      </c>
      <c r="AC186" s="77">
        <f>VLOOKUP(F186,'N2K Features'!$D$5:$CL$125,24,FALSE)</f>
        <v>0</v>
      </c>
      <c r="AD186" s="77" t="str">
        <f>VLOOKUP(F186,'N2K Features'!$D$5:$CL$125,25,FALSE)</f>
        <v>No</v>
      </c>
      <c r="AE186" s="77">
        <f>VLOOKUP(F186,'N2K Features'!$D$5:$CL$125,26,FALSE)</f>
        <v>0</v>
      </c>
      <c r="AF186" s="78">
        <f>VLOOKUP(F186,'N2K Features'!$D$5:$CL$125,27,FALSE)</f>
        <v>0</v>
      </c>
      <c r="AG186" s="76" t="str">
        <f>VLOOKUP(F186,'N2K Features'!$D$5:$CL$125,28,FALSE)</f>
        <v>No</v>
      </c>
      <c r="AH186" s="76">
        <f>VLOOKUP(F186,'N2K Features'!$D$5:$CL$125,29,FALSE)</f>
        <v>0</v>
      </c>
      <c r="AI186" s="76">
        <f>VLOOKUP(F186,'N2K Features'!$D$5:$CL$125,30,FALSE)</f>
        <v>0</v>
      </c>
      <c r="AJ186" s="76" t="str">
        <f>VLOOKUP(F186,'N2K Features'!$D$5:$CL$125,31,FALSE)</f>
        <v>No</v>
      </c>
      <c r="AK186" s="76">
        <f>VLOOKUP(F186,'N2K Features'!$D$5:$CL$125,32,FALSE)</f>
        <v>0</v>
      </c>
      <c r="AL186" s="76">
        <f>VLOOKUP(F186,'N2K Features'!$D$5:$CL$125,33,FALSE)</f>
        <v>0</v>
      </c>
      <c r="AM186" s="76" t="str">
        <f>VLOOKUP(F186,'N2K Features'!$D$5:$CL$125,34,FALSE)</f>
        <v>No</v>
      </c>
      <c r="AN186" s="76">
        <f>VLOOKUP(F186,'N2K Features'!$D$5:$CL$125,35,FALSE)</f>
        <v>0</v>
      </c>
      <c r="AO186" s="76">
        <f>VLOOKUP(F186,'N2K Features'!$D$5:$CL$125,36,FALSE)</f>
        <v>0</v>
      </c>
      <c r="AP186" s="76" t="str">
        <f>VLOOKUP(F186,'N2K Features'!$D$5:$CL$125,37,FALSE)</f>
        <v>No</v>
      </c>
      <c r="AQ186" s="76">
        <f>VLOOKUP(F186,'N2K Features'!$D$5:$CL$125,38,FALSE)</f>
        <v>0</v>
      </c>
      <c r="AR186" s="76">
        <f>VLOOKUP(F186,'N2K Features'!$D$5:$CL$125,39,FALSE)</f>
        <v>0</v>
      </c>
      <c r="AS186" s="76" t="str">
        <f>VLOOKUP(F186,'N2K Features'!$D$5:$CL$125,40,FALSE)</f>
        <v>No</v>
      </c>
      <c r="AT186" s="76">
        <f>VLOOKUP(F186,'N2K Features'!$D$5:$CL$125,41,FALSE)</f>
        <v>0</v>
      </c>
      <c r="AU186" s="76">
        <f>VLOOKUP(F186,'N2K Features'!$D$5:$CL$125,42,FALSE)</f>
        <v>0</v>
      </c>
      <c r="AV186" s="76" t="str">
        <f>VLOOKUP(F186,'N2K Features'!$D$5:$CL$125,43,FALSE)</f>
        <v>No</v>
      </c>
      <c r="AW186" s="76">
        <f>VLOOKUP(F186,'N2K Features'!$D$5:$CL$125,44,FALSE)</f>
        <v>0</v>
      </c>
      <c r="AX186" s="76">
        <f>VLOOKUP(F186,'N2K Features'!$D$5:$CL$125,45,FALSE)</f>
        <v>0</v>
      </c>
      <c r="AY186" s="76" t="str">
        <f>VLOOKUP(F186,'N2K Features'!$D$5:$CL$125,46,FALSE)</f>
        <v>No</v>
      </c>
      <c r="AZ186" s="76">
        <f>VLOOKUP(F186,'N2K Features'!$D$5:$CL$125,47,FALSE)</f>
        <v>0</v>
      </c>
      <c r="BA186" s="76">
        <f>VLOOKUP(F186,'N2K Features'!$D$5:$CL$125,48,FALSE)</f>
        <v>0</v>
      </c>
      <c r="BB186" s="76" t="str">
        <f>VLOOKUP(F186,'N2K Features'!$D$5:$CL$125,49,FALSE)</f>
        <v>No</v>
      </c>
      <c r="BC186" s="76">
        <f>VLOOKUP(F186,'N2K Features'!$D$5:$CL$125,50,FALSE)</f>
        <v>0</v>
      </c>
      <c r="BD186" s="130">
        <f>VLOOKUP(F186,'N2K Features'!$D$5:$CL$125,51,FALSE)</f>
        <v>0</v>
      </c>
      <c r="BE186" s="76" t="str">
        <f>VLOOKUP(F186,'N2K Features'!$D$5:$CL$125,52,FALSE)</f>
        <v>No</v>
      </c>
      <c r="BF186" s="76">
        <f>VLOOKUP(F186,'N2K Features'!$D$5:$CL$125,53,FALSE)</f>
        <v>0</v>
      </c>
      <c r="BG186" s="130">
        <f>VLOOKUP(F186,'N2K Features'!$D$5:$CL$125,54,FALSE)</f>
        <v>0</v>
      </c>
      <c r="BH186" s="76" t="str">
        <f>VLOOKUP(F186,'N2K Features'!$D$5:$CL$125,55,FALSE)</f>
        <v>No</v>
      </c>
      <c r="BI186" s="76">
        <f>VLOOKUP(F186,'N2K Features'!$D$5:$CL$125,56,FALSE)</f>
        <v>0</v>
      </c>
      <c r="BJ186" s="76">
        <f>VLOOKUP(F186,'N2K Features'!$D$5:$CL$125,57,FALSE)</f>
        <v>0</v>
      </c>
      <c r="BK186" s="76" t="str">
        <f>VLOOKUP(F186,'N2K Features'!$D$5:$CL$125,58,FALSE)</f>
        <v>No</v>
      </c>
      <c r="BL186" s="76">
        <f>VLOOKUP(F186,'N2K Features'!$D$5:$CL$125,59,FALSE)</f>
        <v>0</v>
      </c>
      <c r="BM186" s="130">
        <f>VLOOKUP(F186,'N2K Features'!$D$5:$CL$125,60,FALSE)</f>
        <v>0</v>
      </c>
      <c r="BN186" s="76" t="str">
        <f>VLOOKUP(F186,'N2K Features'!$D$5:$CL$125,61,FALSE)</f>
        <v>No</v>
      </c>
      <c r="BO186" s="76">
        <f>VLOOKUP(F186,'N2K Features'!$D$5:$CL$125,62,FALSE)</f>
        <v>0</v>
      </c>
      <c r="BP186" s="76">
        <f>VLOOKUP(F186,'N2K Features'!$D$5:$CL$125,63,FALSE)</f>
        <v>0</v>
      </c>
      <c r="BQ186" s="76" t="str">
        <f>VLOOKUP(F186,'N2K Features'!$D$5:$CL$125,64,FALSE)</f>
        <v>No</v>
      </c>
      <c r="BR186" s="76">
        <f>VLOOKUP(F186,'N2K Features'!$D$5:$CL$125,65,FALSE)</f>
        <v>0</v>
      </c>
      <c r="BS186" s="76">
        <f>VLOOKUP(F186,'N2K Features'!$D$5:$CL$125,66,FALSE)</f>
        <v>0</v>
      </c>
      <c r="BT186" s="76" t="str">
        <f>VLOOKUP(F186,'N2K Features'!$D$5:$CL$125,67,FALSE)</f>
        <v>No</v>
      </c>
      <c r="BU186" s="76">
        <f>VLOOKUP(F186,'N2K Features'!$D$5:$CL$125,68,FALSE)</f>
        <v>0</v>
      </c>
      <c r="BV186" s="76">
        <f>VLOOKUP(F186,'N2K Features'!$D$5:$CL$125,69,FALSE)</f>
        <v>0</v>
      </c>
      <c r="BW186" s="76" t="str">
        <f>VLOOKUP(F186,'N2K Features'!$D$5:$CL$125,70,FALSE)</f>
        <v>No</v>
      </c>
      <c r="BX186" s="76">
        <f>VLOOKUP(F186,'N2K Features'!$D$5:$CL$125,71,FALSE)</f>
        <v>0</v>
      </c>
      <c r="BY186" s="130">
        <f>VLOOKUP(F186,'N2K Features'!$D$5:$CL$125,72,FALSE)</f>
        <v>0</v>
      </c>
      <c r="BZ186" s="76" t="str">
        <f>VLOOKUP(F186,'N2K Features'!$D$5:$CL$125,73,FALSE)</f>
        <v>No</v>
      </c>
      <c r="CA186" s="76">
        <f>VLOOKUP(F186,'N2K Features'!$D$5:$CL$125,74,FALSE)</f>
        <v>0</v>
      </c>
      <c r="CB186" s="76">
        <f>VLOOKUP(F186,'N2K Features'!$D$5:$CL$125,75,FALSE)</f>
        <v>0</v>
      </c>
      <c r="CC186" s="76" t="str">
        <f>VLOOKUP(F186,'N2K Features'!$D$5:$CL$125,76,FALSE)</f>
        <v>No</v>
      </c>
      <c r="CD186" s="76">
        <f>VLOOKUP(F186,'N2K Features'!$D$5:$CL$125,77,FALSE)</f>
        <v>0</v>
      </c>
      <c r="CE186" s="76">
        <f>VLOOKUP(F186,'N2K Features'!$D$5:$CL$125,78,FALSE)</f>
        <v>0</v>
      </c>
      <c r="CF186" s="76" t="str">
        <f>VLOOKUP(F186,'N2K Features'!$D$5:$CL$125,79,FALSE)</f>
        <v>No</v>
      </c>
      <c r="CG186" s="76">
        <f>VLOOKUP(F186,'N2K Features'!$D$5:$CL$125,80,FALSE)</f>
        <v>0</v>
      </c>
      <c r="CH186" s="76">
        <f>VLOOKUP(F186,'N2K Features'!$D$5:$CL$125,81,FALSE)</f>
        <v>0</v>
      </c>
      <c r="CI186" s="76" t="str">
        <f>VLOOKUP(F186,'N2K Features'!$D$5:$CL$125,82,FALSE)</f>
        <v>No</v>
      </c>
      <c r="CJ186" s="76">
        <f>VLOOKUP(F186,'N2K Features'!$D$5:$CL$125,83,FALSE)</f>
        <v>0</v>
      </c>
      <c r="CK186" s="76">
        <f>VLOOKUP(F186,'N2K Features'!$D$5:$CL$125,84,FALSE)</f>
        <v>0</v>
      </c>
      <c r="CL186" s="76" t="str">
        <f>VLOOKUP(F186,'N2K Features'!$D$5:$CL$125,85,FALSE)</f>
        <v>No</v>
      </c>
      <c r="CM186" s="76">
        <f>VLOOKUP(F186,'N2K Features'!$D$5:$CL$125,86,FALSE)</f>
        <v>0</v>
      </c>
      <c r="CN186" s="79">
        <f>VLOOKUP(F186,'N2K Features'!$D$5:$CL$125,87,FALSE)</f>
        <v>0</v>
      </c>
    </row>
    <row r="187" spans="1:92" ht="14.4" hidden="1" x14ac:dyDescent="0.3">
      <c r="A187" s="129" t="s">
        <v>254</v>
      </c>
      <c r="B187" s="59" t="s">
        <v>255</v>
      </c>
      <c r="C187" s="59" t="s">
        <v>585</v>
      </c>
      <c r="D187" s="59" t="s">
        <v>640</v>
      </c>
      <c r="E187" s="59" t="s">
        <v>597</v>
      </c>
      <c r="F187" s="59" t="s">
        <v>641</v>
      </c>
      <c r="G187" s="59" t="s">
        <v>642</v>
      </c>
      <c r="H187" s="179" t="s">
        <v>643</v>
      </c>
      <c r="I187" s="77" t="str">
        <f>VLOOKUP(F187,'N2K Features'!$D$5:$CL$125,4,FALSE)</f>
        <v>Yes</v>
      </c>
      <c r="J187" s="77" t="str">
        <f>VLOOKUP(F187,'N2K Features'!$D$5:$CL$125,5,FALSE)</f>
        <v>Small</v>
      </c>
      <c r="K187" s="77" t="str">
        <f>VLOOKUP(F187,'N2K Features'!$D$5:$CL$125,6,FALSE)</f>
        <v>Moderate</v>
      </c>
      <c r="L187" s="77" t="str">
        <f>VLOOKUP(F187,'N2K Features'!$D$5:$CL$125,7,FALSE)</f>
        <v>No</v>
      </c>
      <c r="M187" s="77">
        <f>VLOOKUP(F187,'N2K Features'!$D$5:$CL$125,8,FALSE)</f>
        <v>0</v>
      </c>
      <c r="N187" s="77">
        <f>VLOOKUP(F187,'N2K Features'!$D$5:$CL$125,9,FALSE)</f>
        <v>0</v>
      </c>
      <c r="O187" s="77" t="str">
        <f>VLOOKUP(F187,'N2K Features'!$D$5:$CL$125,10,FALSE)</f>
        <v>Yes</v>
      </c>
      <c r="P187" s="77" t="str">
        <f>VLOOKUP(F187,'N2K Features'!$D$5:$CL$125,11,FALSE)</f>
        <v>Small</v>
      </c>
      <c r="Q187" s="77" t="str">
        <f>VLOOKUP(F187,'N2K Features'!$D$5:$CL$125,12,FALSE)</f>
        <v>Low</v>
      </c>
      <c r="R187" s="77" t="str">
        <f>VLOOKUP(F187,'N2K Features'!$D$5:$CL$125,13,FALSE)</f>
        <v>Yes</v>
      </c>
      <c r="S187" s="77" t="str">
        <f>VLOOKUP(F187,'N2K Features'!$D$5:$CL$125,14,FALSE)</f>
        <v>Small</v>
      </c>
      <c r="T187" s="77" t="str">
        <f>VLOOKUP(F187,'N2K Features'!$D$5:$CL$125,15,FALSE)</f>
        <v>Low</v>
      </c>
      <c r="U187" s="77" t="str">
        <f>VLOOKUP(F187,'N2K Features'!$D$5:$CL$125,16,FALSE)</f>
        <v>No</v>
      </c>
      <c r="V187" s="77">
        <f>VLOOKUP(F187,'N2K Features'!$D$5:$CL$125, 17,FALSE)</f>
        <v>0</v>
      </c>
      <c r="W187" s="77">
        <f>VLOOKUP(F187,'N2K Features'!$D$5:$CL$125,18,FALSE)</f>
        <v>0</v>
      </c>
      <c r="X187" s="77" t="str">
        <f>VLOOKUP(F187,'N2K Features'!$D$5:$CL$125,19,FALSE)</f>
        <v>No</v>
      </c>
      <c r="Y187" s="77">
        <f>VLOOKUP(F187,'N2K Features'!$D$5:$CL$125,20,FALSE)</f>
        <v>0</v>
      </c>
      <c r="Z187" s="77">
        <f>VLOOKUP(F187,'N2K Features'!$D$5:$CL$125,21,FALSE)</f>
        <v>0</v>
      </c>
      <c r="AA187" s="77" t="str">
        <f>VLOOKUP(F187,'N2K Features'!$D$5:$CL$125,22,FALSE)</f>
        <v>No</v>
      </c>
      <c r="AB187" s="77">
        <f>VLOOKUP(F187,'N2K Features'!$D$5:$CL$125,23,FALSE)</f>
        <v>0</v>
      </c>
      <c r="AC187" s="77">
        <f>VLOOKUP(F187,'N2K Features'!$D$5:$CL$125,24,FALSE)</f>
        <v>0</v>
      </c>
      <c r="AD187" s="77" t="str">
        <f>VLOOKUP(F187,'N2K Features'!$D$5:$CL$125,25,FALSE)</f>
        <v>No</v>
      </c>
      <c r="AE187" s="77">
        <f>VLOOKUP(F187,'N2K Features'!$D$5:$CL$125,26,FALSE)</f>
        <v>0</v>
      </c>
      <c r="AF187" s="78">
        <f>VLOOKUP(F187,'N2K Features'!$D$5:$CL$125,27,FALSE)</f>
        <v>0</v>
      </c>
      <c r="AG187" s="76" t="str">
        <f>VLOOKUP(F187,'N2K Features'!$D$5:$CL$125,28,FALSE)</f>
        <v>No</v>
      </c>
      <c r="AH187" s="76">
        <f>VLOOKUP(F187,'N2K Features'!$D$5:$CL$125,29,FALSE)</f>
        <v>0</v>
      </c>
      <c r="AI187" s="76">
        <f>VLOOKUP(F187,'N2K Features'!$D$5:$CL$125,30,FALSE)</f>
        <v>0</v>
      </c>
      <c r="AJ187" s="76" t="str">
        <f>VLOOKUP(F187,'N2K Features'!$D$5:$CL$125,31,FALSE)</f>
        <v>No</v>
      </c>
      <c r="AK187" s="76">
        <f>VLOOKUP(F187,'N2K Features'!$D$5:$CL$125,32,FALSE)</f>
        <v>0</v>
      </c>
      <c r="AL187" s="76">
        <f>VLOOKUP(F187,'N2K Features'!$D$5:$CL$125,33,FALSE)</f>
        <v>0</v>
      </c>
      <c r="AM187" s="76" t="str">
        <f>VLOOKUP(F187,'N2K Features'!$D$5:$CL$125,34,FALSE)</f>
        <v>No</v>
      </c>
      <c r="AN187" s="76">
        <f>VLOOKUP(F187,'N2K Features'!$D$5:$CL$125,35,FALSE)</f>
        <v>0</v>
      </c>
      <c r="AO187" s="76">
        <f>VLOOKUP(F187,'N2K Features'!$D$5:$CL$125,36,FALSE)</f>
        <v>0</v>
      </c>
      <c r="AP187" s="76" t="str">
        <f>VLOOKUP(F187,'N2K Features'!$D$5:$CL$125,37,FALSE)</f>
        <v>No</v>
      </c>
      <c r="AQ187" s="76">
        <f>VLOOKUP(F187,'N2K Features'!$D$5:$CL$125,38,FALSE)</f>
        <v>0</v>
      </c>
      <c r="AR187" s="76">
        <f>VLOOKUP(F187,'N2K Features'!$D$5:$CL$125,39,FALSE)</f>
        <v>0</v>
      </c>
      <c r="AS187" s="76" t="str">
        <f>VLOOKUP(F187,'N2K Features'!$D$5:$CL$125,40,FALSE)</f>
        <v>No</v>
      </c>
      <c r="AT187" s="76">
        <f>VLOOKUP(F187,'N2K Features'!$D$5:$CL$125,41,FALSE)</f>
        <v>0</v>
      </c>
      <c r="AU187" s="76">
        <f>VLOOKUP(F187,'N2K Features'!$D$5:$CL$125,42,FALSE)</f>
        <v>0</v>
      </c>
      <c r="AV187" s="76" t="str">
        <f>VLOOKUP(F187,'N2K Features'!$D$5:$CL$125,43,FALSE)</f>
        <v>No</v>
      </c>
      <c r="AW187" s="76">
        <f>VLOOKUP(F187,'N2K Features'!$D$5:$CL$125,44,FALSE)</f>
        <v>0</v>
      </c>
      <c r="AX187" s="76">
        <f>VLOOKUP(F187,'N2K Features'!$D$5:$CL$125,45,FALSE)</f>
        <v>0</v>
      </c>
      <c r="AY187" s="76" t="str">
        <f>VLOOKUP(F187,'N2K Features'!$D$5:$CL$125,46,FALSE)</f>
        <v>No</v>
      </c>
      <c r="AZ187" s="76">
        <f>VLOOKUP(F187,'N2K Features'!$D$5:$CL$125,47,FALSE)</f>
        <v>0</v>
      </c>
      <c r="BA187" s="76">
        <f>VLOOKUP(F187,'N2K Features'!$D$5:$CL$125,48,FALSE)</f>
        <v>0</v>
      </c>
      <c r="BB187" s="76" t="str">
        <f>VLOOKUP(F187,'N2K Features'!$D$5:$CL$125,49,FALSE)</f>
        <v>No</v>
      </c>
      <c r="BC187" s="76">
        <f>VLOOKUP(F187,'N2K Features'!$D$5:$CL$125,50,FALSE)</f>
        <v>0</v>
      </c>
      <c r="BD187" s="130">
        <f>VLOOKUP(F187,'N2K Features'!$D$5:$CL$125,51,FALSE)</f>
        <v>0</v>
      </c>
      <c r="BE187" s="76" t="str">
        <f>VLOOKUP(F187,'N2K Features'!$D$5:$CL$125,52,FALSE)</f>
        <v>No</v>
      </c>
      <c r="BF187" s="76">
        <f>VLOOKUP(F187,'N2K Features'!$D$5:$CL$125,53,FALSE)</f>
        <v>0</v>
      </c>
      <c r="BG187" s="130">
        <f>VLOOKUP(F187,'N2K Features'!$D$5:$CL$125,54,FALSE)</f>
        <v>0</v>
      </c>
      <c r="BH187" s="76" t="str">
        <f>VLOOKUP(F187,'N2K Features'!$D$5:$CL$125,55,FALSE)</f>
        <v>No</v>
      </c>
      <c r="BI187" s="76">
        <f>VLOOKUP(F187,'N2K Features'!$D$5:$CL$125,56,FALSE)</f>
        <v>0</v>
      </c>
      <c r="BJ187" s="76">
        <f>VLOOKUP(F187,'N2K Features'!$D$5:$CL$125,57,FALSE)</f>
        <v>0</v>
      </c>
      <c r="BK187" s="76" t="str">
        <f>VLOOKUP(F187,'N2K Features'!$D$5:$CL$125,58,FALSE)</f>
        <v>No</v>
      </c>
      <c r="BL187" s="76">
        <f>VLOOKUP(F187,'N2K Features'!$D$5:$CL$125,59,FALSE)</f>
        <v>0</v>
      </c>
      <c r="BM187" s="130">
        <f>VLOOKUP(F187,'N2K Features'!$D$5:$CL$125,60,FALSE)</f>
        <v>0</v>
      </c>
      <c r="BN187" s="76" t="str">
        <f>VLOOKUP(F187,'N2K Features'!$D$5:$CL$125,61,FALSE)</f>
        <v>No</v>
      </c>
      <c r="BO187" s="76">
        <f>VLOOKUP(F187,'N2K Features'!$D$5:$CL$125,62,FALSE)</f>
        <v>0</v>
      </c>
      <c r="BP187" s="76">
        <f>VLOOKUP(F187,'N2K Features'!$D$5:$CL$125,63,FALSE)</f>
        <v>0</v>
      </c>
      <c r="BQ187" s="76" t="str">
        <f>VLOOKUP(F187,'N2K Features'!$D$5:$CL$125,64,FALSE)</f>
        <v>No</v>
      </c>
      <c r="BR187" s="76">
        <f>VLOOKUP(F187,'N2K Features'!$D$5:$CL$125,65,FALSE)</f>
        <v>0</v>
      </c>
      <c r="BS187" s="76">
        <f>VLOOKUP(F187,'N2K Features'!$D$5:$CL$125,66,FALSE)</f>
        <v>0</v>
      </c>
      <c r="BT187" s="76" t="str">
        <f>VLOOKUP(F187,'N2K Features'!$D$5:$CL$125,67,FALSE)</f>
        <v>No</v>
      </c>
      <c r="BU187" s="76">
        <f>VLOOKUP(F187,'N2K Features'!$D$5:$CL$125,68,FALSE)</f>
        <v>0</v>
      </c>
      <c r="BV187" s="76">
        <f>VLOOKUP(F187,'N2K Features'!$D$5:$CL$125,69,FALSE)</f>
        <v>0</v>
      </c>
      <c r="BW187" s="76" t="str">
        <f>VLOOKUP(F187,'N2K Features'!$D$5:$CL$125,70,FALSE)</f>
        <v>No</v>
      </c>
      <c r="BX187" s="76">
        <f>VLOOKUP(F187,'N2K Features'!$D$5:$CL$125,71,FALSE)</f>
        <v>0</v>
      </c>
      <c r="BY187" s="130">
        <f>VLOOKUP(F187,'N2K Features'!$D$5:$CL$125,72,FALSE)</f>
        <v>0</v>
      </c>
      <c r="BZ187" s="76" t="str">
        <f>VLOOKUP(F187,'N2K Features'!$D$5:$CL$125,73,FALSE)</f>
        <v>Yes</v>
      </c>
      <c r="CA187" s="76" t="str">
        <f>VLOOKUP(F187,'N2K Features'!$D$5:$CL$125,74,FALSE)</f>
        <v>Small</v>
      </c>
      <c r="CB187" s="76" t="str">
        <f>VLOOKUP(F187,'N2K Features'!$D$5:$CL$125,75,FALSE)</f>
        <v>Low</v>
      </c>
      <c r="CC187" s="76" t="str">
        <f>VLOOKUP(F187,'N2K Features'!$D$5:$CL$125,76,FALSE)</f>
        <v>No</v>
      </c>
      <c r="CD187" s="76">
        <f>VLOOKUP(F187,'N2K Features'!$D$5:$CL$125,77,FALSE)</f>
        <v>0</v>
      </c>
      <c r="CE187" s="76">
        <f>VLOOKUP(F187,'N2K Features'!$D$5:$CL$125,78,FALSE)</f>
        <v>0</v>
      </c>
      <c r="CF187" s="76" t="str">
        <f>VLOOKUP(F187,'N2K Features'!$D$5:$CL$125,79,FALSE)</f>
        <v>No</v>
      </c>
      <c r="CG187" s="76">
        <f>VLOOKUP(F187,'N2K Features'!$D$5:$CL$125,80,FALSE)</f>
        <v>0</v>
      </c>
      <c r="CH187" s="76">
        <f>VLOOKUP(F187,'N2K Features'!$D$5:$CL$125,81,FALSE)</f>
        <v>0</v>
      </c>
      <c r="CI187" s="76" t="str">
        <f>VLOOKUP(F187,'N2K Features'!$D$5:$CL$125,82,FALSE)</f>
        <v>No</v>
      </c>
      <c r="CJ187" s="76">
        <f>VLOOKUP(F187,'N2K Features'!$D$5:$CL$125,83,FALSE)</f>
        <v>0</v>
      </c>
      <c r="CK187" s="76">
        <f>VLOOKUP(F187,'N2K Features'!$D$5:$CL$125,84,FALSE)</f>
        <v>0</v>
      </c>
      <c r="CL187" s="76" t="str">
        <f>VLOOKUP(F187,'N2K Features'!$D$5:$CL$125,85,FALSE)</f>
        <v>Yes</v>
      </c>
      <c r="CM187" s="76" t="str">
        <f>VLOOKUP(F187,'N2K Features'!$D$5:$CL$125,86,FALSE)</f>
        <v>Low</v>
      </c>
      <c r="CN187" s="79" t="str">
        <f>VLOOKUP(F187,'N2K Features'!$D$5:$CL$125,87,FALSE)</f>
        <v>Contributes to iconic Welsh coastal landscape, sometimes accessible from tourist beaches</v>
      </c>
    </row>
    <row r="188" spans="1:92" ht="14.4" hidden="1" x14ac:dyDescent="0.3">
      <c r="A188" s="129" t="s">
        <v>254</v>
      </c>
      <c r="B188" s="59" t="s">
        <v>255</v>
      </c>
      <c r="C188" s="59" t="s">
        <v>585</v>
      </c>
      <c r="D188" s="59" t="s">
        <v>663</v>
      </c>
      <c r="E188" s="59" t="s">
        <v>600</v>
      </c>
      <c r="F188" s="59" t="s">
        <v>664</v>
      </c>
      <c r="G188" s="59" t="s">
        <v>665</v>
      </c>
      <c r="H188" s="179" t="s">
        <v>666</v>
      </c>
      <c r="I188" s="77" t="str">
        <f>VLOOKUP(F188,'N2K Features'!$D$5:$CL$125,4,FALSE)</f>
        <v>Yes</v>
      </c>
      <c r="J188" s="77" t="str">
        <f>VLOOKUP(F188,'N2K Features'!$D$5:$CL$125,5,FALSE)</f>
        <v>Medium</v>
      </c>
      <c r="K188" s="77" t="str">
        <f>VLOOKUP(F188,'N2K Features'!$D$5:$CL$125,6,FALSE)</f>
        <v>Moderate</v>
      </c>
      <c r="L188" s="77" t="str">
        <f>VLOOKUP(F188,'N2K Features'!$D$5:$CL$125,7,FALSE)</f>
        <v>Yes</v>
      </c>
      <c r="M188" s="77" t="str">
        <f>VLOOKUP(F188,'N2K Features'!$D$5:$CL$125,8,FALSE)</f>
        <v>Small</v>
      </c>
      <c r="N188" s="77" t="str">
        <f>VLOOKUP(F188,'N2K Features'!$D$5:$CL$125,9,FALSE)</f>
        <v>Low</v>
      </c>
      <c r="O188" s="77" t="str">
        <f>VLOOKUP(F188,'N2K Features'!$D$5:$CL$125,10,FALSE)</f>
        <v>Yes</v>
      </c>
      <c r="P188" s="77" t="str">
        <f>VLOOKUP(F188,'N2K Features'!$D$5:$CL$125,11,FALSE)</f>
        <v>Medium</v>
      </c>
      <c r="Q188" s="77" t="str">
        <f>VLOOKUP(F188,'N2K Features'!$D$5:$CL$125,12,FALSE)</f>
        <v>Low</v>
      </c>
      <c r="R188" s="77" t="str">
        <f>VLOOKUP(F188,'N2K Features'!$D$5:$CL$125,13,FALSE)</f>
        <v>Yes</v>
      </c>
      <c r="S188" s="77" t="str">
        <f>VLOOKUP(F188,'N2K Features'!$D$5:$CL$125,14,FALSE)</f>
        <v>Small</v>
      </c>
      <c r="T188" s="77" t="str">
        <f>VLOOKUP(F188,'N2K Features'!$D$5:$CL$125,15,FALSE)</f>
        <v>Low</v>
      </c>
      <c r="U188" s="77" t="str">
        <f>VLOOKUP(F188,'N2K Features'!$D$5:$CL$125,16,FALSE)</f>
        <v>Yes</v>
      </c>
      <c r="V188" s="77" t="str">
        <f>VLOOKUP(F188,'N2K Features'!$D$5:$CL$125, 17,FALSE)</f>
        <v>Medium</v>
      </c>
      <c r="W188" s="77" t="str">
        <f>VLOOKUP(F188,'N2K Features'!$D$5:$CL$125,18,FALSE)</f>
        <v>Low</v>
      </c>
      <c r="X188" s="77" t="str">
        <f>VLOOKUP(F188,'N2K Features'!$D$5:$CL$125,19,FALSE)</f>
        <v>No</v>
      </c>
      <c r="Y188" s="77">
        <f>VLOOKUP(F188,'N2K Features'!$D$5:$CL$125,20,FALSE)</f>
        <v>0</v>
      </c>
      <c r="Z188" s="77">
        <f>VLOOKUP(F188,'N2K Features'!$D$5:$CL$125,21,FALSE)</f>
        <v>0</v>
      </c>
      <c r="AA188" s="77" t="str">
        <f>VLOOKUP(F188,'N2K Features'!$D$5:$CL$125,22,FALSE)</f>
        <v>No</v>
      </c>
      <c r="AB188" s="77">
        <f>VLOOKUP(F188,'N2K Features'!$D$5:$CL$125,23,FALSE)</f>
        <v>0</v>
      </c>
      <c r="AC188" s="77">
        <f>VLOOKUP(F188,'N2K Features'!$D$5:$CL$125,24,FALSE)</f>
        <v>0</v>
      </c>
      <c r="AD188" s="77" t="str">
        <f>VLOOKUP(F188,'N2K Features'!$D$5:$CL$125,25,FALSE)</f>
        <v>Yes</v>
      </c>
      <c r="AE188" s="77" t="str">
        <f>VLOOKUP(F188,'N2K Features'!$D$5:$CL$125,26,FALSE)</f>
        <v>Small</v>
      </c>
      <c r="AF188" s="78" t="str">
        <f>VLOOKUP(F188,'N2K Features'!$D$5:$CL$125,27,FALSE)</f>
        <v>Low</v>
      </c>
      <c r="AG188" s="76" t="str">
        <f>VLOOKUP(F188,'N2K Features'!$D$5:$CL$125,28,FALSE)</f>
        <v>Yes</v>
      </c>
      <c r="AH188" s="76" t="str">
        <f>VLOOKUP(F188,'N2K Features'!$D$5:$CL$125,29,FALSE)</f>
        <v>Small</v>
      </c>
      <c r="AI188" s="76" t="str">
        <f>VLOOKUP(F188,'N2K Features'!$D$5:$CL$125,30,FALSE)</f>
        <v>High</v>
      </c>
      <c r="AJ188" s="76" t="str">
        <f>VLOOKUP(F188,'N2K Features'!$D$5:$CL$125,31,FALSE)</f>
        <v>No</v>
      </c>
      <c r="AK188" s="76">
        <f>VLOOKUP(F188,'N2K Features'!$D$5:$CL$125,32,FALSE)</f>
        <v>0</v>
      </c>
      <c r="AL188" s="76">
        <f>VLOOKUP(F188,'N2K Features'!$D$5:$CL$125,33,FALSE)</f>
        <v>0</v>
      </c>
      <c r="AM188" s="76" t="str">
        <f>VLOOKUP(F188,'N2K Features'!$D$5:$CL$125,34,FALSE)</f>
        <v>Yes</v>
      </c>
      <c r="AN188" s="76" t="str">
        <f>VLOOKUP(F188,'N2K Features'!$D$5:$CL$125,35,FALSE)</f>
        <v>Small</v>
      </c>
      <c r="AO188" s="76" t="str">
        <f>VLOOKUP(F188,'N2K Features'!$D$5:$CL$125,36,FALSE)</f>
        <v>Low</v>
      </c>
      <c r="AP188" s="76" t="str">
        <f>VLOOKUP(F188,'N2K Features'!$D$5:$CL$125,37,FALSE)</f>
        <v>Yes</v>
      </c>
      <c r="AQ188" s="76" t="str">
        <f>VLOOKUP(F188,'N2K Features'!$D$5:$CL$125,38,FALSE)</f>
        <v>Medium</v>
      </c>
      <c r="AR188" s="76" t="str">
        <f>VLOOKUP(F188,'N2K Features'!$D$5:$CL$125,39,FALSE)</f>
        <v>Low</v>
      </c>
      <c r="AS188" s="76" t="str">
        <f>VLOOKUP(F188,'N2K Features'!$D$5:$CL$125,40,FALSE)</f>
        <v>No</v>
      </c>
      <c r="AT188" s="76">
        <f>VLOOKUP(F188,'N2K Features'!$D$5:$CL$125,41,FALSE)</f>
        <v>0</v>
      </c>
      <c r="AU188" s="76">
        <f>VLOOKUP(F188,'N2K Features'!$D$5:$CL$125,42,FALSE)</f>
        <v>0</v>
      </c>
      <c r="AV188" s="76" t="str">
        <f>VLOOKUP(F188,'N2K Features'!$D$5:$CL$125,43,FALSE)</f>
        <v>No</v>
      </c>
      <c r="AW188" s="76">
        <f>VLOOKUP(F188,'N2K Features'!$D$5:$CL$125,44,FALSE)</f>
        <v>0</v>
      </c>
      <c r="AX188" s="76">
        <f>VLOOKUP(F188,'N2K Features'!$D$5:$CL$125,45,FALSE)</f>
        <v>0</v>
      </c>
      <c r="AY188" s="76" t="str">
        <f>VLOOKUP(F188,'N2K Features'!$D$5:$CL$125,46,FALSE)</f>
        <v>No</v>
      </c>
      <c r="AZ188" s="76">
        <f>VLOOKUP(F188,'N2K Features'!$D$5:$CL$125,47,FALSE)</f>
        <v>0</v>
      </c>
      <c r="BA188" s="76">
        <f>VLOOKUP(F188,'N2K Features'!$D$5:$CL$125,48,FALSE)</f>
        <v>0</v>
      </c>
      <c r="BB188" s="76" t="str">
        <f>VLOOKUP(F188,'N2K Features'!$D$5:$CL$125,49,FALSE)</f>
        <v>No</v>
      </c>
      <c r="BC188" s="76">
        <f>VLOOKUP(F188,'N2K Features'!$D$5:$CL$125,50,FALSE)</f>
        <v>0</v>
      </c>
      <c r="BD188" s="130">
        <f>VLOOKUP(F188,'N2K Features'!$D$5:$CL$125,51,FALSE)</f>
        <v>0</v>
      </c>
      <c r="BE188" s="76" t="str">
        <f>VLOOKUP(F188,'N2K Features'!$D$5:$CL$125,52,FALSE)</f>
        <v>No</v>
      </c>
      <c r="BF188" s="76">
        <f>VLOOKUP(F188,'N2K Features'!$D$5:$CL$125,53,FALSE)</f>
        <v>0</v>
      </c>
      <c r="BG188" s="130">
        <f>VLOOKUP(F188,'N2K Features'!$D$5:$CL$125,54,FALSE)</f>
        <v>0</v>
      </c>
      <c r="BH188" s="76" t="str">
        <f>VLOOKUP(F188,'N2K Features'!$D$5:$CL$125,55,FALSE)</f>
        <v>Yes</v>
      </c>
      <c r="BI188" s="76" t="str">
        <f>VLOOKUP(F188,'N2K Features'!$D$5:$CL$125,56,FALSE)</f>
        <v>Small</v>
      </c>
      <c r="BJ188" s="76" t="str">
        <f>VLOOKUP(F188,'N2K Features'!$D$5:$CL$125,57,FALSE)</f>
        <v>Low</v>
      </c>
      <c r="BK188" s="76" t="str">
        <f>VLOOKUP(F188,'N2K Features'!$D$5:$CL$125,58,FALSE)</f>
        <v>Yes</v>
      </c>
      <c r="BL188" s="76" t="str">
        <f>VLOOKUP(F188,'N2K Features'!$D$5:$CL$125,59,FALSE)</f>
        <v>Medium</v>
      </c>
      <c r="BM188" s="130" t="str">
        <f>VLOOKUP(F188,'N2K Features'!$D$5:$CL$125,60,FALSE)</f>
        <v>High</v>
      </c>
      <c r="BN188" s="76" t="str">
        <f>VLOOKUP(F188,'N2K Features'!$D$5:$CL$125,61,FALSE)</f>
        <v>No</v>
      </c>
      <c r="BO188" s="76">
        <f>VLOOKUP(F188,'N2K Features'!$D$5:$CL$125,62,FALSE)</f>
        <v>0</v>
      </c>
      <c r="BP188" s="76">
        <f>VLOOKUP(F188,'N2K Features'!$D$5:$CL$125,63,FALSE)</f>
        <v>0</v>
      </c>
      <c r="BQ188" s="76" t="str">
        <f>VLOOKUP(F188,'N2K Features'!$D$5:$CL$125,64,FALSE)</f>
        <v>No</v>
      </c>
      <c r="BR188" s="76">
        <f>VLOOKUP(F188,'N2K Features'!$D$5:$CL$125,65,FALSE)</f>
        <v>0</v>
      </c>
      <c r="BS188" s="76">
        <f>VLOOKUP(F188,'N2K Features'!$D$5:$CL$125,66,FALSE)</f>
        <v>0</v>
      </c>
      <c r="BT188" s="76" t="str">
        <f>VLOOKUP(F188,'N2K Features'!$D$5:$CL$125,67,FALSE)</f>
        <v>Yes</v>
      </c>
      <c r="BU188" s="76" t="str">
        <f>VLOOKUP(F188,'N2K Features'!$D$5:$CL$125,68,FALSE)</f>
        <v>Small</v>
      </c>
      <c r="BV188" s="76" t="str">
        <f>VLOOKUP(F188,'N2K Features'!$D$5:$CL$125,69,FALSE)</f>
        <v>Low</v>
      </c>
      <c r="BW188" s="76" t="str">
        <f>VLOOKUP(F188,'N2K Features'!$D$5:$CL$125,70,FALSE)</f>
        <v>Yes</v>
      </c>
      <c r="BX188" s="76" t="str">
        <f>VLOOKUP(F188,'N2K Features'!$D$5:$CL$125,71,FALSE)</f>
        <v>Medium</v>
      </c>
      <c r="BY188" s="130" t="str">
        <f>VLOOKUP(F188,'N2K Features'!$D$5:$CL$125,72,FALSE)</f>
        <v>High</v>
      </c>
      <c r="BZ188" s="76" t="str">
        <f>VLOOKUP(F188,'N2K Features'!$D$5:$CL$125,73,FALSE)</f>
        <v>Yes</v>
      </c>
      <c r="CA188" s="76" t="str">
        <f>VLOOKUP(F188,'N2K Features'!$D$5:$CL$125,74,FALSE)</f>
        <v>Large</v>
      </c>
      <c r="CB188" s="76" t="str">
        <f>VLOOKUP(F188,'N2K Features'!$D$5:$CL$125,75,FALSE)</f>
        <v>High</v>
      </c>
      <c r="CC188" s="76" t="str">
        <f>VLOOKUP(F188,'N2K Features'!$D$5:$CL$125,76,FALSE)</f>
        <v>No</v>
      </c>
      <c r="CD188" s="76">
        <f>VLOOKUP(F188,'N2K Features'!$D$5:$CL$125,77,FALSE)</f>
        <v>0</v>
      </c>
      <c r="CE188" s="76">
        <f>VLOOKUP(F188,'N2K Features'!$D$5:$CL$125,78,FALSE)</f>
        <v>0</v>
      </c>
      <c r="CF188" s="76" t="str">
        <f>VLOOKUP(F188,'N2K Features'!$D$5:$CL$125,79,FALSE)</f>
        <v>Yes</v>
      </c>
      <c r="CG188" s="76" t="str">
        <f>VLOOKUP(F188,'N2K Features'!$D$5:$CL$125,80,FALSE)</f>
        <v>Medium</v>
      </c>
      <c r="CH188" s="76" t="str">
        <f>VLOOKUP(F188,'N2K Features'!$D$5:$CL$125,81,FALSE)</f>
        <v>Low</v>
      </c>
      <c r="CI188" s="76" t="str">
        <f>VLOOKUP(F188,'N2K Features'!$D$5:$CL$125,82,FALSE)</f>
        <v>Yes</v>
      </c>
      <c r="CJ188" s="76" t="str">
        <f>VLOOKUP(F188,'N2K Features'!$D$5:$CL$125,83,FALSE)</f>
        <v>Medium</v>
      </c>
      <c r="CK188" s="76" t="str">
        <f>VLOOKUP(F188,'N2K Features'!$D$5:$CL$125,84,FALSE)</f>
        <v>High</v>
      </c>
      <c r="CL188" s="76" t="str">
        <f>VLOOKUP(F188,'N2K Features'!$D$5:$CL$125,85,FALSE)</f>
        <v>Yes</v>
      </c>
      <c r="CM188" s="76" t="str">
        <f>VLOOKUP(F188,'N2K Features'!$D$5:$CL$125,86,FALSE)</f>
        <v>High</v>
      </c>
      <c r="CN188" s="79" t="str">
        <f>VLOOKUP(F188,'N2K Features'!$D$5:$CL$125,87,FALSE)</f>
        <v xml:space="preserve">Key element of iconic coastal landscapes of Wales, used by walkers (Wales Coast Path). Show of flowers, bird interest. </v>
      </c>
    </row>
    <row r="189" spans="1:92" ht="14.4" hidden="1" x14ac:dyDescent="0.3">
      <c r="A189" s="129" t="s">
        <v>254</v>
      </c>
      <c r="B189" s="59" t="s">
        <v>255</v>
      </c>
      <c r="C189" s="59" t="s">
        <v>528</v>
      </c>
      <c r="D189" s="59" t="s">
        <v>707</v>
      </c>
      <c r="E189" s="59" t="s">
        <v>709</v>
      </c>
      <c r="F189" s="59" t="s">
        <v>708</v>
      </c>
      <c r="G189" s="59" t="s">
        <v>709</v>
      </c>
      <c r="H189" s="179" t="s">
        <v>710</v>
      </c>
      <c r="I189" s="77" t="str">
        <f>VLOOKUP(F189,'N2K Features'!$D$5:$CL$125,4,FALSE)</f>
        <v>No</v>
      </c>
      <c r="J189" s="77" t="str">
        <f>VLOOKUP(F189,'N2K Features'!$D$5:$CL$125,5,FALSE)</f>
        <v>Negligible</v>
      </c>
      <c r="K189" s="77" t="str">
        <f>VLOOKUP(F189,'N2K Features'!$D$5:$CL$125,6,FALSE)</f>
        <v>Low</v>
      </c>
      <c r="L189" s="77" t="str">
        <f>VLOOKUP(F189,'N2K Features'!$D$5:$CL$125,7,FALSE)</f>
        <v>No</v>
      </c>
      <c r="M189" s="77" t="str">
        <f>VLOOKUP(F189,'N2K Features'!$D$5:$CL$125,8,FALSE)</f>
        <v>Negligible</v>
      </c>
      <c r="N189" s="77" t="str">
        <f>VLOOKUP(F189,'N2K Features'!$D$5:$CL$125,9,FALSE)</f>
        <v>Low</v>
      </c>
      <c r="O189" s="77" t="str">
        <f>VLOOKUP(F189,'N2K Features'!$D$5:$CL$125,10,FALSE)</f>
        <v>No</v>
      </c>
      <c r="P189" s="77" t="str">
        <f>VLOOKUP(F189,'N2K Features'!$D$5:$CL$125,11,FALSE)</f>
        <v>Negligible</v>
      </c>
      <c r="Q189" s="77" t="str">
        <f>VLOOKUP(F189,'N2K Features'!$D$5:$CL$125,12,FALSE)</f>
        <v>Low</v>
      </c>
      <c r="R189" s="77" t="str">
        <f>VLOOKUP(F189,'N2K Features'!$D$5:$CL$125,13,FALSE)</f>
        <v>No</v>
      </c>
      <c r="S189" s="77">
        <f>VLOOKUP(F189,'N2K Features'!$D$5:$CL$125,14,FALSE)</f>
        <v>0</v>
      </c>
      <c r="T189" s="77">
        <f>VLOOKUP(F189,'N2K Features'!$D$5:$CL$125,15,FALSE)</f>
        <v>0</v>
      </c>
      <c r="U189" s="77" t="str">
        <f>VLOOKUP(F189,'N2K Features'!$D$5:$CL$125,16,FALSE)</f>
        <v>No</v>
      </c>
      <c r="V189" s="77">
        <f>VLOOKUP(F189,'N2K Features'!$D$5:$CL$125, 17,FALSE)</f>
        <v>0</v>
      </c>
      <c r="W189" s="77">
        <f>VLOOKUP(F189,'N2K Features'!$D$5:$CL$125,18,FALSE)</f>
        <v>0</v>
      </c>
      <c r="X189" s="77" t="str">
        <f>VLOOKUP(F189,'N2K Features'!$D$5:$CL$125,19,FALSE)</f>
        <v>No</v>
      </c>
      <c r="Y189" s="77">
        <f>VLOOKUP(F189,'N2K Features'!$D$5:$CL$125,20,FALSE)</f>
        <v>0</v>
      </c>
      <c r="Z189" s="77">
        <f>VLOOKUP(F189,'N2K Features'!$D$5:$CL$125,21,FALSE)</f>
        <v>0</v>
      </c>
      <c r="AA189" s="77" t="str">
        <f>VLOOKUP(F189,'N2K Features'!$D$5:$CL$125,22,FALSE)</f>
        <v>No</v>
      </c>
      <c r="AB189" s="77">
        <f>VLOOKUP(F189,'N2K Features'!$D$5:$CL$125,23,FALSE)</f>
        <v>0</v>
      </c>
      <c r="AC189" s="77">
        <f>VLOOKUP(F189,'N2K Features'!$D$5:$CL$125,24,FALSE)</f>
        <v>0</v>
      </c>
      <c r="AD189" s="77" t="str">
        <f>VLOOKUP(F189,'N2K Features'!$D$5:$CL$125,25,FALSE)</f>
        <v>No</v>
      </c>
      <c r="AE189" s="77">
        <f>VLOOKUP(F189,'N2K Features'!$D$5:$CL$125,26,FALSE)</f>
        <v>0</v>
      </c>
      <c r="AF189" s="78">
        <f>VLOOKUP(F189,'N2K Features'!$D$5:$CL$125,27,FALSE)</f>
        <v>0</v>
      </c>
      <c r="AG189" s="76" t="str">
        <f>VLOOKUP(F189,'N2K Features'!$D$5:$CL$125,28,FALSE)</f>
        <v>No</v>
      </c>
      <c r="AH189" s="76">
        <f>VLOOKUP(F189,'N2K Features'!$D$5:$CL$125,29,FALSE)</f>
        <v>0</v>
      </c>
      <c r="AI189" s="76">
        <f>VLOOKUP(F189,'N2K Features'!$D$5:$CL$125,30,FALSE)</f>
        <v>0</v>
      </c>
      <c r="AJ189" s="76" t="str">
        <f>VLOOKUP(F189,'N2K Features'!$D$5:$CL$125,31,FALSE)</f>
        <v>No</v>
      </c>
      <c r="AK189" s="76">
        <f>VLOOKUP(F189,'N2K Features'!$D$5:$CL$125,32,FALSE)</f>
        <v>0</v>
      </c>
      <c r="AL189" s="76">
        <f>VLOOKUP(F189,'N2K Features'!$D$5:$CL$125,33,FALSE)</f>
        <v>0</v>
      </c>
      <c r="AM189" s="76" t="str">
        <f>VLOOKUP(F189,'N2K Features'!$D$5:$CL$125,34,FALSE)</f>
        <v>No</v>
      </c>
      <c r="AN189" s="76">
        <f>VLOOKUP(F189,'N2K Features'!$D$5:$CL$125,35,FALSE)</f>
        <v>0</v>
      </c>
      <c r="AO189" s="76">
        <f>VLOOKUP(F189,'N2K Features'!$D$5:$CL$125,36,FALSE)</f>
        <v>0</v>
      </c>
      <c r="AP189" s="76" t="str">
        <f>VLOOKUP(F189,'N2K Features'!$D$5:$CL$125,37,FALSE)</f>
        <v>No</v>
      </c>
      <c r="AQ189" s="76">
        <f>VLOOKUP(F189,'N2K Features'!$D$5:$CL$125,38,FALSE)</f>
        <v>0</v>
      </c>
      <c r="AR189" s="76">
        <f>VLOOKUP(F189,'N2K Features'!$D$5:$CL$125,39,FALSE)</f>
        <v>0</v>
      </c>
      <c r="AS189" s="76" t="str">
        <f>VLOOKUP(F189,'N2K Features'!$D$5:$CL$125,40,FALSE)</f>
        <v>No</v>
      </c>
      <c r="AT189" s="76">
        <f>VLOOKUP(F189,'N2K Features'!$D$5:$CL$125,41,FALSE)</f>
        <v>0</v>
      </c>
      <c r="AU189" s="76">
        <f>VLOOKUP(F189,'N2K Features'!$D$5:$CL$125,42,FALSE)</f>
        <v>0</v>
      </c>
      <c r="AV189" s="76" t="str">
        <f>VLOOKUP(F189,'N2K Features'!$D$5:$CL$125,43,FALSE)</f>
        <v>No</v>
      </c>
      <c r="AW189" s="76">
        <f>VLOOKUP(F189,'N2K Features'!$D$5:$CL$125,44,FALSE)</f>
        <v>0</v>
      </c>
      <c r="AX189" s="76">
        <f>VLOOKUP(F189,'N2K Features'!$D$5:$CL$125,45,FALSE)</f>
        <v>0</v>
      </c>
      <c r="AY189" s="76" t="str">
        <f>VLOOKUP(F189,'N2K Features'!$D$5:$CL$125,46,FALSE)</f>
        <v>No</v>
      </c>
      <c r="AZ189" s="76">
        <f>VLOOKUP(F189,'N2K Features'!$D$5:$CL$125,47,FALSE)</f>
        <v>0</v>
      </c>
      <c r="BA189" s="76">
        <f>VLOOKUP(F189,'N2K Features'!$D$5:$CL$125,48,FALSE)</f>
        <v>0</v>
      </c>
      <c r="BB189" s="76" t="str">
        <f>VLOOKUP(F189,'N2K Features'!$D$5:$CL$125,49,FALSE)</f>
        <v>No</v>
      </c>
      <c r="BC189" s="76">
        <f>VLOOKUP(F189,'N2K Features'!$D$5:$CL$125,50,FALSE)</f>
        <v>0</v>
      </c>
      <c r="BD189" s="130">
        <f>VLOOKUP(F189,'N2K Features'!$D$5:$CL$125,51,FALSE)</f>
        <v>0</v>
      </c>
      <c r="BE189" s="76" t="str">
        <f>VLOOKUP(F189,'N2K Features'!$D$5:$CL$125,52,FALSE)</f>
        <v>No</v>
      </c>
      <c r="BF189" s="76">
        <f>VLOOKUP(F189,'N2K Features'!$D$5:$CL$125,53,FALSE)</f>
        <v>0</v>
      </c>
      <c r="BG189" s="130">
        <f>VLOOKUP(F189,'N2K Features'!$D$5:$CL$125,54,FALSE)</f>
        <v>0</v>
      </c>
      <c r="BH189" s="76" t="str">
        <f>VLOOKUP(F189,'N2K Features'!$D$5:$CL$125,55,FALSE)</f>
        <v>No</v>
      </c>
      <c r="BI189" s="76">
        <f>VLOOKUP(F189,'N2K Features'!$D$5:$CL$125,56,FALSE)</f>
        <v>0</v>
      </c>
      <c r="BJ189" s="76">
        <f>VLOOKUP(F189,'N2K Features'!$D$5:$CL$125,57,FALSE)</f>
        <v>0</v>
      </c>
      <c r="BK189" s="76" t="str">
        <f>VLOOKUP(F189,'N2K Features'!$D$5:$CL$125,58,FALSE)</f>
        <v>No</v>
      </c>
      <c r="BL189" s="76">
        <f>VLOOKUP(F189,'N2K Features'!$D$5:$CL$125,59,FALSE)</f>
        <v>0</v>
      </c>
      <c r="BM189" s="130">
        <f>VLOOKUP(F189,'N2K Features'!$D$5:$CL$125,60,FALSE)</f>
        <v>0</v>
      </c>
      <c r="BN189" s="76" t="str">
        <f>VLOOKUP(F189,'N2K Features'!$D$5:$CL$125,61,FALSE)</f>
        <v>No</v>
      </c>
      <c r="BO189" s="76">
        <f>VLOOKUP(F189,'N2K Features'!$D$5:$CL$125,62,FALSE)</f>
        <v>0</v>
      </c>
      <c r="BP189" s="76">
        <f>VLOOKUP(F189,'N2K Features'!$D$5:$CL$125,63,FALSE)</f>
        <v>0</v>
      </c>
      <c r="BQ189" s="76" t="str">
        <f>VLOOKUP(F189,'N2K Features'!$D$5:$CL$125,64,FALSE)</f>
        <v>No</v>
      </c>
      <c r="BR189" s="76">
        <f>VLOOKUP(F189,'N2K Features'!$D$5:$CL$125,65,FALSE)</f>
        <v>0</v>
      </c>
      <c r="BS189" s="76">
        <f>VLOOKUP(F189,'N2K Features'!$D$5:$CL$125,66,FALSE)</f>
        <v>0</v>
      </c>
      <c r="BT189" s="76" t="str">
        <f>VLOOKUP(F189,'N2K Features'!$D$5:$CL$125,67,FALSE)</f>
        <v>No</v>
      </c>
      <c r="BU189" s="76">
        <f>VLOOKUP(F189,'N2K Features'!$D$5:$CL$125,68,FALSE)</f>
        <v>0</v>
      </c>
      <c r="BV189" s="76">
        <f>VLOOKUP(F189,'N2K Features'!$D$5:$CL$125,69,FALSE)</f>
        <v>0</v>
      </c>
      <c r="BW189" s="76" t="str">
        <f>VLOOKUP(F189,'N2K Features'!$D$5:$CL$125,70,FALSE)</f>
        <v>No</v>
      </c>
      <c r="BX189" s="76">
        <f>VLOOKUP(F189,'N2K Features'!$D$5:$CL$125,71,FALSE)</f>
        <v>0</v>
      </c>
      <c r="BY189" s="130">
        <f>VLOOKUP(F189,'N2K Features'!$D$5:$CL$125,72,FALSE)</f>
        <v>0</v>
      </c>
      <c r="BZ189" s="76" t="str">
        <f>VLOOKUP(F189,'N2K Features'!$D$5:$CL$125,73,FALSE)</f>
        <v>No</v>
      </c>
      <c r="CA189" s="76">
        <f>VLOOKUP(F189,'N2K Features'!$D$5:$CL$125,74,FALSE)</f>
        <v>0</v>
      </c>
      <c r="CB189" s="76">
        <f>VLOOKUP(F189,'N2K Features'!$D$5:$CL$125,75,FALSE)</f>
        <v>0</v>
      </c>
      <c r="CC189" s="76" t="str">
        <f>VLOOKUP(F189,'N2K Features'!$D$5:$CL$125,76,FALSE)</f>
        <v>No</v>
      </c>
      <c r="CD189" s="76">
        <f>VLOOKUP(F189,'N2K Features'!$D$5:$CL$125,77,FALSE)</f>
        <v>0</v>
      </c>
      <c r="CE189" s="76">
        <f>VLOOKUP(F189,'N2K Features'!$D$5:$CL$125,78,FALSE)</f>
        <v>0</v>
      </c>
      <c r="CF189" s="76" t="str">
        <f>VLOOKUP(F189,'N2K Features'!$D$5:$CL$125,79,FALSE)</f>
        <v>No</v>
      </c>
      <c r="CG189" s="76">
        <f>VLOOKUP(F189,'N2K Features'!$D$5:$CL$125,80,FALSE)</f>
        <v>0</v>
      </c>
      <c r="CH189" s="76">
        <f>VLOOKUP(F189,'N2K Features'!$D$5:$CL$125,81,FALSE)</f>
        <v>0</v>
      </c>
      <c r="CI189" s="76" t="str">
        <f>VLOOKUP(F189,'N2K Features'!$D$5:$CL$125,82,FALSE)</f>
        <v>No</v>
      </c>
      <c r="CJ189" s="76">
        <f>VLOOKUP(F189,'N2K Features'!$D$5:$CL$125,83,FALSE)</f>
        <v>0</v>
      </c>
      <c r="CK189" s="76">
        <f>VLOOKUP(F189,'N2K Features'!$D$5:$CL$125,84,FALSE)</f>
        <v>0</v>
      </c>
      <c r="CL189" s="76" t="str">
        <f>VLOOKUP(F189,'N2K Features'!$D$5:$CL$125,85,FALSE)</f>
        <v>Yes</v>
      </c>
      <c r="CM189" s="76" t="str">
        <f>VLOOKUP(F189,'N2K Features'!$D$5:$CL$125,86,FALSE)</f>
        <v>Low</v>
      </c>
      <c r="CN189" s="79" t="str">
        <f>VLOOKUP(F189,'N2K Features'!$D$5:$CL$125,87,FALSE)</f>
        <v xml:space="preserve">Interest to botanists. </v>
      </c>
    </row>
    <row r="190" spans="1:92" ht="14.4" hidden="1" x14ac:dyDescent="0.3">
      <c r="A190" s="129" t="s">
        <v>254</v>
      </c>
      <c r="B190" s="59" t="s">
        <v>255</v>
      </c>
      <c r="C190" s="59" t="s">
        <v>528</v>
      </c>
      <c r="D190" s="59" t="s">
        <v>40</v>
      </c>
      <c r="E190" s="59" t="s">
        <v>606</v>
      </c>
      <c r="F190" s="59" t="s">
        <v>41</v>
      </c>
      <c r="G190" s="59" t="s">
        <v>42</v>
      </c>
      <c r="H190" s="179" t="s">
        <v>41</v>
      </c>
      <c r="I190" s="77" t="str">
        <f>VLOOKUP(F190,'N2K Features'!$D$5:$CL$125,4,FALSE)</f>
        <v>No</v>
      </c>
      <c r="J190" s="77" t="str">
        <f>VLOOKUP(F190,'N2K Features'!$D$5:$CL$125,5,FALSE)</f>
        <v>Negligible</v>
      </c>
      <c r="K190" s="77" t="str">
        <f>VLOOKUP(F190,'N2K Features'!$D$5:$CL$125,6,FALSE)</f>
        <v>Low</v>
      </c>
      <c r="L190" s="77" t="str">
        <f>VLOOKUP(F190,'N2K Features'!$D$5:$CL$125,7,FALSE)</f>
        <v>No</v>
      </c>
      <c r="M190" s="77" t="str">
        <f>VLOOKUP(F190,'N2K Features'!$D$5:$CL$125,8,FALSE)</f>
        <v>Negligible</v>
      </c>
      <c r="N190" s="77" t="str">
        <f>VLOOKUP(F190,'N2K Features'!$D$5:$CL$125,9,FALSE)</f>
        <v>Low</v>
      </c>
      <c r="O190" s="77" t="str">
        <f>VLOOKUP(F190,'N2K Features'!$D$5:$CL$125,10,FALSE)</f>
        <v>No</v>
      </c>
      <c r="P190" s="77" t="str">
        <f>VLOOKUP(F190,'N2K Features'!$D$5:$CL$125,11,FALSE)</f>
        <v>Negligible</v>
      </c>
      <c r="Q190" s="77" t="str">
        <f>VLOOKUP(F190,'N2K Features'!$D$5:$CL$125,12,FALSE)</f>
        <v>Low</v>
      </c>
      <c r="R190" s="77" t="str">
        <f>VLOOKUP(F190,'N2K Features'!$D$5:$CL$125,13,FALSE)</f>
        <v>No</v>
      </c>
      <c r="S190" s="77" t="str">
        <f>VLOOKUP(F190,'N2K Features'!$D$5:$CL$125,14,FALSE)</f>
        <v>Negligible</v>
      </c>
      <c r="T190" s="77" t="str">
        <f>VLOOKUP(F190,'N2K Features'!$D$5:$CL$125,15,FALSE)</f>
        <v>Low</v>
      </c>
      <c r="U190" s="77" t="str">
        <f>VLOOKUP(F190,'N2K Features'!$D$5:$CL$125,16,FALSE)</f>
        <v>No</v>
      </c>
      <c r="V190" s="77">
        <f>VLOOKUP(F190,'N2K Features'!$D$5:$CL$125, 17,FALSE)</f>
        <v>0</v>
      </c>
      <c r="W190" s="77">
        <f>VLOOKUP(F190,'N2K Features'!$D$5:$CL$125,18,FALSE)</f>
        <v>0</v>
      </c>
      <c r="X190" s="77" t="str">
        <f>VLOOKUP(F190,'N2K Features'!$D$5:$CL$125,19,FALSE)</f>
        <v>No</v>
      </c>
      <c r="Y190" s="77">
        <f>VLOOKUP(F190,'N2K Features'!$D$5:$CL$125,20,FALSE)</f>
        <v>0</v>
      </c>
      <c r="Z190" s="77">
        <f>VLOOKUP(F190,'N2K Features'!$D$5:$CL$125,21,FALSE)</f>
        <v>0</v>
      </c>
      <c r="AA190" s="77" t="str">
        <f>VLOOKUP(F190,'N2K Features'!$D$5:$CL$125,22,FALSE)</f>
        <v>No</v>
      </c>
      <c r="AB190" s="77">
        <f>VLOOKUP(F190,'N2K Features'!$D$5:$CL$125,23,FALSE)</f>
        <v>0</v>
      </c>
      <c r="AC190" s="77">
        <f>VLOOKUP(F190,'N2K Features'!$D$5:$CL$125,24,FALSE)</f>
        <v>0</v>
      </c>
      <c r="AD190" s="77" t="str">
        <f>VLOOKUP(F190,'N2K Features'!$D$5:$CL$125,25,FALSE)</f>
        <v>No</v>
      </c>
      <c r="AE190" s="77">
        <f>VLOOKUP(F190,'N2K Features'!$D$5:$CL$125,26,FALSE)</f>
        <v>0</v>
      </c>
      <c r="AF190" s="78">
        <f>VLOOKUP(F190,'N2K Features'!$D$5:$CL$125,27,FALSE)</f>
        <v>0</v>
      </c>
      <c r="AG190" s="76" t="str">
        <f>VLOOKUP(F190,'N2K Features'!$D$5:$CL$125,28,FALSE)</f>
        <v>No</v>
      </c>
      <c r="AH190" s="76">
        <f>VLOOKUP(F190,'N2K Features'!$D$5:$CL$125,29,FALSE)</f>
        <v>0</v>
      </c>
      <c r="AI190" s="76">
        <f>VLOOKUP(F190,'N2K Features'!$D$5:$CL$125,30,FALSE)</f>
        <v>0</v>
      </c>
      <c r="AJ190" s="76" t="str">
        <f>VLOOKUP(F190,'N2K Features'!$D$5:$CL$125,31,FALSE)</f>
        <v>No</v>
      </c>
      <c r="AK190" s="76">
        <f>VLOOKUP(F190,'N2K Features'!$D$5:$CL$125,32,FALSE)</f>
        <v>0</v>
      </c>
      <c r="AL190" s="76">
        <f>VLOOKUP(F190,'N2K Features'!$D$5:$CL$125,33,FALSE)</f>
        <v>0</v>
      </c>
      <c r="AM190" s="76" t="str">
        <f>VLOOKUP(F190,'N2K Features'!$D$5:$CL$125,34,FALSE)</f>
        <v>No</v>
      </c>
      <c r="AN190" s="76">
        <f>VLOOKUP(F190,'N2K Features'!$D$5:$CL$125,35,FALSE)</f>
        <v>0</v>
      </c>
      <c r="AO190" s="76">
        <f>VLOOKUP(F190,'N2K Features'!$D$5:$CL$125,36,FALSE)</f>
        <v>0</v>
      </c>
      <c r="AP190" s="76" t="str">
        <f>VLOOKUP(F190,'N2K Features'!$D$5:$CL$125,37,FALSE)</f>
        <v>No</v>
      </c>
      <c r="AQ190" s="76">
        <f>VLOOKUP(F190,'N2K Features'!$D$5:$CL$125,38,FALSE)</f>
        <v>0</v>
      </c>
      <c r="AR190" s="76">
        <f>VLOOKUP(F190,'N2K Features'!$D$5:$CL$125,39,FALSE)</f>
        <v>0</v>
      </c>
      <c r="AS190" s="76" t="str">
        <f>VLOOKUP(F190,'N2K Features'!$D$5:$CL$125,40,FALSE)</f>
        <v>No</v>
      </c>
      <c r="AT190" s="76">
        <f>VLOOKUP(F190,'N2K Features'!$D$5:$CL$125,41,FALSE)</f>
        <v>0</v>
      </c>
      <c r="AU190" s="76">
        <f>VLOOKUP(F190,'N2K Features'!$D$5:$CL$125,42,FALSE)</f>
        <v>0</v>
      </c>
      <c r="AV190" s="76" t="str">
        <f>VLOOKUP(F190,'N2K Features'!$D$5:$CL$125,43,FALSE)</f>
        <v>No</v>
      </c>
      <c r="AW190" s="76">
        <f>VLOOKUP(F190,'N2K Features'!$D$5:$CL$125,44,FALSE)</f>
        <v>0</v>
      </c>
      <c r="AX190" s="76">
        <f>VLOOKUP(F190,'N2K Features'!$D$5:$CL$125,45,FALSE)</f>
        <v>0</v>
      </c>
      <c r="AY190" s="76" t="str">
        <f>VLOOKUP(F190,'N2K Features'!$D$5:$CL$125,46,FALSE)</f>
        <v>No</v>
      </c>
      <c r="AZ190" s="76">
        <f>VLOOKUP(F190,'N2K Features'!$D$5:$CL$125,47,FALSE)</f>
        <v>0</v>
      </c>
      <c r="BA190" s="76">
        <f>VLOOKUP(F190,'N2K Features'!$D$5:$CL$125,48,FALSE)</f>
        <v>0</v>
      </c>
      <c r="BB190" s="76" t="str">
        <f>VLOOKUP(F190,'N2K Features'!$D$5:$CL$125,49,FALSE)</f>
        <v>No</v>
      </c>
      <c r="BC190" s="76">
        <f>VLOOKUP(F190,'N2K Features'!$D$5:$CL$125,50,FALSE)</f>
        <v>0</v>
      </c>
      <c r="BD190" s="130">
        <f>VLOOKUP(F190,'N2K Features'!$D$5:$CL$125,51,FALSE)</f>
        <v>0</v>
      </c>
      <c r="BE190" s="76" t="str">
        <f>VLOOKUP(F190,'N2K Features'!$D$5:$CL$125,52,FALSE)</f>
        <v>No</v>
      </c>
      <c r="BF190" s="76">
        <f>VLOOKUP(F190,'N2K Features'!$D$5:$CL$125,53,FALSE)</f>
        <v>0</v>
      </c>
      <c r="BG190" s="130">
        <f>VLOOKUP(F190,'N2K Features'!$D$5:$CL$125,54,FALSE)</f>
        <v>0</v>
      </c>
      <c r="BH190" s="76" t="str">
        <f>VLOOKUP(F190,'N2K Features'!$D$5:$CL$125,55,FALSE)</f>
        <v>No</v>
      </c>
      <c r="BI190" s="76">
        <f>VLOOKUP(F190,'N2K Features'!$D$5:$CL$125,56,FALSE)</f>
        <v>0</v>
      </c>
      <c r="BJ190" s="76">
        <f>VLOOKUP(F190,'N2K Features'!$D$5:$CL$125,57,FALSE)</f>
        <v>0</v>
      </c>
      <c r="BK190" s="76" t="str">
        <f>VLOOKUP(F190,'N2K Features'!$D$5:$CL$125,58,FALSE)</f>
        <v>No</v>
      </c>
      <c r="BL190" s="76">
        <f>VLOOKUP(F190,'N2K Features'!$D$5:$CL$125,59,FALSE)</f>
        <v>0</v>
      </c>
      <c r="BM190" s="130">
        <f>VLOOKUP(F190,'N2K Features'!$D$5:$CL$125,60,FALSE)</f>
        <v>0</v>
      </c>
      <c r="BN190" s="76" t="str">
        <f>VLOOKUP(F190,'N2K Features'!$D$5:$CL$125,61,FALSE)</f>
        <v>No</v>
      </c>
      <c r="BO190" s="76">
        <f>VLOOKUP(F190,'N2K Features'!$D$5:$CL$125,62,FALSE)</f>
        <v>0</v>
      </c>
      <c r="BP190" s="76">
        <f>VLOOKUP(F190,'N2K Features'!$D$5:$CL$125,63,FALSE)</f>
        <v>0</v>
      </c>
      <c r="BQ190" s="76" t="str">
        <f>VLOOKUP(F190,'N2K Features'!$D$5:$CL$125,64,FALSE)</f>
        <v>No</v>
      </c>
      <c r="BR190" s="76">
        <f>VLOOKUP(F190,'N2K Features'!$D$5:$CL$125,65,FALSE)</f>
        <v>0</v>
      </c>
      <c r="BS190" s="76">
        <f>VLOOKUP(F190,'N2K Features'!$D$5:$CL$125,66,FALSE)</f>
        <v>0</v>
      </c>
      <c r="BT190" s="76" t="str">
        <f>VLOOKUP(F190,'N2K Features'!$D$5:$CL$125,67,FALSE)</f>
        <v>No</v>
      </c>
      <c r="BU190" s="76">
        <f>VLOOKUP(F190,'N2K Features'!$D$5:$CL$125,68,FALSE)</f>
        <v>0</v>
      </c>
      <c r="BV190" s="76">
        <f>VLOOKUP(F190,'N2K Features'!$D$5:$CL$125,69,FALSE)</f>
        <v>0</v>
      </c>
      <c r="BW190" s="76" t="str">
        <f>VLOOKUP(F190,'N2K Features'!$D$5:$CL$125,70,FALSE)</f>
        <v>No</v>
      </c>
      <c r="BX190" s="76">
        <f>VLOOKUP(F190,'N2K Features'!$D$5:$CL$125,71,FALSE)</f>
        <v>0</v>
      </c>
      <c r="BY190" s="130">
        <f>VLOOKUP(F190,'N2K Features'!$D$5:$CL$125,72,FALSE)</f>
        <v>0</v>
      </c>
      <c r="BZ190" s="76" t="str">
        <f>VLOOKUP(F190,'N2K Features'!$D$5:$CL$125,73,FALSE)</f>
        <v>No</v>
      </c>
      <c r="CA190" s="76">
        <f>VLOOKUP(F190,'N2K Features'!$D$5:$CL$125,74,FALSE)</f>
        <v>0</v>
      </c>
      <c r="CB190" s="76">
        <f>VLOOKUP(F190,'N2K Features'!$D$5:$CL$125,75,FALSE)</f>
        <v>0</v>
      </c>
      <c r="CC190" s="76" t="str">
        <f>VLOOKUP(F190,'N2K Features'!$D$5:$CL$125,76,FALSE)</f>
        <v>No</v>
      </c>
      <c r="CD190" s="76">
        <f>VLOOKUP(F190,'N2K Features'!$D$5:$CL$125,77,FALSE)</f>
        <v>0</v>
      </c>
      <c r="CE190" s="76">
        <f>VLOOKUP(F190,'N2K Features'!$D$5:$CL$125,78,FALSE)</f>
        <v>0</v>
      </c>
      <c r="CF190" s="76" t="str">
        <f>VLOOKUP(F190,'N2K Features'!$D$5:$CL$125,79,FALSE)</f>
        <v>No</v>
      </c>
      <c r="CG190" s="76">
        <f>VLOOKUP(F190,'N2K Features'!$D$5:$CL$125,80,FALSE)</f>
        <v>0</v>
      </c>
      <c r="CH190" s="76">
        <f>VLOOKUP(F190,'N2K Features'!$D$5:$CL$125,81,FALSE)</f>
        <v>0</v>
      </c>
      <c r="CI190" s="76" t="str">
        <f>VLOOKUP(F190,'N2K Features'!$D$5:$CL$125,82,FALSE)</f>
        <v>No</v>
      </c>
      <c r="CJ190" s="76">
        <f>VLOOKUP(F190,'N2K Features'!$D$5:$CL$125,83,FALSE)</f>
        <v>0</v>
      </c>
      <c r="CK190" s="76">
        <f>VLOOKUP(F190,'N2K Features'!$D$5:$CL$125,84,FALSE)</f>
        <v>0</v>
      </c>
      <c r="CL190" s="76" t="str">
        <f>VLOOKUP(F190,'N2K Features'!$D$5:$CL$125,85,FALSE)</f>
        <v>No</v>
      </c>
      <c r="CM190" s="76">
        <f>VLOOKUP(F190,'N2K Features'!$D$5:$CL$125,86,FALSE)</f>
        <v>0</v>
      </c>
      <c r="CN190" s="79" t="str">
        <f>VLOOKUP(F190,'N2K Features'!$D$5:$CL$125,87,FALSE)</f>
        <v xml:space="preserve">Specialist interest only. </v>
      </c>
    </row>
    <row r="191" spans="1:92" ht="14.4" hidden="1" x14ac:dyDescent="0.3">
      <c r="A191" s="129" t="s">
        <v>254</v>
      </c>
      <c r="B191" s="59" t="s">
        <v>255</v>
      </c>
      <c r="C191" s="59" t="s">
        <v>528</v>
      </c>
      <c r="D191" s="59" t="s">
        <v>63</v>
      </c>
      <c r="E191" s="59" t="s">
        <v>607</v>
      </c>
      <c r="F191" s="59" t="s">
        <v>64</v>
      </c>
      <c r="G191" s="59" t="s">
        <v>65</v>
      </c>
      <c r="H191" s="179" t="s">
        <v>66</v>
      </c>
      <c r="I191" s="77" t="str">
        <f>VLOOKUP(F191,'N2K Features'!$D$5:$CL$125,4,FALSE)</f>
        <v>No</v>
      </c>
      <c r="J191" s="77">
        <f>VLOOKUP(F191,'N2K Features'!$D$5:$CL$125,5,FALSE)</f>
        <v>0</v>
      </c>
      <c r="K191" s="77">
        <f>VLOOKUP(F191,'N2K Features'!$D$5:$CL$125,6,FALSE)</f>
        <v>0</v>
      </c>
      <c r="L191" s="77" t="str">
        <f>VLOOKUP(F191,'N2K Features'!$D$5:$CL$125,7,FALSE)</f>
        <v>No</v>
      </c>
      <c r="M191" s="77" t="str">
        <f>VLOOKUP(F191,'N2K Features'!$D$5:$CL$125,8,FALSE)</f>
        <v>Negligible</v>
      </c>
      <c r="N191" s="77" t="str">
        <f>VLOOKUP(F191,'N2K Features'!$D$5:$CL$125,9,FALSE)</f>
        <v>Low</v>
      </c>
      <c r="O191" s="77" t="str">
        <f>VLOOKUP(F191,'N2K Features'!$D$5:$CL$125,10,FALSE)</f>
        <v>No</v>
      </c>
      <c r="P191" s="77" t="str">
        <f>VLOOKUP(F191,'N2K Features'!$D$5:$CL$125,11,FALSE)</f>
        <v>Negligible</v>
      </c>
      <c r="Q191" s="77" t="str">
        <f>VLOOKUP(F191,'N2K Features'!$D$5:$CL$125,12,FALSE)</f>
        <v>Low</v>
      </c>
      <c r="R191" s="77" t="str">
        <f>VLOOKUP(F191,'N2K Features'!$D$5:$CL$125,13,FALSE)</f>
        <v>No</v>
      </c>
      <c r="S191" s="77">
        <f>VLOOKUP(F191,'N2K Features'!$D$5:$CL$125,14,FALSE)</f>
        <v>0</v>
      </c>
      <c r="T191" s="77">
        <f>VLOOKUP(F191,'N2K Features'!$D$5:$CL$125,15,FALSE)</f>
        <v>0</v>
      </c>
      <c r="U191" s="77" t="str">
        <f>VLOOKUP(F191,'N2K Features'!$D$5:$CL$125,16,FALSE)</f>
        <v>No</v>
      </c>
      <c r="V191" s="77">
        <f>VLOOKUP(F191,'N2K Features'!$D$5:$CL$125, 17,FALSE)</f>
        <v>0</v>
      </c>
      <c r="W191" s="77">
        <f>VLOOKUP(F191,'N2K Features'!$D$5:$CL$125,18,FALSE)</f>
        <v>0</v>
      </c>
      <c r="X191" s="77" t="str">
        <f>VLOOKUP(F191,'N2K Features'!$D$5:$CL$125,19,FALSE)</f>
        <v>No</v>
      </c>
      <c r="Y191" s="77">
        <f>VLOOKUP(F191,'N2K Features'!$D$5:$CL$125,20,FALSE)</f>
        <v>0</v>
      </c>
      <c r="Z191" s="77">
        <f>VLOOKUP(F191,'N2K Features'!$D$5:$CL$125,21,FALSE)</f>
        <v>0</v>
      </c>
      <c r="AA191" s="77" t="str">
        <f>VLOOKUP(F191,'N2K Features'!$D$5:$CL$125,22,FALSE)</f>
        <v>No</v>
      </c>
      <c r="AB191" s="77">
        <f>VLOOKUP(F191,'N2K Features'!$D$5:$CL$125,23,FALSE)</f>
        <v>0</v>
      </c>
      <c r="AC191" s="77">
        <f>VLOOKUP(F191,'N2K Features'!$D$5:$CL$125,24,FALSE)</f>
        <v>0</v>
      </c>
      <c r="AD191" s="77" t="str">
        <f>VLOOKUP(F191,'N2K Features'!$D$5:$CL$125,25,FALSE)</f>
        <v>No</v>
      </c>
      <c r="AE191" s="77">
        <f>VLOOKUP(F191,'N2K Features'!$D$5:$CL$125,26,FALSE)</f>
        <v>0</v>
      </c>
      <c r="AF191" s="78">
        <f>VLOOKUP(F191,'N2K Features'!$D$5:$CL$125,27,FALSE)</f>
        <v>0</v>
      </c>
      <c r="AG191" s="76" t="str">
        <f>VLOOKUP(F191,'N2K Features'!$D$5:$CL$125,28,FALSE)</f>
        <v>No</v>
      </c>
      <c r="AH191" s="76">
        <f>VLOOKUP(F191,'N2K Features'!$D$5:$CL$125,29,FALSE)</f>
        <v>0</v>
      </c>
      <c r="AI191" s="76">
        <f>VLOOKUP(F191,'N2K Features'!$D$5:$CL$125,30,FALSE)</f>
        <v>0</v>
      </c>
      <c r="AJ191" s="76" t="str">
        <f>VLOOKUP(F191,'N2K Features'!$D$5:$CL$125,31,FALSE)</f>
        <v>No</v>
      </c>
      <c r="AK191" s="76">
        <f>VLOOKUP(F191,'N2K Features'!$D$5:$CL$125,32,FALSE)</f>
        <v>0</v>
      </c>
      <c r="AL191" s="76">
        <f>VLOOKUP(F191,'N2K Features'!$D$5:$CL$125,33,FALSE)</f>
        <v>0</v>
      </c>
      <c r="AM191" s="76" t="str">
        <f>VLOOKUP(F191,'N2K Features'!$D$5:$CL$125,34,FALSE)</f>
        <v>No</v>
      </c>
      <c r="AN191" s="76">
        <f>VLOOKUP(F191,'N2K Features'!$D$5:$CL$125,35,FALSE)</f>
        <v>0</v>
      </c>
      <c r="AO191" s="76">
        <f>VLOOKUP(F191,'N2K Features'!$D$5:$CL$125,36,FALSE)</f>
        <v>0</v>
      </c>
      <c r="AP191" s="76" t="str">
        <f>VLOOKUP(F191,'N2K Features'!$D$5:$CL$125,37,FALSE)</f>
        <v>No</v>
      </c>
      <c r="AQ191" s="76">
        <f>VLOOKUP(F191,'N2K Features'!$D$5:$CL$125,38,FALSE)</f>
        <v>0</v>
      </c>
      <c r="AR191" s="76">
        <f>VLOOKUP(F191,'N2K Features'!$D$5:$CL$125,39,FALSE)</f>
        <v>0</v>
      </c>
      <c r="AS191" s="76" t="str">
        <f>VLOOKUP(F191,'N2K Features'!$D$5:$CL$125,40,FALSE)</f>
        <v>No</v>
      </c>
      <c r="AT191" s="76">
        <f>VLOOKUP(F191,'N2K Features'!$D$5:$CL$125,41,FALSE)</f>
        <v>0</v>
      </c>
      <c r="AU191" s="76">
        <f>VLOOKUP(F191,'N2K Features'!$D$5:$CL$125,42,FALSE)</f>
        <v>0</v>
      </c>
      <c r="AV191" s="76" t="str">
        <f>VLOOKUP(F191,'N2K Features'!$D$5:$CL$125,43,FALSE)</f>
        <v>No</v>
      </c>
      <c r="AW191" s="76">
        <f>VLOOKUP(F191,'N2K Features'!$D$5:$CL$125,44,FALSE)</f>
        <v>0</v>
      </c>
      <c r="AX191" s="76">
        <f>VLOOKUP(F191,'N2K Features'!$D$5:$CL$125,45,FALSE)</f>
        <v>0</v>
      </c>
      <c r="AY191" s="76" t="str">
        <f>VLOOKUP(F191,'N2K Features'!$D$5:$CL$125,46,FALSE)</f>
        <v>No</v>
      </c>
      <c r="AZ191" s="76">
        <f>VLOOKUP(F191,'N2K Features'!$D$5:$CL$125,47,FALSE)</f>
        <v>0</v>
      </c>
      <c r="BA191" s="76">
        <f>VLOOKUP(F191,'N2K Features'!$D$5:$CL$125,48,FALSE)</f>
        <v>0</v>
      </c>
      <c r="BB191" s="76" t="str">
        <f>VLOOKUP(F191,'N2K Features'!$D$5:$CL$125,49,FALSE)</f>
        <v>No</v>
      </c>
      <c r="BC191" s="76">
        <f>VLOOKUP(F191,'N2K Features'!$D$5:$CL$125,50,FALSE)</f>
        <v>0</v>
      </c>
      <c r="BD191" s="130">
        <f>VLOOKUP(F191,'N2K Features'!$D$5:$CL$125,51,FALSE)</f>
        <v>0</v>
      </c>
      <c r="BE191" s="76" t="str">
        <f>VLOOKUP(F191,'N2K Features'!$D$5:$CL$125,52,FALSE)</f>
        <v>No</v>
      </c>
      <c r="BF191" s="76">
        <f>VLOOKUP(F191,'N2K Features'!$D$5:$CL$125,53,FALSE)</f>
        <v>0</v>
      </c>
      <c r="BG191" s="130">
        <f>VLOOKUP(F191,'N2K Features'!$D$5:$CL$125,54,FALSE)</f>
        <v>0</v>
      </c>
      <c r="BH191" s="76" t="str">
        <f>VLOOKUP(F191,'N2K Features'!$D$5:$CL$125,55,FALSE)</f>
        <v>No</v>
      </c>
      <c r="BI191" s="76">
        <f>VLOOKUP(F191,'N2K Features'!$D$5:$CL$125,56,FALSE)</f>
        <v>0</v>
      </c>
      <c r="BJ191" s="76">
        <f>VLOOKUP(F191,'N2K Features'!$D$5:$CL$125,57,FALSE)</f>
        <v>0</v>
      </c>
      <c r="BK191" s="76" t="str">
        <f>VLOOKUP(F191,'N2K Features'!$D$5:$CL$125,58,FALSE)</f>
        <v>No</v>
      </c>
      <c r="BL191" s="76">
        <f>VLOOKUP(F191,'N2K Features'!$D$5:$CL$125,59,FALSE)</f>
        <v>0</v>
      </c>
      <c r="BM191" s="130">
        <f>VLOOKUP(F191,'N2K Features'!$D$5:$CL$125,60,FALSE)</f>
        <v>0</v>
      </c>
      <c r="BN191" s="76" t="str">
        <f>VLOOKUP(F191,'N2K Features'!$D$5:$CL$125,61,FALSE)</f>
        <v>No</v>
      </c>
      <c r="BO191" s="76">
        <f>VLOOKUP(F191,'N2K Features'!$D$5:$CL$125,62,FALSE)</f>
        <v>0</v>
      </c>
      <c r="BP191" s="76">
        <f>VLOOKUP(F191,'N2K Features'!$D$5:$CL$125,63,FALSE)</f>
        <v>0</v>
      </c>
      <c r="BQ191" s="76" t="str">
        <f>VLOOKUP(F191,'N2K Features'!$D$5:$CL$125,64,FALSE)</f>
        <v>No</v>
      </c>
      <c r="BR191" s="76">
        <f>VLOOKUP(F191,'N2K Features'!$D$5:$CL$125,65,FALSE)</f>
        <v>0</v>
      </c>
      <c r="BS191" s="76">
        <f>VLOOKUP(F191,'N2K Features'!$D$5:$CL$125,66,FALSE)</f>
        <v>0</v>
      </c>
      <c r="BT191" s="76" t="str">
        <f>VLOOKUP(F191,'N2K Features'!$D$5:$CL$125,67,FALSE)</f>
        <v>No</v>
      </c>
      <c r="BU191" s="76">
        <f>VLOOKUP(F191,'N2K Features'!$D$5:$CL$125,68,FALSE)</f>
        <v>0</v>
      </c>
      <c r="BV191" s="76">
        <f>VLOOKUP(F191,'N2K Features'!$D$5:$CL$125,69,FALSE)</f>
        <v>0</v>
      </c>
      <c r="BW191" s="76" t="str">
        <f>VLOOKUP(F191,'N2K Features'!$D$5:$CL$125,70,FALSE)</f>
        <v>No</v>
      </c>
      <c r="BX191" s="76">
        <f>VLOOKUP(F191,'N2K Features'!$D$5:$CL$125,71,FALSE)</f>
        <v>0</v>
      </c>
      <c r="BY191" s="130">
        <f>VLOOKUP(F191,'N2K Features'!$D$5:$CL$125,72,FALSE)</f>
        <v>0</v>
      </c>
      <c r="BZ191" s="76" t="str">
        <f>VLOOKUP(F191,'N2K Features'!$D$5:$CL$125,73,FALSE)</f>
        <v>No</v>
      </c>
      <c r="CA191" s="76">
        <f>VLOOKUP(F191,'N2K Features'!$D$5:$CL$125,74,FALSE)</f>
        <v>0</v>
      </c>
      <c r="CB191" s="76">
        <f>VLOOKUP(F191,'N2K Features'!$D$5:$CL$125,75,FALSE)</f>
        <v>0</v>
      </c>
      <c r="CC191" s="76" t="str">
        <f>VLOOKUP(F191,'N2K Features'!$D$5:$CL$125,76,FALSE)</f>
        <v>No</v>
      </c>
      <c r="CD191" s="76">
        <f>VLOOKUP(F191,'N2K Features'!$D$5:$CL$125,77,FALSE)</f>
        <v>0</v>
      </c>
      <c r="CE191" s="76">
        <f>VLOOKUP(F191,'N2K Features'!$D$5:$CL$125,78,FALSE)</f>
        <v>0</v>
      </c>
      <c r="CF191" s="76" t="str">
        <f>VLOOKUP(F191,'N2K Features'!$D$5:$CL$125,79,FALSE)</f>
        <v>No</v>
      </c>
      <c r="CG191" s="76">
        <f>VLOOKUP(F191,'N2K Features'!$D$5:$CL$125,80,FALSE)</f>
        <v>0</v>
      </c>
      <c r="CH191" s="76">
        <f>VLOOKUP(F191,'N2K Features'!$D$5:$CL$125,81,FALSE)</f>
        <v>0</v>
      </c>
      <c r="CI191" s="76" t="str">
        <f>VLOOKUP(F191,'N2K Features'!$D$5:$CL$125,82,FALSE)</f>
        <v>No</v>
      </c>
      <c r="CJ191" s="76">
        <f>VLOOKUP(F191,'N2K Features'!$D$5:$CL$125,83,FALSE)</f>
        <v>0</v>
      </c>
      <c r="CK191" s="76">
        <f>VLOOKUP(F191,'N2K Features'!$D$5:$CL$125,84,FALSE)</f>
        <v>0</v>
      </c>
      <c r="CL191" s="76" t="str">
        <f>VLOOKUP(F191,'N2K Features'!$D$5:$CL$125,85,FALSE)</f>
        <v>Yes</v>
      </c>
      <c r="CM191" s="76" t="str">
        <f>VLOOKUP(F191,'N2K Features'!$D$5:$CL$125,86,FALSE)</f>
        <v>Low</v>
      </c>
      <c r="CN191" s="79" t="str">
        <f>VLOOKUP(F191,'N2K Features'!$D$5:$CL$125,87,FALSE)</f>
        <v xml:space="preserve">Interesting to public, some bat cams available. </v>
      </c>
    </row>
    <row r="192" spans="1:92" ht="14.4" hidden="1" x14ac:dyDescent="0.3">
      <c r="A192" s="129" t="s">
        <v>256</v>
      </c>
      <c r="B192" s="59" t="s">
        <v>257</v>
      </c>
      <c r="C192" s="59" t="s">
        <v>585</v>
      </c>
      <c r="D192" s="59" t="s">
        <v>170</v>
      </c>
      <c r="E192" s="59" t="s">
        <v>592</v>
      </c>
      <c r="F192" s="59" t="s">
        <v>171</v>
      </c>
      <c r="G192" s="59" t="s">
        <v>172</v>
      </c>
      <c r="H192" s="179" t="s">
        <v>173</v>
      </c>
      <c r="I192" s="77" t="str">
        <f>VLOOKUP(F192,'N2K Features'!$D$5:$CL$125,4,FALSE)</f>
        <v>Yes</v>
      </c>
      <c r="J192" s="77" t="str">
        <f>VLOOKUP(F192,'N2K Features'!$D$5:$CL$125,5,FALSE)</f>
        <v>Medium</v>
      </c>
      <c r="K192" s="77" t="str">
        <f>VLOOKUP(F192,'N2K Features'!$D$5:$CL$125,6,FALSE)</f>
        <v>Moderate</v>
      </c>
      <c r="L192" s="77" t="str">
        <f>VLOOKUP(F192,'N2K Features'!$D$5:$CL$125,7,FALSE)</f>
        <v>Yes</v>
      </c>
      <c r="M192" s="77" t="str">
        <f>VLOOKUP(F192,'N2K Features'!$D$5:$CL$125,8,FALSE)</f>
        <v>Large</v>
      </c>
      <c r="N192" s="77" t="str">
        <f>VLOOKUP(F192,'N2K Features'!$D$5:$CL$125,9,FALSE)</f>
        <v>Moderate</v>
      </c>
      <c r="O192" s="77" t="str">
        <f>VLOOKUP(F192,'N2K Features'!$D$5:$CL$125,10,FALSE)</f>
        <v>Yes</v>
      </c>
      <c r="P192" s="77" t="str">
        <f>VLOOKUP(F192,'N2K Features'!$D$5:$CL$125,11,FALSE)</f>
        <v>Medium</v>
      </c>
      <c r="Q192" s="77" t="str">
        <f>VLOOKUP(F192,'N2K Features'!$D$5:$CL$125,12,FALSE)</f>
        <v>Low</v>
      </c>
      <c r="R192" s="77" t="str">
        <f>VLOOKUP(F192,'N2K Features'!$D$5:$CL$125,13,FALSE)</f>
        <v>Yes</v>
      </c>
      <c r="S192" s="77" t="str">
        <f>VLOOKUP(F192,'N2K Features'!$D$5:$CL$125,14,FALSE)</f>
        <v>Medium</v>
      </c>
      <c r="T192" s="77" t="str">
        <f>VLOOKUP(F192,'N2K Features'!$D$5:$CL$125,15,FALSE)</f>
        <v>Moderate</v>
      </c>
      <c r="U192" s="77" t="str">
        <f>VLOOKUP(F192,'N2K Features'!$D$5:$CL$125,16,FALSE)</f>
        <v>Yes</v>
      </c>
      <c r="V192" s="77" t="str">
        <f>VLOOKUP(F192,'N2K Features'!$D$5:$CL$125, 17,FALSE)</f>
        <v>Medium</v>
      </c>
      <c r="W192" s="77" t="str">
        <f>VLOOKUP(F192,'N2K Features'!$D$5:$CL$125,18,FALSE)</f>
        <v>Low</v>
      </c>
      <c r="X192" s="77" t="str">
        <f>VLOOKUP(F192,'N2K Features'!$D$5:$CL$125,19,FALSE)</f>
        <v>No</v>
      </c>
      <c r="Y192" s="77">
        <f>VLOOKUP(F192,'N2K Features'!$D$5:$CL$125,20,FALSE)</f>
        <v>0</v>
      </c>
      <c r="Z192" s="77">
        <f>VLOOKUP(F192,'N2K Features'!$D$5:$CL$125,21,FALSE)</f>
        <v>0</v>
      </c>
      <c r="AA192" s="77" t="str">
        <f>VLOOKUP(F192,'N2K Features'!$D$5:$CL$125,22,FALSE)</f>
        <v>No</v>
      </c>
      <c r="AB192" s="77">
        <f>VLOOKUP(F192,'N2K Features'!$D$5:$CL$125,23,FALSE)</f>
        <v>0</v>
      </c>
      <c r="AC192" s="77">
        <f>VLOOKUP(F192,'N2K Features'!$D$5:$CL$125,24,FALSE)</f>
        <v>0</v>
      </c>
      <c r="AD192" s="77" t="str">
        <f>VLOOKUP(F192,'N2K Features'!$D$5:$CL$125,25,FALSE)</f>
        <v>Yes</v>
      </c>
      <c r="AE192" s="77" t="str">
        <f>VLOOKUP(F192,'N2K Features'!$D$5:$CL$125,26,FALSE)</f>
        <v>Medium</v>
      </c>
      <c r="AF192" s="78" t="str">
        <f>VLOOKUP(F192,'N2K Features'!$D$5:$CL$125,27,FALSE)</f>
        <v>High</v>
      </c>
      <c r="AG192" s="76" t="str">
        <f>VLOOKUP(F192,'N2K Features'!$D$5:$CL$125,28,FALSE)</f>
        <v>Yes</v>
      </c>
      <c r="AH192" s="76" t="str">
        <f>VLOOKUP(F192,'N2K Features'!$D$5:$CL$125,29,FALSE)</f>
        <v>Small</v>
      </c>
      <c r="AI192" s="76" t="str">
        <f>VLOOKUP(F192,'N2K Features'!$D$5:$CL$125,30,FALSE)</f>
        <v>High</v>
      </c>
      <c r="AJ192" s="76" t="str">
        <f>VLOOKUP(F192,'N2K Features'!$D$5:$CL$125,31,FALSE)</f>
        <v>No</v>
      </c>
      <c r="AK192" s="76">
        <f>VLOOKUP(F192,'N2K Features'!$D$5:$CL$125,32,FALSE)</f>
        <v>0</v>
      </c>
      <c r="AL192" s="76">
        <f>VLOOKUP(F192,'N2K Features'!$D$5:$CL$125,33,FALSE)</f>
        <v>0</v>
      </c>
      <c r="AM192" s="76" t="str">
        <f>VLOOKUP(F192,'N2K Features'!$D$5:$CL$125,34,FALSE)</f>
        <v>No</v>
      </c>
      <c r="AN192" s="76">
        <f>VLOOKUP(F192,'N2K Features'!$D$5:$CL$125,35,FALSE)</f>
        <v>0</v>
      </c>
      <c r="AO192" s="76">
        <f>VLOOKUP(F192,'N2K Features'!$D$5:$CL$125,36,FALSE)</f>
        <v>0</v>
      </c>
      <c r="AP192" s="76" t="str">
        <f>VLOOKUP(F192,'N2K Features'!$D$5:$CL$125,37,FALSE)</f>
        <v>Yes</v>
      </c>
      <c r="AQ192" s="76" t="str">
        <f>VLOOKUP(F192,'N2K Features'!$D$5:$CL$125,38,FALSE)</f>
        <v>Medium</v>
      </c>
      <c r="AR192" s="76" t="str">
        <f>VLOOKUP(F192,'N2K Features'!$D$5:$CL$125,39,FALSE)</f>
        <v>Low</v>
      </c>
      <c r="AS192" s="76" t="str">
        <f>VLOOKUP(F192,'N2K Features'!$D$5:$CL$125,40,FALSE)</f>
        <v>No</v>
      </c>
      <c r="AT192" s="76">
        <f>VLOOKUP(F192,'N2K Features'!$D$5:$CL$125,41,FALSE)</f>
        <v>0</v>
      </c>
      <c r="AU192" s="76">
        <f>VLOOKUP(F192,'N2K Features'!$D$5:$CL$125,42,FALSE)</f>
        <v>0</v>
      </c>
      <c r="AV192" s="76" t="str">
        <f>VLOOKUP(F192,'N2K Features'!$D$5:$CL$125,43,FALSE)</f>
        <v>No</v>
      </c>
      <c r="AW192" s="76">
        <f>VLOOKUP(F192,'N2K Features'!$D$5:$CL$125,44,FALSE)</f>
        <v>0</v>
      </c>
      <c r="AX192" s="76">
        <f>VLOOKUP(F192,'N2K Features'!$D$5:$CL$125,45,FALSE)</f>
        <v>0</v>
      </c>
      <c r="AY192" s="76" t="str">
        <f>VLOOKUP(F192,'N2K Features'!$D$5:$CL$125,46,FALSE)</f>
        <v>No</v>
      </c>
      <c r="AZ192" s="76">
        <f>VLOOKUP(F192,'N2K Features'!$D$5:$CL$125,47,FALSE)</f>
        <v>0</v>
      </c>
      <c r="BA192" s="76">
        <f>VLOOKUP(F192,'N2K Features'!$D$5:$CL$125,48,FALSE)</f>
        <v>0</v>
      </c>
      <c r="BB192" s="76" t="str">
        <f>VLOOKUP(F192,'N2K Features'!$D$5:$CL$125,49,FALSE)</f>
        <v>No</v>
      </c>
      <c r="BC192" s="76">
        <f>VLOOKUP(F192,'N2K Features'!$D$5:$CL$125,50,FALSE)</f>
        <v>0</v>
      </c>
      <c r="BD192" s="130">
        <f>VLOOKUP(F192,'N2K Features'!$D$5:$CL$125,51,FALSE)</f>
        <v>0</v>
      </c>
      <c r="BE192" s="76" t="str">
        <f>VLOOKUP(F192,'N2K Features'!$D$5:$CL$125,52,FALSE)</f>
        <v>Yes</v>
      </c>
      <c r="BF192" s="76" t="str">
        <f>VLOOKUP(F192,'N2K Features'!$D$5:$CL$125,53,FALSE)</f>
        <v>Small</v>
      </c>
      <c r="BG192" s="130" t="str">
        <f>VLOOKUP(F192,'N2K Features'!$D$5:$CL$125,54,FALSE)</f>
        <v>Low</v>
      </c>
      <c r="BH192" s="76" t="str">
        <f>VLOOKUP(F192,'N2K Features'!$D$5:$CL$125,55,FALSE)</f>
        <v>Yes</v>
      </c>
      <c r="BI192" s="76" t="str">
        <f>VLOOKUP(F192,'N2K Features'!$D$5:$CL$125,56,FALSE)</f>
        <v>Small</v>
      </c>
      <c r="BJ192" s="76" t="str">
        <f>VLOOKUP(F192,'N2K Features'!$D$5:$CL$125,57,FALSE)</f>
        <v>Low</v>
      </c>
      <c r="BK192" s="76" t="str">
        <f>VLOOKUP(F192,'N2K Features'!$D$5:$CL$125,58,FALSE)</f>
        <v>Yes</v>
      </c>
      <c r="BL192" s="76" t="str">
        <f>VLOOKUP(F192,'N2K Features'!$D$5:$CL$125,59,FALSE)</f>
        <v>Medium</v>
      </c>
      <c r="BM192" s="130" t="str">
        <f>VLOOKUP(F192,'N2K Features'!$D$5:$CL$125,60,FALSE)</f>
        <v>High</v>
      </c>
      <c r="BN192" s="76" t="str">
        <f>VLOOKUP(F192,'N2K Features'!$D$5:$CL$125,61,FALSE)</f>
        <v>Yes</v>
      </c>
      <c r="BO192" s="76" t="str">
        <f>VLOOKUP(F192,'N2K Features'!$D$5:$CL$125,62,FALSE)</f>
        <v>Medium</v>
      </c>
      <c r="BP192" s="76" t="str">
        <f>VLOOKUP(F192,'N2K Features'!$D$5:$CL$125,63,FALSE)</f>
        <v>Moderate</v>
      </c>
      <c r="BQ192" s="76" t="str">
        <f>VLOOKUP(F192,'N2K Features'!$D$5:$CL$125,64,FALSE)</f>
        <v>No</v>
      </c>
      <c r="BR192" s="76">
        <f>VLOOKUP(F192,'N2K Features'!$D$5:$CL$125,65,FALSE)</f>
        <v>0</v>
      </c>
      <c r="BS192" s="76">
        <f>VLOOKUP(F192,'N2K Features'!$D$5:$CL$125,66,FALSE)</f>
        <v>0</v>
      </c>
      <c r="BT192" s="76" t="str">
        <f>VLOOKUP(F192,'N2K Features'!$D$5:$CL$125,67,FALSE)</f>
        <v>Yes</v>
      </c>
      <c r="BU192" s="76" t="str">
        <f>VLOOKUP(F192,'N2K Features'!$D$5:$CL$125,68,FALSE)</f>
        <v>Small</v>
      </c>
      <c r="BV192" s="76" t="str">
        <f>VLOOKUP(F192,'N2K Features'!$D$5:$CL$125,69,FALSE)</f>
        <v>Low</v>
      </c>
      <c r="BW192" s="76" t="str">
        <f>VLOOKUP(F192,'N2K Features'!$D$5:$CL$125,70,FALSE)</f>
        <v>Yes</v>
      </c>
      <c r="BX192" s="76" t="str">
        <f>VLOOKUP(F192,'N2K Features'!$D$5:$CL$125,71,FALSE)</f>
        <v>Medium</v>
      </c>
      <c r="BY192" s="130" t="str">
        <f>VLOOKUP(F192,'N2K Features'!$D$5:$CL$125,72,FALSE)</f>
        <v>High</v>
      </c>
      <c r="BZ192" s="76" t="str">
        <f>VLOOKUP(F192,'N2K Features'!$D$5:$CL$125,73,FALSE)</f>
        <v>No</v>
      </c>
      <c r="CA192" s="76">
        <f>VLOOKUP(F192,'N2K Features'!$D$5:$CL$125,74,FALSE)</f>
        <v>0</v>
      </c>
      <c r="CB192" s="76">
        <f>VLOOKUP(F192,'N2K Features'!$D$5:$CL$125,75,FALSE)</f>
        <v>0</v>
      </c>
      <c r="CC192" s="76" t="str">
        <f>VLOOKUP(F192,'N2K Features'!$D$5:$CL$125,76,FALSE)</f>
        <v>No</v>
      </c>
      <c r="CD192" s="76">
        <f>VLOOKUP(F192,'N2K Features'!$D$5:$CL$125,77,FALSE)</f>
        <v>0</v>
      </c>
      <c r="CE192" s="76">
        <f>VLOOKUP(F192,'N2K Features'!$D$5:$CL$125,78,FALSE)</f>
        <v>0</v>
      </c>
      <c r="CF192" s="76" t="str">
        <f>VLOOKUP(F192,'N2K Features'!$D$5:$CL$125,79,FALSE)</f>
        <v>Yes</v>
      </c>
      <c r="CG192" s="76" t="str">
        <f>VLOOKUP(F192,'N2K Features'!$D$5:$CL$125,80,FALSE)</f>
        <v>Medium</v>
      </c>
      <c r="CH192" s="76" t="str">
        <f>VLOOKUP(F192,'N2K Features'!$D$5:$CL$125,81,FALSE)</f>
        <v>High</v>
      </c>
      <c r="CI192" s="76" t="str">
        <f>VLOOKUP(F192,'N2K Features'!$D$5:$CL$125,82,FALSE)</f>
        <v>No</v>
      </c>
      <c r="CJ192" s="76">
        <f>VLOOKUP(F192,'N2K Features'!$D$5:$CL$125,83,FALSE)</f>
        <v>0</v>
      </c>
      <c r="CK192" s="76">
        <f>VLOOKUP(F192,'N2K Features'!$D$5:$CL$125,84,FALSE)</f>
        <v>0</v>
      </c>
      <c r="CL192" s="76" t="str">
        <f>VLOOKUP(F192,'N2K Features'!$D$5:$CL$125,85,FALSE)</f>
        <v>Yes</v>
      </c>
      <c r="CM192" s="76" t="str">
        <f>VLOOKUP(F192,'N2K Features'!$D$5:$CL$125,86,FALSE)</f>
        <v>Medium</v>
      </c>
      <c r="CN192" s="79" t="str">
        <f>VLOOKUP(F192,'N2K Features'!$D$5:$CL$125,87,FALSE)</f>
        <v xml:space="preserve">Contributes to iconic upland landscapes of Wales, popular with walkers, mountaineers </v>
      </c>
    </row>
    <row r="193" spans="1:92" ht="14.4" hidden="1" x14ac:dyDescent="0.3">
      <c r="A193" s="129" t="s">
        <v>256</v>
      </c>
      <c r="B193" s="59" t="s">
        <v>257</v>
      </c>
      <c r="C193" s="59" t="s">
        <v>585</v>
      </c>
      <c r="D193" s="59" t="s">
        <v>185</v>
      </c>
      <c r="E193" s="59" t="s">
        <v>593</v>
      </c>
      <c r="F193" s="59" t="s">
        <v>186</v>
      </c>
      <c r="G193" s="59" t="s">
        <v>187</v>
      </c>
      <c r="H193" s="179" t="s">
        <v>188</v>
      </c>
      <c r="I193" s="77" t="str">
        <f>VLOOKUP(F193,'N2K Features'!$D$5:$CL$125,4,FALSE)</f>
        <v>Yes</v>
      </c>
      <c r="J193" s="77" t="str">
        <f>VLOOKUP(F193,'N2K Features'!$D$5:$CL$125,5,FALSE)</f>
        <v>Medium</v>
      </c>
      <c r="K193" s="77" t="str">
        <f>VLOOKUP(F193,'N2K Features'!$D$5:$CL$125,6,FALSE)</f>
        <v>Moderate</v>
      </c>
      <c r="L193" s="77" t="str">
        <f>VLOOKUP(F193,'N2K Features'!$D$5:$CL$125,7,FALSE)</f>
        <v>Yes</v>
      </c>
      <c r="M193" s="77" t="str">
        <f>VLOOKUP(F193,'N2K Features'!$D$5:$CL$125,8,FALSE)</f>
        <v>Large</v>
      </c>
      <c r="N193" s="77" t="str">
        <f>VLOOKUP(F193,'N2K Features'!$D$5:$CL$125,9,FALSE)</f>
        <v>Moderate</v>
      </c>
      <c r="O193" s="77" t="str">
        <f>VLOOKUP(F193,'N2K Features'!$D$5:$CL$125,10,FALSE)</f>
        <v>Yes</v>
      </c>
      <c r="P193" s="77" t="str">
        <f>VLOOKUP(F193,'N2K Features'!$D$5:$CL$125,11,FALSE)</f>
        <v>Medium</v>
      </c>
      <c r="Q193" s="77" t="str">
        <f>VLOOKUP(F193,'N2K Features'!$D$5:$CL$125,12,FALSE)</f>
        <v>Low</v>
      </c>
      <c r="R193" s="77" t="str">
        <f>VLOOKUP(F193,'N2K Features'!$D$5:$CL$125,13,FALSE)</f>
        <v>Yes</v>
      </c>
      <c r="S193" s="77" t="str">
        <f>VLOOKUP(F193,'N2K Features'!$D$5:$CL$125,14,FALSE)</f>
        <v>Large</v>
      </c>
      <c r="T193" s="77" t="str">
        <f>VLOOKUP(F193,'N2K Features'!$D$5:$CL$125,15,FALSE)</f>
        <v>Moderate</v>
      </c>
      <c r="U193" s="77" t="str">
        <f>VLOOKUP(F193,'N2K Features'!$D$5:$CL$125,16,FALSE)</f>
        <v>Yes</v>
      </c>
      <c r="V193" s="77" t="str">
        <f>VLOOKUP(F193,'N2K Features'!$D$5:$CL$125, 17,FALSE)</f>
        <v>Medium</v>
      </c>
      <c r="W193" s="77" t="str">
        <f>VLOOKUP(F193,'N2K Features'!$D$5:$CL$125,18,FALSE)</f>
        <v>Low</v>
      </c>
      <c r="X193" s="77" t="str">
        <f>VLOOKUP(F193,'N2K Features'!$D$5:$CL$125,19,FALSE)</f>
        <v>No</v>
      </c>
      <c r="Y193" s="77">
        <f>VLOOKUP(F193,'N2K Features'!$D$5:$CL$125,20,FALSE)</f>
        <v>0</v>
      </c>
      <c r="Z193" s="77">
        <f>VLOOKUP(F193,'N2K Features'!$D$5:$CL$125,21,FALSE)</f>
        <v>0</v>
      </c>
      <c r="AA193" s="77" t="str">
        <f>VLOOKUP(F193,'N2K Features'!$D$5:$CL$125,22,FALSE)</f>
        <v>No</v>
      </c>
      <c r="AB193" s="77">
        <f>VLOOKUP(F193,'N2K Features'!$D$5:$CL$125,23,FALSE)</f>
        <v>0</v>
      </c>
      <c r="AC193" s="77">
        <f>VLOOKUP(F193,'N2K Features'!$D$5:$CL$125,24,FALSE)</f>
        <v>0</v>
      </c>
      <c r="AD193" s="77" t="str">
        <f>VLOOKUP(F193,'N2K Features'!$D$5:$CL$125,25,FALSE)</f>
        <v>Yes</v>
      </c>
      <c r="AE193" s="77" t="str">
        <f>VLOOKUP(F193,'N2K Features'!$D$5:$CL$125,26,FALSE)</f>
        <v>Medium</v>
      </c>
      <c r="AF193" s="78" t="str">
        <f>VLOOKUP(F193,'N2K Features'!$D$5:$CL$125,27,FALSE)</f>
        <v>High</v>
      </c>
      <c r="AG193" s="76" t="str">
        <f>VLOOKUP(F193,'N2K Features'!$D$5:$CL$125,28,FALSE)</f>
        <v>Yes</v>
      </c>
      <c r="AH193" s="76" t="str">
        <f>VLOOKUP(F193,'N2K Features'!$D$5:$CL$125,29,FALSE)</f>
        <v>Small</v>
      </c>
      <c r="AI193" s="76" t="str">
        <f>VLOOKUP(F193,'N2K Features'!$D$5:$CL$125,30,FALSE)</f>
        <v>High</v>
      </c>
      <c r="AJ193" s="76" t="str">
        <f>VLOOKUP(F193,'N2K Features'!$D$5:$CL$125,31,FALSE)</f>
        <v>No</v>
      </c>
      <c r="AK193" s="76">
        <f>VLOOKUP(F193,'N2K Features'!$D$5:$CL$125,32,FALSE)</f>
        <v>0</v>
      </c>
      <c r="AL193" s="76">
        <f>VLOOKUP(F193,'N2K Features'!$D$5:$CL$125,33,FALSE)</f>
        <v>0</v>
      </c>
      <c r="AM193" s="76" t="str">
        <f>VLOOKUP(F193,'N2K Features'!$D$5:$CL$125,34,FALSE)</f>
        <v>Yes</v>
      </c>
      <c r="AN193" s="76" t="str">
        <f>VLOOKUP(F193,'N2K Features'!$D$5:$CL$125,35,FALSE)</f>
        <v>Small</v>
      </c>
      <c r="AO193" s="76" t="str">
        <f>VLOOKUP(F193,'N2K Features'!$D$5:$CL$125,36,FALSE)</f>
        <v>Low</v>
      </c>
      <c r="AP193" s="76" t="str">
        <f>VLOOKUP(F193,'N2K Features'!$D$5:$CL$125,37,FALSE)</f>
        <v>Yes</v>
      </c>
      <c r="AQ193" s="76" t="str">
        <f>VLOOKUP(F193,'N2K Features'!$D$5:$CL$125,38,FALSE)</f>
        <v>Medium</v>
      </c>
      <c r="AR193" s="76" t="str">
        <f>VLOOKUP(F193,'N2K Features'!$D$5:$CL$125,39,FALSE)</f>
        <v>Low</v>
      </c>
      <c r="AS193" s="76" t="str">
        <f>VLOOKUP(F193,'N2K Features'!$D$5:$CL$125,40,FALSE)</f>
        <v>No</v>
      </c>
      <c r="AT193" s="76">
        <f>VLOOKUP(F193,'N2K Features'!$D$5:$CL$125,41,FALSE)</f>
        <v>0</v>
      </c>
      <c r="AU193" s="76">
        <f>VLOOKUP(F193,'N2K Features'!$D$5:$CL$125,42,FALSE)</f>
        <v>0</v>
      </c>
      <c r="AV193" s="76" t="str">
        <f>VLOOKUP(F193,'N2K Features'!$D$5:$CL$125,43,FALSE)</f>
        <v>No</v>
      </c>
      <c r="AW193" s="76">
        <f>VLOOKUP(F193,'N2K Features'!$D$5:$CL$125,44,FALSE)</f>
        <v>0</v>
      </c>
      <c r="AX193" s="76">
        <f>VLOOKUP(F193,'N2K Features'!$D$5:$CL$125,45,FALSE)</f>
        <v>0</v>
      </c>
      <c r="AY193" s="76" t="str">
        <f>VLOOKUP(F193,'N2K Features'!$D$5:$CL$125,46,FALSE)</f>
        <v>No</v>
      </c>
      <c r="AZ193" s="76">
        <f>VLOOKUP(F193,'N2K Features'!$D$5:$CL$125,47,FALSE)</f>
        <v>0</v>
      </c>
      <c r="BA193" s="76">
        <f>VLOOKUP(F193,'N2K Features'!$D$5:$CL$125,48,FALSE)</f>
        <v>0</v>
      </c>
      <c r="BB193" s="76" t="str">
        <f>VLOOKUP(F193,'N2K Features'!$D$5:$CL$125,49,FALSE)</f>
        <v>No</v>
      </c>
      <c r="BC193" s="76">
        <f>VLOOKUP(F193,'N2K Features'!$D$5:$CL$125,50,FALSE)</f>
        <v>0</v>
      </c>
      <c r="BD193" s="130">
        <f>VLOOKUP(F193,'N2K Features'!$D$5:$CL$125,51,FALSE)</f>
        <v>0</v>
      </c>
      <c r="BE193" s="76" t="str">
        <f>VLOOKUP(F193,'N2K Features'!$D$5:$CL$125,52,FALSE)</f>
        <v>No</v>
      </c>
      <c r="BF193" s="76">
        <f>VLOOKUP(F193,'N2K Features'!$D$5:$CL$125,53,FALSE)</f>
        <v>0</v>
      </c>
      <c r="BG193" s="130">
        <f>VLOOKUP(F193,'N2K Features'!$D$5:$CL$125,54,FALSE)</f>
        <v>0</v>
      </c>
      <c r="BH193" s="76" t="str">
        <f>VLOOKUP(F193,'N2K Features'!$D$5:$CL$125,55,FALSE)</f>
        <v>Yes</v>
      </c>
      <c r="BI193" s="76" t="str">
        <f>VLOOKUP(F193,'N2K Features'!$D$5:$CL$125,56,FALSE)</f>
        <v>Small</v>
      </c>
      <c r="BJ193" s="76" t="str">
        <f>VLOOKUP(F193,'N2K Features'!$D$5:$CL$125,57,FALSE)</f>
        <v>Low</v>
      </c>
      <c r="BK193" s="76" t="str">
        <f>VLOOKUP(F193,'N2K Features'!$D$5:$CL$125,58,FALSE)</f>
        <v>Yes</v>
      </c>
      <c r="BL193" s="76" t="str">
        <f>VLOOKUP(F193,'N2K Features'!$D$5:$CL$125,59,FALSE)</f>
        <v>Medium</v>
      </c>
      <c r="BM193" s="130" t="str">
        <f>VLOOKUP(F193,'N2K Features'!$D$5:$CL$125,60,FALSE)</f>
        <v>Moderate</v>
      </c>
      <c r="BN193" s="76" t="str">
        <f>VLOOKUP(F193,'N2K Features'!$D$5:$CL$125,61,FALSE)</f>
        <v>Yes</v>
      </c>
      <c r="BO193" s="76" t="str">
        <f>VLOOKUP(F193,'N2K Features'!$D$5:$CL$125,62,FALSE)</f>
        <v>Medium</v>
      </c>
      <c r="BP193" s="76" t="str">
        <f>VLOOKUP(F193,'N2K Features'!$D$5:$CL$125,63,FALSE)</f>
        <v>Moderate</v>
      </c>
      <c r="BQ193" s="76" t="str">
        <f>VLOOKUP(F193,'N2K Features'!$D$5:$CL$125,64,FALSE)</f>
        <v>No</v>
      </c>
      <c r="BR193" s="76">
        <f>VLOOKUP(F193,'N2K Features'!$D$5:$CL$125,65,FALSE)</f>
        <v>0</v>
      </c>
      <c r="BS193" s="76">
        <f>VLOOKUP(F193,'N2K Features'!$D$5:$CL$125,66,FALSE)</f>
        <v>0</v>
      </c>
      <c r="BT193" s="76" t="str">
        <f>VLOOKUP(F193,'N2K Features'!$D$5:$CL$125,67,FALSE)</f>
        <v>Yes</v>
      </c>
      <c r="BU193" s="76" t="str">
        <f>VLOOKUP(F193,'N2K Features'!$D$5:$CL$125,68,FALSE)</f>
        <v>Small</v>
      </c>
      <c r="BV193" s="76" t="str">
        <f>VLOOKUP(F193,'N2K Features'!$D$5:$CL$125,69,FALSE)</f>
        <v>High</v>
      </c>
      <c r="BW193" s="76" t="str">
        <f>VLOOKUP(F193,'N2K Features'!$D$5:$CL$125,70,FALSE)</f>
        <v>Yes</v>
      </c>
      <c r="BX193" s="76" t="str">
        <f>VLOOKUP(F193,'N2K Features'!$D$5:$CL$125,71,FALSE)</f>
        <v>Medium</v>
      </c>
      <c r="BY193" s="130" t="str">
        <f>VLOOKUP(F193,'N2K Features'!$D$5:$CL$125,72,FALSE)</f>
        <v>High</v>
      </c>
      <c r="BZ193" s="76" t="str">
        <f>VLOOKUP(F193,'N2K Features'!$D$5:$CL$125,73,FALSE)</f>
        <v>No</v>
      </c>
      <c r="CA193" s="76">
        <f>VLOOKUP(F193,'N2K Features'!$D$5:$CL$125,74,FALSE)</f>
        <v>0</v>
      </c>
      <c r="CB193" s="76">
        <f>VLOOKUP(F193,'N2K Features'!$D$5:$CL$125,75,FALSE)</f>
        <v>0</v>
      </c>
      <c r="CC193" s="76" t="str">
        <f>VLOOKUP(F193,'N2K Features'!$D$5:$CL$125,76,FALSE)</f>
        <v>No</v>
      </c>
      <c r="CD193" s="76">
        <f>VLOOKUP(F193,'N2K Features'!$D$5:$CL$125,77,FALSE)</f>
        <v>0</v>
      </c>
      <c r="CE193" s="76">
        <f>VLOOKUP(F193,'N2K Features'!$D$5:$CL$125,78,FALSE)</f>
        <v>0</v>
      </c>
      <c r="CF193" s="76" t="str">
        <f>VLOOKUP(F193,'N2K Features'!$D$5:$CL$125,79,FALSE)</f>
        <v>Yes</v>
      </c>
      <c r="CG193" s="76" t="str">
        <f>VLOOKUP(F193,'N2K Features'!$D$5:$CL$125,80,FALSE)</f>
        <v>Medium</v>
      </c>
      <c r="CH193" s="76" t="str">
        <f>VLOOKUP(F193,'N2K Features'!$D$5:$CL$125,81,FALSE)</f>
        <v>High</v>
      </c>
      <c r="CI193" s="76" t="str">
        <f>VLOOKUP(F193,'N2K Features'!$D$5:$CL$125,82,FALSE)</f>
        <v>No</v>
      </c>
      <c r="CJ193" s="76">
        <f>VLOOKUP(F193,'N2K Features'!$D$5:$CL$125,83,FALSE)</f>
        <v>0</v>
      </c>
      <c r="CK193" s="76">
        <f>VLOOKUP(F193,'N2K Features'!$D$5:$CL$125,84,FALSE)</f>
        <v>0</v>
      </c>
      <c r="CL193" s="76" t="str">
        <f>VLOOKUP(F193,'N2K Features'!$D$5:$CL$125,85,FALSE)</f>
        <v>Yes</v>
      </c>
      <c r="CM193" s="76" t="str">
        <f>VLOOKUP(F193,'N2K Features'!$D$5:$CL$125,86,FALSE)</f>
        <v>Medium</v>
      </c>
      <c r="CN193" s="79" t="str">
        <f>VLOOKUP(F193,'N2K Features'!$D$5:$CL$125,87,FALSE)</f>
        <v>Contributes to iconic upland and coastal landscapes of Wales, popular with walkers. Display of flowers.</v>
      </c>
    </row>
    <row r="194" spans="1:92" ht="14.4" hidden="1" x14ac:dyDescent="0.3">
      <c r="A194" s="129" t="s">
        <v>256</v>
      </c>
      <c r="B194" s="59" t="s">
        <v>257</v>
      </c>
      <c r="C194" s="59" t="s">
        <v>585</v>
      </c>
      <c r="D194" s="59" t="s">
        <v>663</v>
      </c>
      <c r="E194" s="59" t="s">
        <v>600</v>
      </c>
      <c r="F194" s="59" t="s">
        <v>664</v>
      </c>
      <c r="G194" s="59" t="s">
        <v>665</v>
      </c>
      <c r="H194" s="179" t="s">
        <v>666</v>
      </c>
      <c r="I194" s="77" t="str">
        <f>VLOOKUP(F194,'N2K Features'!$D$5:$CL$125,4,FALSE)</f>
        <v>Yes</v>
      </c>
      <c r="J194" s="77" t="str">
        <f>VLOOKUP(F194,'N2K Features'!$D$5:$CL$125,5,FALSE)</f>
        <v>Medium</v>
      </c>
      <c r="K194" s="77" t="str">
        <f>VLOOKUP(F194,'N2K Features'!$D$5:$CL$125,6,FALSE)</f>
        <v>Moderate</v>
      </c>
      <c r="L194" s="77" t="str">
        <f>VLOOKUP(F194,'N2K Features'!$D$5:$CL$125,7,FALSE)</f>
        <v>Yes</v>
      </c>
      <c r="M194" s="77" t="str">
        <f>VLOOKUP(F194,'N2K Features'!$D$5:$CL$125,8,FALSE)</f>
        <v>Small</v>
      </c>
      <c r="N194" s="77" t="str">
        <f>VLOOKUP(F194,'N2K Features'!$D$5:$CL$125,9,FALSE)</f>
        <v>Low</v>
      </c>
      <c r="O194" s="77" t="str">
        <f>VLOOKUP(F194,'N2K Features'!$D$5:$CL$125,10,FALSE)</f>
        <v>Yes</v>
      </c>
      <c r="P194" s="77" t="str">
        <f>VLOOKUP(F194,'N2K Features'!$D$5:$CL$125,11,FALSE)</f>
        <v>Medium</v>
      </c>
      <c r="Q194" s="77" t="str">
        <f>VLOOKUP(F194,'N2K Features'!$D$5:$CL$125,12,FALSE)</f>
        <v>Low</v>
      </c>
      <c r="R194" s="77" t="str">
        <f>VLOOKUP(F194,'N2K Features'!$D$5:$CL$125,13,FALSE)</f>
        <v>Yes</v>
      </c>
      <c r="S194" s="77" t="str">
        <f>VLOOKUP(F194,'N2K Features'!$D$5:$CL$125,14,FALSE)</f>
        <v>Small</v>
      </c>
      <c r="T194" s="77" t="str">
        <f>VLOOKUP(F194,'N2K Features'!$D$5:$CL$125,15,FALSE)</f>
        <v>Low</v>
      </c>
      <c r="U194" s="77" t="str">
        <f>VLOOKUP(F194,'N2K Features'!$D$5:$CL$125,16,FALSE)</f>
        <v>Yes</v>
      </c>
      <c r="V194" s="77" t="str">
        <f>VLOOKUP(F194,'N2K Features'!$D$5:$CL$125, 17,FALSE)</f>
        <v>Medium</v>
      </c>
      <c r="W194" s="77" t="str">
        <f>VLOOKUP(F194,'N2K Features'!$D$5:$CL$125,18,FALSE)</f>
        <v>Low</v>
      </c>
      <c r="X194" s="77" t="str">
        <f>VLOOKUP(F194,'N2K Features'!$D$5:$CL$125,19,FALSE)</f>
        <v>No</v>
      </c>
      <c r="Y194" s="77">
        <f>VLOOKUP(F194,'N2K Features'!$D$5:$CL$125,20,FALSE)</f>
        <v>0</v>
      </c>
      <c r="Z194" s="77">
        <f>VLOOKUP(F194,'N2K Features'!$D$5:$CL$125,21,FALSE)</f>
        <v>0</v>
      </c>
      <c r="AA194" s="77" t="str">
        <f>VLOOKUP(F194,'N2K Features'!$D$5:$CL$125,22,FALSE)</f>
        <v>No</v>
      </c>
      <c r="AB194" s="77">
        <f>VLOOKUP(F194,'N2K Features'!$D$5:$CL$125,23,FALSE)</f>
        <v>0</v>
      </c>
      <c r="AC194" s="77">
        <f>VLOOKUP(F194,'N2K Features'!$D$5:$CL$125,24,FALSE)</f>
        <v>0</v>
      </c>
      <c r="AD194" s="77" t="str">
        <f>VLOOKUP(F194,'N2K Features'!$D$5:$CL$125,25,FALSE)</f>
        <v>Yes</v>
      </c>
      <c r="AE194" s="77" t="str">
        <f>VLOOKUP(F194,'N2K Features'!$D$5:$CL$125,26,FALSE)</f>
        <v>Small</v>
      </c>
      <c r="AF194" s="78" t="str">
        <f>VLOOKUP(F194,'N2K Features'!$D$5:$CL$125,27,FALSE)</f>
        <v>Low</v>
      </c>
      <c r="AG194" s="76" t="str">
        <f>VLOOKUP(F194,'N2K Features'!$D$5:$CL$125,28,FALSE)</f>
        <v>Yes</v>
      </c>
      <c r="AH194" s="76" t="str">
        <f>VLOOKUP(F194,'N2K Features'!$D$5:$CL$125,29,FALSE)</f>
        <v>Small</v>
      </c>
      <c r="AI194" s="76" t="str">
        <f>VLOOKUP(F194,'N2K Features'!$D$5:$CL$125,30,FALSE)</f>
        <v>High</v>
      </c>
      <c r="AJ194" s="76" t="str">
        <f>VLOOKUP(F194,'N2K Features'!$D$5:$CL$125,31,FALSE)</f>
        <v>No</v>
      </c>
      <c r="AK194" s="76">
        <f>VLOOKUP(F194,'N2K Features'!$D$5:$CL$125,32,FALSE)</f>
        <v>0</v>
      </c>
      <c r="AL194" s="76">
        <f>VLOOKUP(F194,'N2K Features'!$D$5:$CL$125,33,FALSE)</f>
        <v>0</v>
      </c>
      <c r="AM194" s="76" t="str">
        <f>VLOOKUP(F194,'N2K Features'!$D$5:$CL$125,34,FALSE)</f>
        <v>Yes</v>
      </c>
      <c r="AN194" s="76" t="str">
        <f>VLOOKUP(F194,'N2K Features'!$D$5:$CL$125,35,FALSE)</f>
        <v>Small</v>
      </c>
      <c r="AO194" s="76" t="str">
        <f>VLOOKUP(F194,'N2K Features'!$D$5:$CL$125,36,FALSE)</f>
        <v>Low</v>
      </c>
      <c r="AP194" s="76" t="str">
        <f>VLOOKUP(F194,'N2K Features'!$D$5:$CL$125,37,FALSE)</f>
        <v>Yes</v>
      </c>
      <c r="AQ194" s="76" t="str">
        <f>VLOOKUP(F194,'N2K Features'!$D$5:$CL$125,38,FALSE)</f>
        <v>Medium</v>
      </c>
      <c r="AR194" s="76" t="str">
        <f>VLOOKUP(F194,'N2K Features'!$D$5:$CL$125,39,FALSE)</f>
        <v>Low</v>
      </c>
      <c r="AS194" s="76" t="str">
        <f>VLOOKUP(F194,'N2K Features'!$D$5:$CL$125,40,FALSE)</f>
        <v>No</v>
      </c>
      <c r="AT194" s="76">
        <f>VLOOKUP(F194,'N2K Features'!$D$5:$CL$125,41,FALSE)</f>
        <v>0</v>
      </c>
      <c r="AU194" s="76">
        <f>VLOOKUP(F194,'N2K Features'!$D$5:$CL$125,42,FALSE)</f>
        <v>0</v>
      </c>
      <c r="AV194" s="76" t="str">
        <f>VLOOKUP(F194,'N2K Features'!$D$5:$CL$125,43,FALSE)</f>
        <v>No</v>
      </c>
      <c r="AW194" s="76">
        <f>VLOOKUP(F194,'N2K Features'!$D$5:$CL$125,44,FALSE)</f>
        <v>0</v>
      </c>
      <c r="AX194" s="76">
        <f>VLOOKUP(F194,'N2K Features'!$D$5:$CL$125,45,FALSE)</f>
        <v>0</v>
      </c>
      <c r="AY194" s="76" t="str">
        <f>VLOOKUP(F194,'N2K Features'!$D$5:$CL$125,46,FALSE)</f>
        <v>No</v>
      </c>
      <c r="AZ194" s="76">
        <f>VLOOKUP(F194,'N2K Features'!$D$5:$CL$125,47,FALSE)</f>
        <v>0</v>
      </c>
      <c r="BA194" s="76">
        <f>VLOOKUP(F194,'N2K Features'!$D$5:$CL$125,48,FALSE)</f>
        <v>0</v>
      </c>
      <c r="BB194" s="76" t="str">
        <f>VLOOKUP(F194,'N2K Features'!$D$5:$CL$125,49,FALSE)</f>
        <v>No</v>
      </c>
      <c r="BC194" s="76">
        <f>VLOOKUP(F194,'N2K Features'!$D$5:$CL$125,50,FALSE)</f>
        <v>0</v>
      </c>
      <c r="BD194" s="130">
        <f>VLOOKUP(F194,'N2K Features'!$D$5:$CL$125,51,FALSE)</f>
        <v>0</v>
      </c>
      <c r="BE194" s="76" t="str">
        <f>VLOOKUP(F194,'N2K Features'!$D$5:$CL$125,52,FALSE)</f>
        <v>No</v>
      </c>
      <c r="BF194" s="76">
        <f>VLOOKUP(F194,'N2K Features'!$D$5:$CL$125,53,FALSE)</f>
        <v>0</v>
      </c>
      <c r="BG194" s="130">
        <f>VLOOKUP(F194,'N2K Features'!$D$5:$CL$125,54,FALSE)</f>
        <v>0</v>
      </c>
      <c r="BH194" s="76" t="str">
        <f>VLOOKUP(F194,'N2K Features'!$D$5:$CL$125,55,FALSE)</f>
        <v>Yes</v>
      </c>
      <c r="BI194" s="76" t="str">
        <f>VLOOKUP(F194,'N2K Features'!$D$5:$CL$125,56,FALSE)</f>
        <v>Small</v>
      </c>
      <c r="BJ194" s="76" t="str">
        <f>VLOOKUP(F194,'N2K Features'!$D$5:$CL$125,57,FALSE)</f>
        <v>Low</v>
      </c>
      <c r="BK194" s="76" t="str">
        <f>VLOOKUP(F194,'N2K Features'!$D$5:$CL$125,58,FALSE)</f>
        <v>Yes</v>
      </c>
      <c r="BL194" s="76" t="str">
        <f>VLOOKUP(F194,'N2K Features'!$D$5:$CL$125,59,FALSE)</f>
        <v>Medium</v>
      </c>
      <c r="BM194" s="130" t="str">
        <f>VLOOKUP(F194,'N2K Features'!$D$5:$CL$125,60,FALSE)</f>
        <v>High</v>
      </c>
      <c r="BN194" s="76" t="str">
        <f>VLOOKUP(F194,'N2K Features'!$D$5:$CL$125,61,FALSE)</f>
        <v>No</v>
      </c>
      <c r="BO194" s="76">
        <f>VLOOKUP(F194,'N2K Features'!$D$5:$CL$125,62,FALSE)</f>
        <v>0</v>
      </c>
      <c r="BP194" s="76">
        <f>VLOOKUP(F194,'N2K Features'!$D$5:$CL$125,63,FALSE)</f>
        <v>0</v>
      </c>
      <c r="BQ194" s="76" t="str">
        <f>VLOOKUP(F194,'N2K Features'!$D$5:$CL$125,64,FALSE)</f>
        <v>No</v>
      </c>
      <c r="BR194" s="76">
        <f>VLOOKUP(F194,'N2K Features'!$D$5:$CL$125,65,FALSE)</f>
        <v>0</v>
      </c>
      <c r="BS194" s="76">
        <f>VLOOKUP(F194,'N2K Features'!$D$5:$CL$125,66,FALSE)</f>
        <v>0</v>
      </c>
      <c r="BT194" s="76" t="str">
        <f>VLOOKUP(F194,'N2K Features'!$D$5:$CL$125,67,FALSE)</f>
        <v>Yes</v>
      </c>
      <c r="BU194" s="76" t="str">
        <f>VLOOKUP(F194,'N2K Features'!$D$5:$CL$125,68,FALSE)</f>
        <v>Small</v>
      </c>
      <c r="BV194" s="76" t="str">
        <f>VLOOKUP(F194,'N2K Features'!$D$5:$CL$125,69,FALSE)</f>
        <v>Low</v>
      </c>
      <c r="BW194" s="76" t="str">
        <f>VLOOKUP(F194,'N2K Features'!$D$5:$CL$125,70,FALSE)</f>
        <v>Yes</v>
      </c>
      <c r="BX194" s="76" t="str">
        <f>VLOOKUP(F194,'N2K Features'!$D$5:$CL$125,71,FALSE)</f>
        <v>Medium</v>
      </c>
      <c r="BY194" s="130" t="str">
        <f>VLOOKUP(F194,'N2K Features'!$D$5:$CL$125,72,FALSE)</f>
        <v>High</v>
      </c>
      <c r="BZ194" s="76" t="str">
        <f>VLOOKUP(F194,'N2K Features'!$D$5:$CL$125,73,FALSE)</f>
        <v>Yes</v>
      </c>
      <c r="CA194" s="76" t="str">
        <f>VLOOKUP(F194,'N2K Features'!$D$5:$CL$125,74,FALSE)</f>
        <v>Large</v>
      </c>
      <c r="CB194" s="76" t="str">
        <f>VLOOKUP(F194,'N2K Features'!$D$5:$CL$125,75,FALSE)</f>
        <v>High</v>
      </c>
      <c r="CC194" s="76" t="str">
        <f>VLOOKUP(F194,'N2K Features'!$D$5:$CL$125,76,FALSE)</f>
        <v>No</v>
      </c>
      <c r="CD194" s="76">
        <f>VLOOKUP(F194,'N2K Features'!$D$5:$CL$125,77,FALSE)</f>
        <v>0</v>
      </c>
      <c r="CE194" s="76">
        <f>VLOOKUP(F194,'N2K Features'!$D$5:$CL$125,78,FALSE)</f>
        <v>0</v>
      </c>
      <c r="CF194" s="76" t="str">
        <f>VLOOKUP(F194,'N2K Features'!$D$5:$CL$125,79,FALSE)</f>
        <v>Yes</v>
      </c>
      <c r="CG194" s="76" t="str">
        <f>VLOOKUP(F194,'N2K Features'!$D$5:$CL$125,80,FALSE)</f>
        <v>Medium</v>
      </c>
      <c r="CH194" s="76" t="str">
        <f>VLOOKUP(F194,'N2K Features'!$D$5:$CL$125,81,FALSE)</f>
        <v>Low</v>
      </c>
      <c r="CI194" s="76" t="str">
        <f>VLOOKUP(F194,'N2K Features'!$D$5:$CL$125,82,FALSE)</f>
        <v>Yes</v>
      </c>
      <c r="CJ194" s="76" t="str">
        <f>VLOOKUP(F194,'N2K Features'!$D$5:$CL$125,83,FALSE)</f>
        <v>Medium</v>
      </c>
      <c r="CK194" s="76" t="str">
        <f>VLOOKUP(F194,'N2K Features'!$D$5:$CL$125,84,FALSE)</f>
        <v>High</v>
      </c>
      <c r="CL194" s="76" t="str">
        <f>VLOOKUP(F194,'N2K Features'!$D$5:$CL$125,85,FALSE)</f>
        <v>Yes</v>
      </c>
      <c r="CM194" s="76" t="str">
        <f>VLOOKUP(F194,'N2K Features'!$D$5:$CL$125,86,FALSE)</f>
        <v>High</v>
      </c>
      <c r="CN194" s="79" t="str">
        <f>VLOOKUP(F194,'N2K Features'!$D$5:$CL$125,87,FALSE)</f>
        <v xml:space="preserve">Key element of iconic coastal landscapes of Wales, used by walkers (Wales Coast Path). Show of flowers, bird interest. </v>
      </c>
    </row>
    <row r="195" spans="1:92" ht="14.4" hidden="1" x14ac:dyDescent="0.3">
      <c r="A195" s="129" t="s">
        <v>258</v>
      </c>
      <c r="B195" s="59" t="s">
        <v>259</v>
      </c>
      <c r="C195" s="59" t="s">
        <v>585</v>
      </c>
      <c r="D195" s="59" t="s">
        <v>142</v>
      </c>
      <c r="E195" s="59" t="s">
        <v>590</v>
      </c>
      <c r="F195" s="59" t="s">
        <v>143</v>
      </c>
      <c r="G195" s="59" t="s">
        <v>144</v>
      </c>
      <c r="H195" s="179" t="s">
        <v>145</v>
      </c>
      <c r="I195" s="77" t="str">
        <f>VLOOKUP(F195,'N2K Features'!$D$5:$CL$125,4,FALSE)</f>
        <v>Yes</v>
      </c>
      <c r="J195" s="77" t="str">
        <f>VLOOKUP(F195,'N2K Features'!$D$5:$CL$125,5,FALSE)</f>
        <v>Medium</v>
      </c>
      <c r="K195" s="77" t="str">
        <f>VLOOKUP(F195,'N2K Features'!$D$5:$CL$125,6,FALSE)</f>
        <v>Moderate</v>
      </c>
      <c r="L195" s="77" t="str">
        <f>VLOOKUP(F195,'N2K Features'!$D$5:$CL$125,7,FALSE)</f>
        <v>Yes</v>
      </c>
      <c r="M195" s="77" t="str">
        <f>VLOOKUP(F195,'N2K Features'!$D$5:$CL$125,8,FALSE)</f>
        <v>Medium</v>
      </c>
      <c r="N195" s="77" t="str">
        <f>VLOOKUP(F195,'N2K Features'!$D$5:$CL$125,9,FALSE)</f>
        <v>High</v>
      </c>
      <c r="O195" s="77" t="str">
        <f>VLOOKUP(F195,'N2K Features'!$D$5:$CL$125,10,FALSE)</f>
        <v>Yes</v>
      </c>
      <c r="P195" s="77" t="str">
        <f>VLOOKUP(F195,'N2K Features'!$D$5:$CL$125,11,FALSE)</f>
        <v>Medium</v>
      </c>
      <c r="Q195" s="77" t="str">
        <f>VLOOKUP(F195,'N2K Features'!$D$5:$CL$125,12,FALSE)</f>
        <v>Low</v>
      </c>
      <c r="R195" s="77" t="str">
        <f>VLOOKUP(F195,'N2K Features'!$D$5:$CL$125,13,FALSE)</f>
        <v>Yes</v>
      </c>
      <c r="S195" s="77" t="str">
        <f>VLOOKUP(F195,'N2K Features'!$D$5:$CL$125,14,FALSE)</f>
        <v>Medium</v>
      </c>
      <c r="T195" s="77" t="str">
        <f>VLOOKUP(F195,'N2K Features'!$D$5:$CL$125,15,FALSE)</f>
        <v>High</v>
      </c>
      <c r="U195" s="77" t="str">
        <f>VLOOKUP(F195,'N2K Features'!$D$5:$CL$125,16,FALSE)</f>
        <v>Yes</v>
      </c>
      <c r="V195" s="77" t="str">
        <f>VLOOKUP(F195,'N2K Features'!$D$5:$CL$125, 17,FALSE)</f>
        <v>Small</v>
      </c>
      <c r="W195" s="77" t="str">
        <f>VLOOKUP(F195,'N2K Features'!$D$5:$CL$125,18,FALSE)</f>
        <v>Low</v>
      </c>
      <c r="X195" s="77" t="str">
        <f>VLOOKUP(F195,'N2K Features'!$D$5:$CL$125,19,FALSE)</f>
        <v>No</v>
      </c>
      <c r="Y195" s="77">
        <f>VLOOKUP(F195,'N2K Features'!$D$5:$CL$125,20,FALSE)</f>
        <v>0</v>
      </c>
      <c r="Z195" s="77">
        <f>VLOOKUP(F195,'N2K Features'!$D$5:$CL$125,21,FALSE)</f>
        <v>0</v>
      </c>
      <c r="AA195" s="77" t="str">
        <f>VLOOKUP(F195,'N2K Features'!$D$5:$CL$125,22,FALSE)</f>
        <v>No</v>
      </c>
      <c r="AB195" s="77">
        <f>VLOOKUP(F195,'N2K Features'!$D$5:$CL$125,23,FALSE)</f>
        <v>0</v>
      </c>
      <c r="AC195" s="77">
        <f>VLOOKUP(F195,'N2K Features'!$D$5:$CL$125,24,FALSE)</f>
        <v>0</v>
      </c>
      <c r="AD195" s="77" t="str">
        <f>VLOOKUP(F195,'N2K Features'!$D$5:$CL$125,25,FALSE)</f>
        <v>Yes</v>
      </c>
      <c r="AE195" s="77" t="str">
        <f>VLOOKUP(F195,'N2K Features'!$D$5:$CL$125,26,FALSE)</f>
        <v>Medium</v>
      </c>
      <c r="AF195" s="78" t="str">
        <f>VLOOKUP(F195,'N2K Features'!$D$5:$CL$125,27,FALSE)</f>
        <v>High</v>
      </c>
      <c r="AG195" s="76" t="str">
        <f>VLOOKUP(F195,'N2K Features'!$D$5:$CL$125,28,FALSE)</f>
        <v>Yes</v>
      </c>
      <c r="AH195" s="76" t="str">
        <f>VLOOKUP(F195,'N2K Features'!$D$5:$CL$125,29,FALSE)</f>
        <v>Small</v>
      </c>
      <c r="AI195" s="76" t="str">
        <f>VLOOKUP(F195,'N2K Features'!$D$5:$CL$125,30,FALSE)</f>
        <v>High</v>
      </c>
      <c r="AJ195" s="76" t="str">
        <f>VLOOKUP(F195,'N2K Features'!$D$5:$CL$125,31,FALSE)</f>
        <v>Yes</v>
      </c>
      <c r="AK195" s="76" t="str">
        <f>VLOOKUP(F195,'N2K Features'!$D$5:$CL$125,32,FALSE)</f>
        <v>Medium</v>
      </c>
      <c r="AL195" s="76" t="str">
        <f>VLOOKUP(F195,'N2K Features'!$D$5:$CL$125,33,FALSE)</f>
        <v>Low</v>
      </c>
      <c r="AM195" s="76" t="str">
        <f>VLOOKUP(F195,'N2K Features'!$D$5:$CL$125,34,FALSE)</f>
        <v>No</v>
      </c>
      <c r="AN195" s="76">
        <f>VLOOKUP(F195,'N2K Features'!$D$5:$CL$125,35,FALSE)</f>
        <v>0</v>
      </c>
      <c r="AO195" s="76">
        <f>VLOOKUP(F195,'N2K Features'!$D$5:$CL$125,36,FALSE)</f>
        <v>0</v>
      </c>
      <c r="AP195" s="76" t="str">
        <f>VLOOKUP(F195,'N2K Features'!$D$5:$CL$125,37,FALSE)</f>
        <v>Yes</v>
      </c>
      <c r="AQ195" s="76" t="str">
        <f>VLOOKUP(F195,'N2K Features'!$D$5:$CL$125,38,FALSE)</f>
        <v>Small</v>
      </c>
      <c r="AR195" s="76" t="str">
        <f>VLOOKUP(F195,'N2K Features'!$D$5:$CL$125,39,FALSE)</f>
        <v>Low</v>
      </c>
      <c r="AS195" s="76" t="str">
        <f>VLOOKUP(F195,'N2K Features'!$D$5:$CL$125,40,FALSE)</f>
        <v>Yes</v>
      </c>
      <c r="AT195" s="76" t="str">
        <f>VLOOKUP(F195,'N2K Features'!$D$5:$CL$125,41,FALSE)</f>
        <v>Small</v>
      </c>
      <c r="AU195" s="76" t="str">
        <f>VLOOKUP(F195,'N2K Features'!$D$5:$CL$125,42,FALSE)</f>
        <v>High</v>
      </c>
      <c r="AV195" s="76" t="str">
        <f>VLOOKUP(F195,'N2K Features'!$D$5:$CL$125,43,FALSE)</f>
        <v>No</v>
      </c>
      <c r="AW195" s="76">
        <f>VLOOKUP(F195,'N2K Features'!$D$5:$CL$125,44,FALSE)</f>
        <v>0</v>
      </c>
      <c r="AX195" s="76">
        <f>VLOOKUP(F195,'N2K Features'!$D$5:$CL$125,45,FALSE)</f>
        <v>0</v>
      </c>
      <c r="AY195" s="76" t="str">
        <f>VLOOKUP(F195,'N2K Features'!$D$5:$CL$125,46,FALSE)</f>
        <v>No</v>
      </c>
      <c r="AZ195" s="76">
        <f>VLOOKUP(F195,'N2K Features'!$D$5:$CL$125,47,FALSE)</f>
        <v>0</v>
      </c>
      <c r="BA195" s="76">
        <f>VLOOKUP(F195,'N2K Features'!$D$5:$CL$125,48,FALSE)</f>
        <v>0</v>
      </c>
      <c r="BB195" s="76" t="str">
        <f>VLOOKUP(F195,'N2K Features'!$D$5:$CL$125,49,FALSE)</f>
        <v>No</v>
      </c>
      <c r="BC195" s="76">
        <f>VLOOKUP(F195,'N2K Features'!$D$5:$CL$125,50,FALSE)</f>
        <v>0</v>
      </c>
      <c r="BD195" s="130">
        <f>VLOOKUP(F195,'N2K Features'!$D$5:$CL$125,51,FALSE)</f>
        <v>0</v>
      </c>
      <c r="BE195" s="76" t="str">
        <f>VLOOKUP(F195,'N2K Features'!$D$5:$CL$125,52,FALSE)</f>
        <v>Yes</v>
      </c>
      <c r="BF195" s="76" t="str">
        <f>VLOOKUP(F195,'N2K Features'!$D$5:$CL$125,53,FALSE)</f>
        <v>Small</v>
      </c>
      <c r="BG195" s="130" t="str">
        <f>VLOOKUP(F195,'N2K Features'!$D$5:$CL$125,54,FALSE)</f>
        <v>Low</v>
      </c>
      <c r="BH195" s="76" t="str">
        <f>VLOOKUP(F195,'N2K Features'!$D$5:$CL$125,55,FALSE)</f>
        <v>Yes</v>
      </c>
      <c r="BI195" s="76" t="str">
        <f>VLOOKUP(F195,'N2K Features'!$D$5:$CL$125,56,FALSE)</f>
        <v>Large</v>
      </c>
      <c r="BJ195" s="76" t="str">
        <f>VLOOKUP(F195,'N2K Features'!$D$5:$CL$125,57,FALSE)</f>
        <v>High</v>
      </c>
      <c r="BK195" s="76" t="str">
        <f>VLOOKUP(F195,'N2K Features'!$D$5:$CL$125,58,FALSE)</f>
        <v>Yes</v>
      </c>
      <c r="BL195" s="76" t="str">
        <f>VLOOKUP(F195,'N2K Features'!$D$5:$CL$125,59,FALSE)</f>
        <v>Large</v>
      </c>
      <c r="BM195" s="130" t="str">
        <f>VLOOKUP(F195,'N2K Features'!$D$5:$CL$125,60,FALSE)</f>
        <v>High</v>
      </c>
      <c r="BN195" s="76" t="str">
        <f>VLOOKUP(F195,'N2K Features'!$D$5:$CL$125,61,FALSE)</f>
        <v>Yes</v>
      </c>
      <c r="BO195" s="76" t="str">
        <f>VLOOKUP(F195,'N2K Features'!$D$5:$CL$125,62,FALSE)</f>
        <v>Medium</v>
      </c>
      <c r="BP195" s="76" t="str">
        <f>VLOOKUP(F195,'N2K Features'!$D$5:$CL$125,63,FALSE)</f>
        <v>Moderate</v>
      </c>
      <c r="BQ195" s="76" t="str">
        <f>VLOOKUP(F195,'N2K Features'!$D$5:$CL$125,64,FALSE)</f>
        <v>Yes</v>
      </c>
      <c r="BR195" s="76" t="str">
        <f>VLOOKUP(F195,'N2K Features'!$D$5:$CL$125,65,FALSE)</f>
        <v>Medium</v>
      </c>
      <c r="BS195" s="76" t="str">
        <f>VLOOKUP(F195,'N2K Features'!$D$5:$CL$125,66,FALSE)</f>
        <v>Moderate</v>
      </c>
      <c r="BT195" s="76" t="str">
        <f>VLOOKUP(F195,'N2K Features'!$D$5:$CL$125,67,FALSE)</f>
        <v>Yes</v>
      </c>
      <c r="BU195" s="76" t="str">
        <f>VLOOKUP(F195,'N2K Features'!$D$5:$CL$125,68,FALSE)</f>
        <v>Medium</v>
      </c>
      <c r="BV195" s="76" t="str">
        <f>VLOOKUP(F195,'N2K Features'!$D$5:$CL$125,69,FALSE)</f>
        <v>High</v>
      </c>
      <c r="BW195" s="76" t="str">
        <f>VLOOKUP(F195,'N2K Features'!$D$5:$CL$125,70,FALSE)</f>
        <v>Yes</v>
      </c>
      <c r="BX195" s="76" t="str">
        <f>VLOOKUP(F195,'N2K Features'!$D$5:$CL$125,71,FALSE)</f>
        <v>Medium</v>
      </c>
      <c r="BY195" s="130" t="str">
        <f>VLOOKUP(F195,'N2K Features'!$D$5:$CL$125,72,FALSE)</f>
        <v>High</v>
      </c>
      <c r="BZ195" s="76" t="str">
        <f>VLOOKUP(F195,'N2K Features'!$D$5:$CL$125,73,FALSE)</f>
        <v>No</v>
      </c>
      <c r="CA195" s="76">
        <f>VLOOKUP(F195,'N2K Features'!$D$5:$CL$125,74,FALSE)</f>
        <v>0</v>
      </c>
      <c r="CB195" s="76">
        <f>VLOOKUP(F195,'N2K Features'!$D$5:$CL$125,75,FALSE)</f>
        <v>0</v>
      </c>
      <c r="CC195" s="76" t="str">
        <f>VLOOKUP(F195,'N2K Features'!$D$5:$CL$125,76,FALSE)</f>
        <v>No</v>
      </c>
      <c r="CD195" s="76">
        <f>VLOOKUP(F195,'N2K Features'!$D$5:$CL$125,77,FALSE)</f>
        <v>0</v>
      </c>
      <c r="CE195" s="76">
        <f>VLOOKUP(F195,'N2K Features'!$D$5:$CL$125,78,FALSE)</f>
        <v>0</v>
      </c>
      <c r="CF195" s="76" t="str">
        <f>VLOOKUP(F195,'N2K Features'!$D$5:$CL$125,79,FALSE)</f>
        <v>Yes</v>
      </c>
      <c r="CG195" s="76" t="str">
        <f>VLOOKUP(F195,'N2K Features'!$D$5:$CL$125,80,FALSE)</f>
        <v>Medium</v>
      </c>
      <c r="CH195" s="76" t="str">
        <f>VLOOKUP(F195,'N2K Features'!$D$5:$CL$125,81,FALSE)</f>
        <v>High</v>
      </c>
      <c r="CI195" s="76" t="str">
        <f>VLOOKUP(F195,'N2K Features'!$D$5:$CL$125,82,FALSE)</f>
        <v>No</v>
      </c>
      <c r="CJ195" s="76">
        <f>VLOOKUP(F195,'N2K Features'!$D$5:$CL$125,83,FALSE)</f>
        <v>0</v>
      </c>
      <c r="CK195" s="76">
        <f>VLOOKUP(F195,'N2K Features'!$D$5:$CL$125,84,FALSE)</f>
        <v>0</v>
      </c>
      <c r="CL195" s="76" t="str">
        <f>VLOOKUP(F195,'N2K Features'!$D$5:$CL$125,85,FALSE)</f>
        <v>Yes</v>
      </c>
      <c r="CM195" s="76" t="str">
        <f>VLOOKUP(F195,'N2K Features'!$D$5:$CL$125,86,FALSE)</f>
        <v>Low</v>
      </c>
      <c r="CN195" s="79" t="str">
        <f>VLOOKUP(F195,'N2K Features'!$D$5:$CL$125,87,FALSE)</f>
        <v>Contributes to diverse landscape</v>
      </c>
    </row>
    <row r="196" spans="1:92" ht="14.4" hidden="1" x14ac:dyDescent="0.3">
      <c r="A196" s="129" t="s">
        <v>258</v>
      </c>
      <c r="B196" s="59" t="s">
        <v>259</v>
      </c>
      <c r="C196" s="59" t="s">
        <v>585</v>
      </c>
      <c r="D196" s="59" t="s">
        <v>135</v>
      </c>
      <c r="E196" s="59" t="s">
        <v>590</v>
      </c>
      <c r="F196" s="59" t="s">
        <v>136</v>
      </c>
      <c r="G196" s="59" t="s">
        <v>136</v>
      </c>
      <c r="H196" s="179" t="s">
        <v>137</v>
      </c>
      <c r="I196" s="77" t="str">
        <f>VLOOKUP(F196,'N2K Features'!$D$5:$CL$125,4,FALSE)</f>
        <v>Yes</v>
      </c>
      <c r="J196" s="77" t="str">
        <f>VLOOKUP(F196,'N2K Features'!$D$5:$CL$125,5,FALSE)</f>
        <v>Medium</v>
      </c>
      <c r="K196" s="77" t="str">
        <f>VLOOKUP(F196,'N2K Features'!$D$5:$CL$125,6,FALSE)</f>
        <v>Moderate</v>
      </c>
      <c r="L196" s="77" t="str">
        <f>VLOOKUP(F196,'N2K Features'!$D$5:$CL$125,7,FALSE)</f>
        <v>Yes</v>
      </c>
      <c r="M196" s="77" t="str">
        <f>VLOOKUP(F196,'N2K Features'!$D$5:$CL$125,8,FALSE)</f>
        <v>Medium</v>
      </c>
      <c r="N196" s="77" t="str">
        <f>VLOOKUP(F196,'N2K Features'!$D$5:$CL$125,9,FALSE)</f>
        <v>High</v>
      </c>
      <c r="O196" s="77" t="str">
        <f>VLOOKUP(F196,'N2K Features'!$D$5:$CL$125,10,FALSE)</f>
        <v>Yes</v>
      </c>
      <c r="P196" s="77" t="str">
        <f>VLOOKUP(F196,'N2K Features'!$D$5:$CL$125,11,FALSE)</f>
        <v>Medium</v>
      </c>
      <c r="Q196" s="77" t="str">
        <f>VLOOKUP(F196,'N2K Features'!$D$5:$CL$125,12,FALSE)</f>
        <v>Low</v>
      </c>
      <c r="R196" s="77" t="str">
        <f>VLOOKUP(F196,'N2K Features'!$D$5:$CL$125,13,FALSE)</f>
        <v>Yes</v>
      </c>
      <c r="S196" s="77" t="str">
        <f>VLOOKUP(F196,'N2K Features'!$D$5:$CL$125,14,FALSE)</f>
        <v>Medium</v>
      </c>
      <c r="T196" s="77" t="str">
        <f>VLOOKUP(F196,'N2K Features'!$D$5:$CL$125,15,FALSE)</f>
        <v>High</v>
      </c>
      <c r="U196" s="77" t="str">
        <f>VLOOKUP(F196,'N2K Features'!$D$5:$CL$125,16,FALSE)</f>
        <v>Yes</v>
      </c>
      <c r="V196" s="77" t="str">
        <f>VLOOKUP(F196,'N2K Features'!$D$5:$CL$125, 17,FALSE)</f>
        <v>Small</v>
      </c>
      <c r="W196" s="77" t="str">
        <f>VLOOKUP(F196,'N2K Features'!$D$5:$CL$125,18,FALSE)</f>
        <v>Low</v>
      </c>
      <c r="X196" s="77" t="str">
        <f>VLOOKUP(F196,'N2K Features'!$D$5:$CL$125,19,FALSE)</f>
        <v>No</v>
      </c>
      <c r="Y196" s="77">
        <f>VLOOKUP(F196,'N2K Features'!$D$5:$CL$125,20,FALSE)</f>
        <v>0</v>
      </c>
      <c r="Z196" s="77">
        <f>VLOOKUP(F196,'N2K Features'!$D$5:$CL$125,21,FALSE)</f>
        <v>0</v>
      </c>
      <c r="AA196" s="77" t="str">
        <f>VLOOKUP(F196,'N2K Features'!$D$5:$CL$125,22,FALSE)</f>
        <v>No</v>
      </c>
      <c r="AB196" s="77">
        <f>VLOOKUP(F196,'N2K Features'!$D$5:$CL$125,23,FALSE)</f>
        <v>0</v>
      </c>
      <c r="AC196" s="77">
        <f>VLOOKUP(F196,'N2K Features'!$D$5:$CL$125,24,FALSE)</f>
        <v>0</v>
      </c>
      <c r="AD196" s="77" t="str">
        <f>VLOOKUP(F196,'N2K Features'!$D$5:$CL$125,25,FALSE)</f>
        <v>Yes</v>
      </c>
      <c r="AE196" s="77" t="str">
        <f>VLOOKUP(F196,'N2K Features'!$D$5:$CL$125,26,FALSE)</f>
        <v>Medium</v>
      </c>
      <c r="AF196" s="78" t="str">
        <f>VLOOKUP(F196,'N2K Features'!$D$5:$CL$125,27,FALSE)</f>
        <v>High</v>
      </c>
      <c r="AG196" s="76" t="str">
        <f>VLOOKUP(F196,'N2K Features'!$D$5:$CL$125,28,FALSE)</f>
        <v>Yes</v>
      </c>
      <c r="AH196" s="76" t="str">
        <f>VLOOKUP(F196,'N2K Features'!$D$5:$CL$125,29,FALSE)</f>
        <v>Small</v>
      </c>
      <c r="AI196" s="76" t="str">
        <f>VLOOKUP(F196,'N2K Features'!$D$5:$CL$125,30,FALSE)</f>
        <v>High</v>
      </c>
      <c r="AJ196" s="76" t="str">
        <f>VLOOKUP(F196,'N2K Features'!$D$5:$CL$125,31,FALSE)</f>
        <v>Yes</v>
      </c>
      <c r="AK196" s="76" t="str">
        <f>VLOOKUP(F196,'N2K Features'!$D$5:$CL$125,32,FALSE)</f>
        <v>Medium</v>
      </c>
      <c r="AL196" s="76" t="str">
        <f>VLOOKUP(F196,'N2K Features'!$D$5:$CL$125,33,FALSE)</f>
        <v>Low</v>
      </c>
      <c r="AM196" s="76" t="str">
        <f>VLOOKUP(F196,'N2K Features'!$D$5:$CL$125,34,FALSE)</f>
        <v>No</v>
      </c>
      <c r="AN196" s="76">
        <f>VLOOKUP(F196,'N2K Features'!$D$5:$CL$125,35,FALSE)</f>
        <v>0</v>
      </c>
      <c r="AO196" s="76">
        <f>VLOOKUP(F196,'N2K Features'!$D$5:$CL$125,36,FALSE)</f>
        <v>0</v>
      </c>
      <c r="AP196" s="76" t="str">
        <f>VLOOKUP(F196,'N2K Features'!$D$5:$CL$125,37,FALSE)</f>
        <v>Yes</v>
      </c>
      <c r="AQ196" s="76" t="str">
        <f>VLOOKUP(F196,'N2K Features'!$D$5:$CL$125,38,FALSE)</f>
        <v>Small</v>
      </c>
      <c r="AR196" s="76" t="str">
        <f>VLOOKUP(F196,'N2K Features'!$D$5:$CL$125,39,FALSE)</f>
        <v>Low</v>
      </c>
      <c r="AS196" s="76" t="str">
        <f>VLOOKUP(F196,'N2K Features'!$D$5:$CL$125,40,FALSE)</f>
        <v>Yes</v>
      </c>
      <c r="AT196" s="76" t="str">
        <f>VLOOKUP(F196,'N2K Features'!$D$5:$CL$125,41,FALSE)</f>
        <v>Small</v>
      </c>
      <c r="AU196" s="76" t="str">
        <f>VLOOKUP(F196,'N2K Features'!$D$5:$CL$125,42,FALSE)</f>
        <v>High</v>
      </c>
      <c r="AV196" s="76" t="str">
        <f>VLOOKUP(F196,'N2K Features'!$D$5:$CL$125,43,FALSE)</f>
        <v>No</v>
      </c>
      <c r="AW196" s="76">
        <f>VLOOKUP(F196,'N2K Features'!$D$5:$CL$125,44,FALSE)</f>
        <v>0</v>
      </c>
      <c r="AX196" s="76">
        <f>VLOOKUP(F196,'N2K Features'!$D$5:$CL$125,45,FALSE)</f>
        <v>0</v>
      </c>
      <c r="AY196" s="76" t="str">
        <f>VLOOKUP(F196,'N2K Features'!$D$5:$CL$125,46,FALSE)</f>
        <v>No</v>
      </c>
      <c r="AZ196" s="76">
        <f>VLOOKUP(F196,'N2K Features'!$D$5:$CL$125,47,FALSE)</f>
        <v>0</v>
      </c>
      <c r="BA196" s="76">
        <f>VLOOKUP(F196,'N2K Features'!$D$5:$CL$125,48,FALSE)</f>
        <v>0</v>
      </c>
      <c r="BB196" s="76" t="str">
        <f>VLOOKUP(F196,'N2K Features'!$D$5:$CL$125,49,FALSE)</f>
        <v>No</v>
      </c>
      <c r="BC196" s="76">
        <f>VLOOKUP(F196,'N2K Features'!$D$5:$CL$125,50,FALSE)</f>
        <v>0</v>
      </c>
      <c r="BD196" s="130">
        <f>VLOOKUP(F196,'N2K Features'!$D$5:$CL$125,51,FALSE)</f>
        <v>0</v>
      </c>
      <c r="BE196" s="76" t="str">
        <f>VLOOKUP(F196,'N2K Features'!$D$5:$CL$125,52,FALSE)</f>
        <v>Yes</v>
      </c>
      <c r="BF196" s="76" t="str">
        <f>VLOOKUP(F196,'N2K Features'!$D$5:$CL$125,53,FALSE)</f>
        <v>Small</v>
      </c>
      <c r="BG196" s="130" t="str">
        <f>VLOOKUP(F196,'N2K Features'!$D$5:$CL$125,54,FALSE)</f>
        <v>Low</v>
      </c>
      <c r="BH196" s="76" t="str">
        <f>VLOOKUP(F196,'N2K Features'!$D$5:$CL$125,55,FALSE)</f>
        <v>Yes</v>
      </c>
      <c r="BI196" s="76" t="str">
        <f>VLOOKUP(F196,'N2K Features'!$D$5:$CL$125,56,FALSE)</f>
        <v>Large</v>
      </c>
      <c r="BJ196" s="76" t="str">
        <f>VLOOKUP(F196,'N2K Features'!$D$5:$CL$125,57,FALSE)</f>
        <v>High</v>
      </c>
      <c r="BK196" s="76" t="str">
        <f>VLOOKUP(F196,'N2K Features'!$D$5:$CL$125,58,FALSE)</f>
        <v>Yes</v>
      </c>
      <c r="BL196" s="76" t="str">
        <f>VLOOKUP(F196,'N2K Features'!$D$5:$CL$125,59,FALSE)</f>
        <v>Large</v>
      </c>
      <c r="BM196" s="130" t="str">
        <f>VLOOKUP(F196,'N2K Features'!$D$5:$CL$125,60,FALSE)</f>
        <v>High</v>
      </c>
      <c r="BN196" s="76" t="str">
        <f>VLOOKUP(F196,'N2K Features'!$D$5:$CL$125,61,FALSE)</f>
        <v>Yes</v>
      </c>
      <c r="BO196" s="76" t="str">
        <f>VLOOKUP(F196,'N2K Features'!$D$5:$CL$125,62,FALSE)</f>
        <v>Medium</v>
      </c>
      <c r="BP196" s="76" t="str">
        <f>VLOOKUP(F196,'N2K Features'!$D$5:$CL$125,63,FALSE)</f>
        <v>Moderate</v>
      </c>
      <c r="BQ196" s="76" t="str">
        <f>VLOOKUP(F196,'N2K Features'!$D$5:$CL$125,64,FALSE)</f>
        <v>Yes</v>
      </c>
      <c r="BR196" s="76" t="str">
        <f>VLOOKUP(F196,'N2K Features'!$D$5:$CL$125,65,FALSE)</f>
        <v>Medium</v>
      </c>
      <c r="BS196" s="76" t="str">
        <f>VLOOKUP(F196,'N2K Features'!$D$5:$CL$125,66,FALSE)</f>
        <v>Moderate</v>
      </c>
      <c r="BT196" s="76" t="str">
        <f>VLOOKUP(F196,'N2K Features'!$D$5:$CL$125,67,FALSE)</f>
        <v>Yes</v>
      </c>
      <c r="BU196" s="76" t="str">
        <f>VLOOKUP(F196,'N2K Features'!$D$5:$CL$125,68,FALSE)</f>
        <v>Medium</v>
      </c>
      <c r="BV196" s="76" t="str">
        <f>VLOOKUP(F196,'N2K Features'!$D$5:$CL$125,69,FALSE)</f>
        <v>High</v>
      </c>
      <c r="BW196" s="76" t="str">
        <f>VLOOKUP(F196,'N2K Features'!$D$5:$CL$125,70,FALSE)</f>
        <v>Yes</v>
      </c>
      <c r="BX196" s="76" t="str">
        <f>VLOOKUP(F196,'N2K Features'!$D$5:$CL$125,71,FALSE)</f>
        <v>Medium</v>
      </c>
      <c r="BY196" s="130" t="str">
        <f>VLOOKUP(F196,'N2K Features'!$D$5:$CL$125,72,FALSE)</f>
        <v>High</v>
      </c>
      <c r="BZ196" s="76" t="str">
        <f>VLOOKUP(F196,'N2K Features'!$D$5:$CL$125,73,FALSE)</f>
        <v>No</v>
      </c>
      <c r="CA196" s="76">
        <f>VLOOKUP(F196,'N2K Features'!$D$5:$CL$125,74,FALSE)</f>
        <v>0</v>
      </c>
      <c r="CB196" s="76">
        <f>VLOOKUP(F196,'N2K Features'!$D$5:$CL$125,75,FALSE)</f>
        <v>0</v>
      </c>
      <c r="CC196" s="76" t="str">
        <f>VLOOKUP(F196,'N2K Features'!$D$5:$CL$125,76,FALSE)</f>
        <v>No</v>
      </c>
      <c r="CD196" s="76">
        <f>VLOOKUP(F196,'N2K Features'!$D$5:$CL$125,77,FALSE)</f>
        <v>0</v>
      </c>
      <c r="CE196" s="76">
        <f>VLOOKUP(F196,'N2K Features'!$D$5:$CL$125,78,FALSE)</f>
        <v>0</v>
      </c>
      <c r="CF196" s="76" t="str">
        <f>VLOOKUP(F196,'N2K Features'!$D$5:$CL$125,79,FALSE)</f>
        <v>Yes</v>
      </c>
      <c r="CG196" s="76" t="str">
        <f>VLOOKUP(F196,'N2K Features'!$D$5:$CL$125,80,FALSE)</f>
        <v>Medium</v>
      </c>
      <c r="CH196" s="76" t="str">
        <f>VLOOKUP(F196,'N2K Features'!$D$5:$CL$125,81,FALSE)</f>
        <v>High</v>
      </c>
      <c r="CI196" s="76" t="str">
        <f>VLOOKUP(F196,'N2K Features'!$D$5:$CL$125,82,FALSE)</f>
        <v>No</v>
      </c>
      <c r="CJ196" s="76">
        <f>VLOOKUP(F196,'N2K Features'!$D$5:$CL$125,83,FALSE)</f>
        <v>0</v>
      </c>
      <c r="CK196" s="76">
        <f>VLOOKUP(F196,'N2K Features'!$D$5:$CL$125,84,FALSE)</f>
        <v>0</v>
      </c>
      <c r="CL196" s="76" t="str">
        <f>VLOOKUP(F196,'N2K Features'!$D$5:$CL$125,85,FALSE)</f>
        <v>Yes</v>
      </c>
      <c r="CM196" s="76" t="str">
        <f>VLOOKUP(F196,'N2K Features'!$D$5:$CL$125,86,FALSE)</f>
        <v>Low</v>
      </c>
      <c r="CN196" s="79" t="str">
        <f>VLOOKUP(F196,'N2K Features'!$D$5:$CL$125,87,FALSE)</f>
        <v>Contributes to diverse landscape</v>
      </c>
    </row>
    <row r="197" spans="1:92" ht="14.4" hidden="1" x14ac:dyDescent="0.3">
      <c r="A197" s="129" t="s">
        <v>258</v>
      </c>
      <c r="B197" s="59" t="s">
        <v>259</v>
      </c>
      <c r="C197" s="59" t="s">
        <v>585</v>
      </c>
      <c r="D197" s="59" t="s">
        <v>138</v>
      </c>
      <c r="E197" s="59" t="s">
        <v>590</v>
      </c>
      <c r="F197" s="59" t="s">
        <v>139</v>
      </c>
      <c r="G197" s="59" t="s">
        <v>140</v>
      </c>
      <c r="H197" s="179" t="s">
        <v>141</v>
      </c>
      <c r="I197" s="77" t="str">
        <f>VLOOKUP(F197,'N2K Features'!$D$5:$CL$125,4,FALSE)</f>
        <v>Yes</v>
      </c>
      <c r="J197" s="77" t="str">
        <f>VLOOKUP(F197,'N2K Features'!$D$5:$CL$125,5,FALSE)</f>
        <v>Medium</v>
      </c>
      <c r="K197" s="77" t="str">
        <f>VLOOKUP(F197,'N2K Features'!$D$5:$CL$125,6,FALSE)</f>
        <v>Moderate</v>
      </c>
      <c r="L197" s="77" t="str">
        <f>VLOOKUP(F197,'N2K Features'!$D$5:$CL$125,7,FALSE)</f>
        <v>Yes</v>
      </c>
      <c r="M197" s="77" t="str">
        <f>VLOOKUP(F197,'N2K Features'!$D$5:$CL$125,8,FALSE)</f>
        <v>Medium</v>
      </c>
      <c r="N197" s="77" t="str">
        <f>VLOOKUP(F197,'N2K Features'!$D$5:$CL$125,9,FALSE)</f>
        <v>High</v>
      </c>
      <c r="O197" s="77" t="str">
        <f>VLOOKUP(F197,'N2K Features'!$D$5:$CL$125,10,FALSE)</f>
        <v>Yes</v>
      </c>
      <c r="P197" s="77" t="str">
        <f>VLOOKUP(F197,'N2K Features'!$D$5:$CL$125,11,FALSE)</f>
        <v>Medium</v>
      </c>
      <c r="Q197" s="77" t="str">
        <f>VLOOKUP(F197,'N2K Features'!$D$5:$CL$125,12,FALSE)</f>
        <v>Low</v>
      </c>
      <c r="R197" s="77" t="str">
        <f>VLOOKUP(F197,'N2K Features'!$D$5:$CL$125,13,FALSE)</f>
        <v>Yes</v>
      </c>
      <c r="S197" s="77" t="str">
        <f>VLOOKUP(F197,'N2K Features'!$D$5:$CL$125,14,FALSE)</f>
        <v>Medium</v>
      </c>
      <c r="T197" s="77" t="str">
        <f>VLOOKUP(F197,'N2K Features'!$D$5:$CL$125,15,FALSE)</f>
        <v>High</v>
      </c>
      <c r="U197" s="77" t="str">
        <f>VLOOKUP(F197,'N2K Features'!$D$5:$CL$125,16,FALSE)</f>
        <v>Yes</v>
      </c>
      <c r="V197" s="77" t="str">
        <f>VLOOKUP(F197,'N2K Features'!$D$5:$CL$125, 17,FALSE)</f>
        <v>Small</v>
      </c>
      <c r="W197" s="77" t="str">
        <f>VLOOKUP(F197,'N2K Features'!$D$5:$CL$125,18,FALSE)</f>
        <v>Low</v>
      </c>
      <c r="X197" s="77" t="str">
        <f>VLOOKUP(F197,'N2K Features'!$D$5:$CL$125,19,FALSE)</f>
        <v>No</v>
      </c>
      <c r="Y197" s="77">
        <f>VLOOKUP(F197,'N2K Features'!$D$5:$CL$125,20,FALSE)</f>
        <v>0</v>
      </c>
      <c r="Z197" s="77">
        <f>VLOOKUP(F197,'N2K Features'!$D$5:$CL$125,21,FALSE)</f>
        <v>0</v>
      </c>
      <c r="AA197" s="77" t="str">
        <f>VLOOKUP(F197,'N2K Features'!$D$5:$CL$125,22,FALSE)</f>
        <v>No</v>
      </c>
      <c r="AB197" s="77">
        <f>VLOOKUP(F197,'N2K Features'!$D$5:$CL$125,23,FALSE)</f>
        <v>0</v>
      </c>
      <c r="AC197" s="77">
        <f>VLOOKUP(F197,'N2K Features'!$D$5:$CL$125,24,FALSE)</f>
        <v>0</v>
      </c>
      <c r="AD197" s="77" t="str">
        <f>VLOOKUP(F197,'N2K Features'!$D$5:$CL$125,25,FALSE)</f>
        <v>Yes</v>
      </c>
      <c r="AE197" s="77" t="str">
        <f>VLOOKUP(F197,'N2K Features'!$D$5:$CL$125,26,FALSE)</f>
        <v>Medium</v>
      </c>
      <c r="AF197" s="78" t="str">
        <f>VLOOKUP(F197,'N2K Features'!$D$5:$CL$125,27,FALSE)</f>
        <v>High</v>
      </c>
      <c r="AG197" s="76" t="str">
        <f>VLOOKUP(F197,'N2K Features'!$D$5:$CL$125,28,FALSE)</f>
        <v>Yes</v>
      </c>
      <c r="AH197" s="76" t="str">
        <f>VLOOKUP(F197,'N2K Features'!$D$5:$CL$125,29,FALSE)</f>
        <v>Small</v>
      </c>
      <c r="AI197" s="76" t="str">
        <f>VLOOKUP(F197,'N2K Features'!$D$5:$CL$125,30,FALSE)</f>
        <v>High</v>
      </c>
      <c r="AJ197" s="76" t="str">
        <f>VLOOKUP(F197,'N2K Features'!$D$5:$CL$125,31,FALSE)</f>
        <v>Yes</v>
      </c>
      <c r="AK197" s="76" t="str">
        <f>VLOOKUP(F197,'N2K Features'!$D$5:$CL$125,32,FALSE)</f>
        <v>Medium</v>
      </c>
      <c r="AL197" s="76" t="str">
        <f>VLOOKUP(F197,'N2K Features'!$D$5:$CL$125,33,FALSE)</f>
        <v>Low</v>
      </c>
      <c r="AM197" s="76" t="str">
        <f>VLOOKUP(F197,'N2K Features'!$D$5:$CL$125,34,FALSE)</f>
        <v>No</v>
      </c>
      <c r="AN197" s="76">
        <f>VLOOKUP(F197,'N2K Features'!$D$5:$CL$125,35,FALSE)</f>
        <v>0</v>
      </c>
      <c r="AO197" s="76">
        <f>VLOOKUP(F197,'N2K Features'!$D$5:$CL$125,36,FALSE)</f>
        <v>0</v>
      </c>
      <c r="AP197" s="76" t="str">
        <f>VLOOKUP(F197,'N2K Features'!$D$5:$CL$125,37,FALSE)</f>
        <v>Yes</v>
      </c>
      <c r="AQ197" s="76" t="str">
        <f>VLOOKUP(F197,'N2K Features'!$D$5:$CL$125,38,FALSE)</f>
        <v>Small</v>
      </c>
      <c r="AR197" s="76" t="str">
        <f>VLOOKUP(F197,'N2K Features'!$D$5:$CL$125,39,FALSE)</f>
        <v>Low</v>
      </c>
      <c r="AS197" s="76" t="str">
        <f>VLOOKUP(F197,'N2K Features'!$D$5:$CL$125,40,FALSE)</f>
        <v>Yes</v>
      </c>
      <c r="AT197" s="76" t="str">
        <f>VLOOKUP(F197,'N2K Features'!$D$5:$CL$125,41,FALSE)</f>
        <v>Small</v>
      </c>
      <c r="AU197" s="76" t="str">
        <f>VLOOKUP(F197,'N2K Features'!$D$5:$CL$125,42,FALSE)</f>
        <v>High</v>
      </c>
      <c r="AV197" s="76" t="str">
        <f>VLOOKUP(F197,'N2K Features'!$D$5:$CL$125,43,FALSE)</f>
        <v>No</v>
      </c>
      <c r="AW197" s="76">
        <f>VLOOKUP(F197,'N2K Features'!$D$5:$CL$125,44,FALSE)</f>
        <v>0</v>
      </c>
      <c r="AX197" s="76">
        <f>VLOOKUP(F197,'N2K Features'!$D$5:$CL$125,45,FALSE)</f>
        <v>0</v>
      </c>
      <c r="AY197" s="76" t="str">
        <f>VLOOKUP(F197,'N2K Features'!$D$5:$CL$125,46,FALSE)</f>
        <v>No</v>
      </c>
      <c r="AZ197" s="76">
        <f>VLOOKUP(F197,'N2K Features'!$D$5:$CL$125,47,FALSE)</f>
        <v>0</v>
      </c>
      <c r="BA197" s="76">
        <f>VLOOKUP(F197,'N2K Features'!$D$5:$CL$125,48,FALSE)</f>
        <v>0</v>
      </c>
      <c r="BB197" s="76" t="str">
        <f>VLOOKUP(F197,'N2K Features'!$D$5:$CL$125,49,FALSE)</f>
        <v>No</v>
      </c>
      <c r="BC197" s="76">
        <f>VLOOKUP(F197,'N2K Features'!$D$5:$CL$125,50,FALSE)</f>
        <v>0</v>
      </c>
      <c r="BD197" s="130">
        <f>VLOOKUP(F197,'N2K Features'!$D$5:$CL$125,51,FALSE)</f>
        <v>0</v>
      </c>
      <c r="BE197" s="76" t="str">
        <f>VLOOKUP(F197,'N2K Features'!$D$5:$CL$125,52,FALSE)</f>
        <v>Yes</v>
      </c>
      <c r="BF197" s="76" t="str">
        <f>VLOOKUP(F197,'N2K Features'!$D$5:$CL$125,53,FALSE)</f>
        <v>Small</v>
      </c>
      <c r="BG197" s="130" t="str">
        <f>VLOOKUP(F197,'N2K Features'!$D$5:$CL$125,54,FALSE)</f>
        <v>Low</v>
      </c>
      <c r="BH197" s="76" t="str">
        <f>VLOOKUP(F197,'N2K Features'!$D$5:$CL$125,55,FALSE)</f>
        <v>Yes</v>
      </c>
      <c r="BI197" s="76" t="str">
        <f>VLOOKUP(F197,'N2K Features'!$D$5:$CL$125,56,FALSE)</f>
        <v>Large</v>
      </c>
      <c r="BJ197" s="76" t="str">
        <f>VLOOKUP(F197,'N2K Features'!$D$5:$CL$125,57,FALSE)</f>
        <v>High</v>
      </c>
      <c r="BK197" s="76" t="str">
        <f>VLOOKUP(F197,'N2K Features'!$D$5:$CL$125,58,FALSE)</f>
        <v>Yes</v>
      </c>
      <c r="BL197" s="76" t="str">
        <f>VLOOKUP(F197,'N2K Features'!$D$5:$CL$125,59,FALSE)</f>
        <v>Large</v>
      </c>
      <c r="BM197" s="130" t="str">
        <f>VLOOKUP(F197,'N2K Features'!$D$5:$CL$125,60,FALSE)</f>
        <v>High</v>
      </c>
      <c r="BN197" s="76" t="str">
        <f>VLOOKUP(F197,'N2K Features'!$D$5:$CL$125,61,FALSE)</f>
        <v>Yes</v>
      </c>
      <c r="BO197" s="76" t="str">
        <f>VLOOKUP(F197,'N2K Features'!$D$5:$CL$125,62,FALSE)</f>
        <v>Medium</v>
      </c>
      <c r="BP197" s="76" t="str">
        <f>VLOOKUP(F197,'N2K Features'!$D$5:$CL$125,63,FALSE)</f>
        <v>Moderate</v>
      </c>
      <c r="BQ197" s="76" t="str">
        <f>VLOOKUP(F197,'N2K Features'!$D$5:$CL$125,64,FALSE)</f>
        <v>No</v>
      </c>
      <c r="BR197" s="76">
        <f>VLOOKUP(F197,'N2K Features'!$D$5:$CL$125,65,FALSE)</f>
        <v>0</v>
      </c>
      <c r="BS197" s="76">
        <f>VLOOKUP(F197,'N2K Features'!$D$5:$CL$125,66,FALSE)</f>
        <v>0</v>
      </c>
      <c r="BT197" s="76" t="str">
        <f>VLOOKUP(F197,'N2K Features'!$D$5:$CL$125,67,FALSE)</f>
        <v>Yes</v>
      </c>
      <c r="BU197" s="76" t="str">
        <f>VLOOKUP(F197,'N2K Features'!$D$5:$CL$125,68,FALSE)</f>
        <v>Medium</v>
      </c>
      <c r="BV197" s="76" t="str">
        <f>VLOOKUP(F197,'N2K Features'!$D$5:$CL$125,69,FALSE)</f>
        <v>High</v>
      </c>
      <c r="BW197" s="76" t="str">
        <f>VLOOKUP(F197,'N2K Features'!$D$5:$CL$125,70,FALSE)</f>
        <v>Yes</v>
      </c>
      <c r="BX197" s="76" t="str">
        <f>VLOOKUP(F197,'N2K Features'!$D$5:$CL$125,71,FALSE)</f>
        <v>Medium</v>
      </c>
      <c r="BY197" s="130" t="str">
        <f>VLOOKUP(F197,'N2K Features'!$D$5:$CL$125,72,FALSE)</f>
        <v>High</v>
      </c>
      <c r="BZ197" s="76" t="str">
        <f>VLOOKUP(F197,'N2K Features'!$D$5:$CL$125,73,FALSE)</f>
        <v>No</v>
      </c>
      <c r="CA197" s="76">
        <f>VLOOKUP(F197,'N2K Features'!$D$5:$CL$125,74,FALSE)</f>
        <v>0</v>
      </c>
      <c r="CB197" s="76">
        <f>VLOOKUP(F197,'N2K Features'!$D$5:$CL$125,75,FALSE)</f>
        <v>0</v>
      </c>
      <c r="CC197" s="76" t="str">
        <f>VLOOKUP(F197,'N2K Features'!$D$5:$CL$125,76,FALSE)</f>
        <v>No</v>
      </c>
      <c r="CD197" s="76">
        <f>VLOOKUP(F197,'N2K Features'!$D$5:$CL$125,77,FALSE)</f>
        <v>0</v>
      </c>
      <c r="CE197" s="76">
        <f>VLOOKUP(F197,'N2K Features'!$D$5:$CL$125,78,FALSE)</f>
        <v>0</v>
      </c>
      <c r="CF197" s="76" t="str">
        <f>VLOOKUP(F197,'N2K Features'!$D$5:$CL$125,79,FALSE)</f>
        <v>Yes</v>
      </c>
      <c r="CG197" s="76" t="str">
        <f>VLOOKUP(F197,'N2K Features'!$D$5:$CL$125,80,FALSE)</f>
        <v>Medium</v>
      </c>
      <c r="CH197" s="76" t="str">
        <f>VLOOKUP(F197,'N2K Features'!$D$5:$CL$125,81,FALSE)</f>
        <v>High</v>
      </c>
      <c r="CI197" s="76" t="str">
        <f>VLOOKUP(F197,'N2K Features'!$D$5:$CL$125,82,FALSE)</f>
        <v>No</v>
      </c>
      <c r="CJ197" s="76">
        <f>VLOOKUP(F197,'N2K Features'!$D$5:$CL$125,83,FALSE)</f>
        <v>0</v>
      </c>
      <c r="CK197" s="76">
        <f>VLOOKUP(F197,'N2K Features'!$D$5:$CL$125,84,FALSE)</f>
        <v>0</v>
      </c>
      <c r="CL197" s="76" t="str">
        <f>VLOOKUP(F197,'N2K Features'!$D$5:$CL$125,85,FALSE)</f>
        <v>Yes</v>
      </c>
      <c r="CM197" s="76" t="str">
        <f>VLOOKUP(F197,'N2K Features'!$D$5:$CL$125,86,FALSE)</f>
        <v>Medium</v>
      </c>
      <c r="CN197" s="79" t="str">
        <f>VLOOKUP(F197,'N2K Features'!$D$5:$CL$125,87,FALSE)</f>
        <v>Distinctive often exceptional landscapes; attracts visitors in certain areas but others may be inaccessible; walking, bird watching</v>
      </c>
    </row>
    <row r="198" spans="1:92" ht="14.4" hidden="1" x14ac:dyDescent="0.3">
      <c r="A198" s="129" t="s">
        <v>258</v>
      </c>
      <c r="B198" s="59" t="s">
        <v>259</v>
      </c>
      <c r="C198" s="59" t="s">
        <v>585</v>
      </c>
      <c r="D198" s="59" t="s">
        <v>146</v>
      </c>
      <c r="E198" s="59" t="s">
        <v>590</v>
      </c>
      <c r="F198" s="59" t="s">
        <v>147</v>
      </c>
      <c r="G198" s="59" t="s">
        <v>148</v>
      </c>
      <c r="H198" s="179" t="s">
        <v>149</v>
      </c>
      <c r="I198" s="77" t="str">
        <f>VLOOKUP(F198,'N2K Features'!$D$5:$CL$125,4,FALSE)</f>
        <v>Yes</v>
      </c>
      <c r="J198" s="77" t="str">
        <f>VLOOKUP(F198,'N2K Features'!$D$5:$CL$125,5,FALSE)</f>
        <v>Medium</v>
      </c>
      <c r="K198" s="77" t="str">
        <f>VLOOKUP(F198,'N2K Features'!$D$5:$CL$125,6,FALSE)</f>
        <v>Moderate</v>
      </c>
      <c r="L198" s="77" t="str">
        <f>VLOOKUP(F198,'N2K Features'!$D$5:$CL$125,7,FALSE)</f>
        <v>Yes</v>
      </c>
      <c r="M198" s="77" t="str">
        <f>VLOOKUP(F198,'N2K Features'!$D$5:$CL$125,8,FALSE)</f>
        <v>Medium</v>
      </c>
      <c r="N198" s="77" t="str">
        <f>VLOOKUP(F198,'N2K Features'!$D$5:$CL$125,9,FALSE)</f>
        <v>High</v>
      </c>
      <c r="O198" s="77" t="str">
        <f>VLOOKUP(F198,'N2K Features'!$D$5:$CL$125,10,FALSE)</f>
        <v>Yes</v>
      </c>
      <c r="P198" s="77" t="str">
        <f>VLOOKUP(F198,'N2K Features'!$D$5:$CL$125,11,FALSE)</f>
        <v>Medium</v>
      </c>
      <c r="Q198" s="77" t="str">
        <f>VLOOKUP(F198,'N2K Features'!$D$5:$CL$125,12,FALSE)</f>
        <v>Low</v>
      </c>
      <c r="R198" s="77" t="str">
        <f>VLOOKUP(F198,'N2K Features'!$D$5:$CL$125,13,FALSE)</f>
        <v>Yes</v>
      </c>
      <c r="S198" s="77" t="str">
        <f>VLOOKUP(F198,'N2K Features'!$D$5:$CL$125,14,FALSE)</f>
        <v>Medium</v>
      </c>
      <c r="T198" s="77" t="str">
        <f>VLOOKUP(F198,'N2K Features'!$D$5:$CL$125,15,FALSE)</f>
        <v>High</v>
      </c>
      <c r="U198" s="77" t="str">
        <f>VLOOKUP(F198,'N2K Features'!$D$5:$CL$125,16,FALSE)</f>
        <v>Yes</v>
      </c>
      <c r="V198" s="77" t="str">
        <f>VLOOKUP(F198,'N2K Features'!$D$5:$CL$125, 17,FALSE)</f>
        <v>Small</v>
      </c>
      <c r="W198" s="77" t="str">
        <f>VLOOKUP(F198,'N2K Features'!$D$5:$CL$125,18,FALSE)</f>
        <v>Low</v>
      </c>
      <c r="X198" s="77" t="str">
        <f>VLOOKUP(F198,'N2K Features'!$D$5:$CL$125,19,FALSE)</f>
        <v>No</v>
      </c>
      <c r="Y198" s="77">
        <f>VLOOKUP(F198,'N2K Features'!$D$5:$CL$125,20,FALSE)</f>
        <v>0</v>
      </c>
      <c r="Z198" s="77">
        <f>VLOOKUP(F198,'N2K Features'!$D$5:$CL$125,21,FALSE)</f>
        <v>0</v>
      </c>
      <c r="AA198" s="77" t="str">
        <f>VLOOKUP(F198,'N2K Features'!$D$5:$CL$125,22,FALSE)</f>
        <v>No</v>
      </c>
      <c r="AB198" s="77">
        <f>VLOOKUP(F198,'N2K Features'!$D$5:$CL$125,23,FALSE)</f>
        <v>0</v>
      </c>
      <c r="AC198" s="77">
        <f>VLOOKUP(F198,'N2K Features'!$D$5:$CL$125,24,FALSE)</f>
        <v>0</v>
      </c>
      <c r="AD198" s="77" t="str">
        <f>VLOOKUP(F198,'N2K Features'!$D$5:$CL$125,25,FALSE)</f>
        <v>Yes</v>
      </c>
      <c r="AE198" s="77" t="str">
        <f>VLOOKUP(F198,'N2K Features'!$D$5:$CL$125,26,FALSE)</f>
        <v>Medium</v>
      </c>
      <c r="AF198" s="78" t="str">
        <f>VLOOKUP(F198,'N2K Features'!$D$5:$CL$125,27,FALSE)</f>
        <v>High</v>
      </c>
      <c r="AG198" s="76" t="str">
        <f>VLOOKUP(F198,'N2K Features'!$D$5:$CL$125,28,FALSE)</f>
        <v>Yes</v>
      </c>
      <c r="AH198" s="76" t="str">
        <f>VLOOKUP(F198,'N2K Features'!$D$5:$CL$125,29,FALSE)</f>
        <v>Small</v>
      </c>
      <c r="AI198" s="76" t="str">
        <f>VLOOKUP(F198,'N2K Features'!$D$5:$CL$125,30,FALSE)</f>
        <v>High</v>
      </c>
      <c r="AJ198" s="76" t="str">
        <f>VLOOKUP(F198,'N2K Features'!$D$5:$CL$125,31,FALSE)</f>
        <v>Yes</v>
      </c>
      <c r="AK198" s="76" t="str">
        <f>VLOOKUP(F198,'N2K Features'!$D$5:$CL$125,32,FALSE)</f>
        <v>Medium</v>
      </c>
      <c r="AL198" s="76" t="str">
        <f>VLOOKUP(F198,'N2K Features'!$D$5:$CL$125,33,FALSE)</f>
        <v>Low</v>
      </c>
      <c r="AM198" s="76" t="str">
        <f>VLOOKUP(F198,'N2K Features'!$D$5:$CL$125,34,FALSE)</f>
        <v>No</v>
      </c>
      <c r="AN198" s="76">
        <f>VLOOKUP(F198,'N2K Features'!$D$5:$CL$125,35,FALSE)</f>
        <v>0</v>
      </c>
      <c r="AO198" s="76">
        <f>VLOOKUP(F198,'N2K Features'!$D$5:$CL$125,36,FALSE)</f>
        <v>0</v>
      </c>
      <c r="AP198" s="76" t="str">
        <f>VLOOKUP(F198,'N2K Features'!$D$5:$CL$125,37,FALSE)</f>
        <v>Yes</v>
      </c>
      <c r="AQ198" s="76" t="str">
        <f>VLOOKUP(F198,'N2K Features'!$D$5:$CL$125,38,FALSE)</f>
        <v>Small</v>
      </c>
      <c r="AR198" s="76" t="str">
        <f>VLOOKUP(F198,'N2K Features'!$D$5:$CL$125,39,FALSE)</f>
        <v>Low</v>
      </c>
      <c r="AS198" s="76" t="str">
        <f>VLOOKUP(F198,'N2K Features'!$D$5:$CL$125,40,FALSE)</f>
        <v>Yes</v>
      </c>
      <c r="AT198" s="76" t="str">
        <f>VLOOKUP(F198,'N2K Features'!$D$5:$CL$125,41,FALSE)</f>
        <v>Small</v>
      </c>
      <c r="AU198" s="76" t="str">
        <f>VLOOKUP(F198,'N2K Features'!$D$5:$CL$125,42,FALSE)</f>
        <v>High</v>
      </c>
      <c r="AV198" s="76" t="str">
        <f>VLOOKUP(F198,'N2K Features'!$D$5:$CL$125,43,FALSE)</f>
        <v>No</v>
      </c>
      <c r="AW198" s="76">
        <f>VLOOKUP(F198,'N2K Features'!$D$5:$CL$125,44,FALSE)</f>
        <v>0</v>
      </c>
      <c r="AX198" s="76">
        <f>VLOOKUP(F198,'N2K Features'!$D$5:$CL$125,45,FALSE)</f>
        <v>0</v>
      </c>
      <c r="AY198" s="76" t="str">
        <f>VLOOKUP(F198,'N2K Features'!$D$5:$CL$125,46,FALSE)</f>
        <v>No</v>
      </c>
      <c r="AZ198" s="76">
        <f>VLOOKUP(F198,'N2K Features'!$D$5:$CL$125,47,FALSE)</f>
        <v>0</v>
      </c>
      <c r="BA198" s="76">
        <f>VLOOKUP(F198,'N2K Features'!$D$5:$CL$125,48,FALSE)</f>
        <v>0</v>
      </c>
      <c r="BB198" s="76" t="str">
        <f>VLOOKUP(F198,'N2K Features'!$D$5:$CL$125,49,FALSE)</f>
        <v>No</v>
      </c>
      <c r="BC198" s="76">
        <f>VLOOKUP(F198,'N2K Features'!$D$5:$CL$125,50,FALSE)</f>
        <v>0</v>
      </c>
      <c r="BD198" s="130">
        <f>VLOOKUP(F198,'N2K Features'!$D$5:$CL$125,51,FALSE)</f>
        <v>0</v>
      </c>
      <c r="BE198" s="76" t="str">
        <f>VLOOKUP(F198,'N2K Features'!$D$5:$CL$125,52,FALSE)</f>
        <v>Yes</v>
      </c>
      <c r="BF198" s="76" t="str">
        <f>VLOOKUP(F198,'N2K Features'!$D$5:$CL$125,53,FALSE)</f>
        <v>Small</v>
      </c>
      <c r="BG198" s="130" t="str">
        <f>VLOOKUP(F198,'N2K Features'!$D$5:$CL$125,54,FALSE)</f>
        <v>Low</v>
      </c>
      <c r="BH198" s="76" t="str">
        <f>VLOOKUP(F198,'N2K Features'!$D$5:$CL$125,55,FALSE)</f>
        <v>Yes</v>
      </c>
      <c r="BI198" s="76" t="str">
        <f>VLOOKUP(F198,'N2K Features'!$D$5:$CL$125,56,FALSE)</f>
        <v>Large</v>
      </c>
      <c r="BJ198" s="76" t="str">
        <f>VLOOKUP(F198,'N2K Features'!$D$5:$CL$125,57,FALSE)</f>
        <v>High</v>
      </c>
      <c r="BK198" s="76" t="str">
        <f>VLOOKUP(F198,'N2K Features'!$D$5:$CL$125,58,FALSE)</f>
        <v>Yes</v>
      </c>
      <c r="BL198" s="76" t="str">
        <f>VLOOKUP(F198,'N2K Features'!$D$5:$CL$125,59,FALSE)</f>
        <v>Large</v>
      </c>
      <c r="BM198" s="130" t="str">
        <f>VLOOKUP(F198,'N2K Features'!$D$5:$CL$125,60,FALSE)</f>
        <v>High</v>
      </c>
      <c r="BN198" s="76" t="str">
        <f>VLOOKUP(F198,'N2K Features'!$D$5:$CL$125,61,FALSE)</f>
        <v>Yes</v>
      </c>
      <c r="BO198" s="76" t="str">
        <f>VLOOKUP(F198,'N2K Features'!$D$5:$CL$125,62,FALSE)</f>
        <v>Medium</v>
      </c>
      <c r="BP198" s="76" t="str">
        <f>VLOOKUP(F198,'N2K Features'!$D$5:$CL$125,63,FALSE)</f>
        <v>Moderate</v>
      </c>
      <c r="BQ198" s="76" t="str">
        <f>VLOOKUP(F198,'N2K Features'!$D$5:$CL$125,64,FALSE)</f>
        <v>Yes</v>
      </c>
      <c r="BR198" s="76" t="str">
        <f>VLOOKUP(F198,'N2K Features'!$D$5:$CL$125,65,FALSE)</f>
        <v>Medium</v>
      </c>
      <c r="BS198" s="76" t="str">
        <f>VLOOKUP(F198,'N2K Features'!$D$5:$CL$125,66,FALSE)</f>
        <v>Moderate</v>
      </c>
      <c r="BT198" s="76" t="str">
        <f>VLOOKUP(F198,'N2K Features'!$D$5:$CL$125,67,FALSE)</f>
        <v>Yes</v>
      </c>
      <c r="BU198" s="76" t="str">
        <f>VLOOKUP(F198,'N2K Features'!$D$5:$CL$125,68,FALSE)</f>
        <v>Medium</v>
      </c>
      <c r="BV198" s="76" t="str">
        <f>VLOOKUP(F198,'N2K Features'!$D$5:$CL$125,69,FALSE)</f>
        <v>High</v>
      </c>
      <c r="BW198" s="76" t="str">
        <f>VLOOKUP(F198,'N2K Features'!$D$5:$CL$125,70,FALSE)</f>
        <v>Yes</v>
      </c>
      <c r="BX198" s="76" t="str">
        <f>VLOOKUP(F198,'N2K Features'!$D$5:$CL$125,71,FALSE)</f>
        <v>Medium</v>
      </c>
      <c r="BY198" s="130" t="str">
        <f>VLOOKUP(F198,'N2K Features'!$D$5:$CL$125,72,FALSE)</f>
        <v>High</v>
      </c>
      <c r="BZ198" s="76" t="str">
        <f>VLOOKUP(F198,'N2K Features'!$D$5:$CL$125,73,FALSE)</f>
        <v>No</v>
      </c>
      <c r="CA198" s="76">
        <f>VLOOKUP(F198,'N2K Features'!$D$5:$CL$125,74,FALSE)</f>
        <v>0</v>
      </c>
      <c r="CB198" s="76">
        <f>VLOOKUP(F198,'N2K Features'!$D$5:$CL$125,75,FALSE)</f>
        <v>0</v>
      </c>
      <c r="CC198" s="76" t="str">
        <f>VLOOKUP(F198,'N2K Features'!$D$5:$CL$125,76,FALSE)</f>
        <v>No</v>
      </c>
      <c r="CD198" s="76">
        <f>VLOOKUP(F198,'N2K Features'!$D$5:$CL$125,77,FALSE)</f>
        <v>0</v>
      </c>
      <c r="CE198" s="76">
        <f>VLOOKUP(F198,'N2K Features'!$D$5:$CL$125,78,FALSE)</f>
        <v>0</v>
      </c>
      <c r="CF198" s="76" t="str">
        <f>VLOOKUP(F198,'N2K Features'!$D$5:$CL$125,79,FALSE)</f>
        <v>Yes</v>
      </c>
      <c r="CG198" s="76" t="str">
        <f>VLOOKUP(F198,'N2K Features'!$D$5:$CL$125,80,FALSE)</f>
        <v>Medium</v>
      </c>
      <c r="CH198" s="76" t="str">
        <f>VLOOKUP(F198,'N2K Features'!$D$5:$CL$125,81,FALSE)</f>
        <v>High</v>
      </c>
      <c r="CI198" s="76" t="str">
        <f>VLOOKUP(F198,'N2K Features'!$D$5:$CL$125,82,FALSE)</f>
        <v>No</v>
      </c>
      <c r="CJ198" s="76">
        <f>VLOOKUP(F198,'N2K Features'!$D$5:$CL$125,83,FALSE)</f>
        <v>0</v>
      </c>
      <c r="CK198" s="76">
        <f>VLOOKUP(F198,'N2K Features'!$D$5:$CL$125,84,FALSE)</f>
        <v>0</v>
      </c>
      <c r="CL198" s="76" t="str">
        <f>VLOOKUP(F198,'N2K Features'!$D$5:$CL$125,85,FALSE)</f>
        <v>Yes</v>
      </c>
      <c r="CM198" s="76" t="str">
        <f>VLOOKUP(F198,'N2K Features'!$D$5:$CL$125,86,FALSE)</f>
        <v>Medium</v>
      </c>
      <c r="CN198" s="79" t="str">
        <f>VLOOKUP(F198,'N2K Features'!$D$5:$CL$125,87,FALSE)</f>
        <v>Distinctive often exceptional landscapes; attracts visitors in certain areas but others may be inaccessible; walking, bird watching</v>
      </c>
    </row>
    <row r="199" spans="1:92" ht="14.4" hidden="1" x14ac:dyDescent="0.3">
      <c r="A199" s="129" t="s">
        <v>258</v>
      </c>
      <c r="B199" s="59" t="s">
        <v>259</v>
      </c>
      <c r="C199" s="59" t="s">
        <v>585</v>
      </c>
      <c r="D199" s="59" t="s">
        <v>185</v>
      </c>
      <c r="E199" s="59" t="s">
        <v>593</v>
      </c>
      <c r="F199" s="59" t="s">
        <v>186</v>
      </c>
      <c r="G199" s="59" t="s">
        <v>187</v>
      </c>
      <c r="H199" s="179" t="s">
        <v>188</v>
      </c>
      <c r="I199" s="77" t="str">
        <f>VLOOKUP(F199,'N2K Features'!$D$5:$CL$125,4,FALSE)</f>
        <v>Yes</v>
      </c>
      <c r="J199" s="77" t="str">
        <f>VLOOKUP(F199,'N2K Features'!$D$5:$CL$125,5,FALSE)</f>
        <v>Medium</v>
      </c>
      <c r="K199" s="77" t="str">
        <f>VLOOKUP(F199,'N2K Features'!$D$5:$CL$125,6,FALSE)</f>
        <v>Moderate</v>
      </c>
      <c r="L199" s="77" t="str">
        <f>VLOOKUP(F199,'N2K Features'!$D$5:$CL$125,7,FALSE)</f>
        <v>Yes</v>
      </c>
      <c r="M199" s="77" t="str">
        <f>VLOOKUP(F199,'N2K Features'!$D$5:$CL$125,8,FALSE)</f>
        <v>Large</v>
      </c>
      <c r="N199" s="77" t="str">
        <f>VLOOKUP(F199,'N2K Features'!$D$5:$CL$125,9,FALSE)</f>
        <v>Moderate</v>
      </c>
      <c r="O199" s="77" t="str">
        <f>VLOOKUP(F199,'N2K Features'!$D$5:$CL$125,10,FALSE)</f>
        <v>Yes</v>
      </c>
      <c r="P199" s="77" t="str">
        <f>VLOOKUP(F199,'N2K Features'!$D$5:$CL$125,11,FALSE)</f>
        <v>Medium</v>
      </c>
      <c r="Q199" s="77" t="str">
        <f>VLOOKUP(F199,'N2K Features'!$D$5:$CL$125,12,FALSE)</f>
        <v>Low</v>
      </c>
      <c r="R199" s="77" t="str">
        <f>VLOOKUP(F199,'N2K Features'!$D$5:$CL$125,13,FALSE)</f>
        <v>Yes</v>
      </c>
      <c r="S199" s="77" t="str">
        <f>VLOOKUP(F199,'N2K Features'!$D$5:$CL$125,14,FALSE)</f>
        <v>Large</v>
      </c>
      <c r="T199" s="77" t="str">
        <f>VLOOKUP(F199,'N2K Features'!$D$5:$CL$125,15,FALSE)</f>
        <v>Moderate</v>
      </c>
      <c r="U199" s="77" t="str">
        <f>VLOOKUP(F199,'N2K Features'!$D$5:$CL$125,16,FALSE)</f>
        <v>Yes</v>
      </c>
      <c r="V199" s="77" t="str">
        <f>VLOOKUP(F199,'N2K Features'!$D$5:$CL$125, 17,FALSE)</f>
        <v>Medium</v>
      </c>
      <c r="W199" s="77" t="str">
        <f>VLOOKUP(F199,'N2K Features'!$D$5:$CL$125,18,FALSE)</f>
        <v>Low</v>
      </c>
      <c r="X199" s="77" t="str">
        <f>VLOOKUP(F199,'N2K Features'!$D$5:$CL$125,19,FALSE)</f>
        <v>No</v>
      </c>
      <c r="Y199" s="77">
        <f>VLOOKUP(F199,'N2K Features'!$D$5:$CL$125,20,FALSE)</f>
        <v>0</v>
      </c>
      <c r="Z199" s="77">
        <f>VLOOKUP(F199,'N2K Features'!$D$5:$CL$125,21,FALSE)</f>
        <v>0</v>
      </c>
      <c r="AA199" s="77" t="str">
        <f>VLOOKUP(F199,'N2K Features'!$D$5:$CL$125,22,FALSE)</f>
        <v>No</v>
      </c>
      <c r="AB199" s="77">
        <f>VLOOKUP(F199,'N2K Features'!$D$5:$CL$125,23,FALSE)</f>
        <v>0</v>
      </c>
      <c r="AC199" s="77">
        <f>VLOOKUP(F199,'N2K Features'!$D$5:$CL$125,24,FALSE)</f>
        <v>0</v>
      </c>
      <c r="AD199" s="77" t="str">
        <f>VLOOKUP(F199,'N2K Features'!$D$5:$CL$125,25,FALSE)</f>
        <v>Yes</v>
      </c>
      <c r="AE199" s="77" t="str">
        <f>VLOOKUP(F199,'N2K Features'!$D$5:$CL$125,26,FALSE)</f>
        <v>Medium</v>
      </c>
      <c r="AF199" s="78" t="str">
        <f>VLOOKUP(F199,'N2K Features'!$D$5:$CL$125,27,FALSE)</f>
        <v>High</v>
      </c>
      <c r="AG199" s="76" t="str">
        <f>VLOOKUP(F199,'N2K Features'!$D$5:$CL$125,28,FALSE)</f>
        <v>Yes</v>
      </c>
      <c r="AH199" s="76" t="str">
        <f>VLOOKUP(F199,'N2K Features'!$D$5:$CL$125,29,FALSE)</f>
        <v>Small</v>
      </c>
      <c r="AI199" s="76" t="str">
        <f>VLOOKUP(F199,'N2K Features'!$D$5:$CL$125,30,FALSE)</f>
        <v>High</v>
      </c>
      <c r="AJ199" s="76" t="str">
        <f>VLOOKUP(F199,'N2K Features'!$D$5:$CL$125,31,FALSE)</f>
        <v>No</v>
      </c>
      <c r="AK199" s="76">
        <f>VLOOKUP(F199,'N2K Features'!$D$5:$CL$125,32,FALSE)</f>
        <v>0</v>
      </c>
      <c r="AL199" s="76">
        <f>VLOOKUP(F199,'N2K Features'!$D$5:$CL$125,33,FALSE)</f>
        <v>0</v>
      </c>
      <c r="AM199" s="76" t="str">
        <f>VLOOKUP(F199,'N2K Features'!$D$5:$CL$125,34,FALSE)</f>
        <v>Yes</v>
      </c>
      <c r="AN199" s="76" t="str">
        <f>VLOOKUP(F199,'N2K Features'!$D$5:$CL$125,35,FALSE)</f>
        <v>Small</v>
      </c>
      <c r="AO199" s="76" t="str">
        <f>VLOOKUP(F199,'N2K Features'!$D$5:$CL$125,36,FALSE)</f>
        <v>Low</v>
      </c>
      <c r="AP199" s="76" t="str">
        <f>VLOOKUP(F199,'N2K Features'!$D$5:$CL$125,37,FALSE)</f>
        <v>Yes</v>
      </c>
      <c r="AQ199" s="76" t="str">
        <f>VLOOKUP(F199,'N2K Features'!$D$5:$CL$125,38,FALSE)</f>
        <v>Medium</v>
      </c>
      <c r="AR199" s="76" t="str">
        <f>VLOOKUP(F199,'N2K Features'!$D$5:$CL$125,39,FALSE)</f>
        <v>Low</v>
      </c>
      <c r="AS199" s="76" t="str">
        <f>VLOOKUP(F199,'N2K Features'!$D$5:$CL$125,40,FALSE)</f>
        <v>No</v>
      </c>
      <c r="AT199" s="76">
        <f>VLOOKUP(F199,'N2K Features'!$D$5:$CL$125,41,FALSE)</f>
        <v>0</v>
      </c>
      <c r="AU199" s="76">
        <f>VLOOKUP(F199,'N2K Features'!$D$5:$CL$125,42,FALSE)</f>
        <v>0</v>
      </c>
      <c r="AV199" s="76" t="str">
        <f>VLOOKUP(F199,'N2K Features'!$D$5:$CL$125,43,FALSE)</f>
        <v>No</v>
      </c>
      <c r="AW199" s="76">
        <f>VLOOKUP(F199,'N2K Features'!$D$5:$CL$125,44,FALSE)</f>
        <v>0</v>
      </c>
      <c r="AX199" s="76">
        <f>VLOOKUP(F199,'N2K Features'!$D$5:$CL$125,45,FALSE)</f>
        <v>0</v>
      </c>
      <c r="AY199" s="76" t="str">
        <f>VLOOKUP(F199,'N2K Features'!$D$5:$CL$125,46,FALSE)</f>
        <v>No</v>
      </c>
      <c r="AZ199" s="76">
        <f>VLOOKUP(F199,'N2K Features'!$D$5:$CL$125,47,FALSE)</f>
        <v>0</v>
      </c>
      <c r="BA199" s="76">
        <f>VLOOKUP(F199,'N2K Features'!$D$5:$CL$125,48,FALSE)</f>
        <v>0</v>
      </c>
      <c r="BB199" s="76" t="str">
        <f>VLOOKUP(F199,'N2K Features'!$D$5:$CL$125,49,FALSE)</f>
        <v>No</v>
      </c>
      <c r="BC199" s="76">
        <f>VLOOKUP(F199,'N2K Features'!$D$5:$CL$125,50,FALSE)</f>
        <v>0</v>
      </c>
      <c r="BD199" s="130">
        <f>VLOOKUP(F199,'N2K Features'!$D$5:$CL$125,51,FALSE)</f>
        <v>0</v>
      </c>
      <c r="BE199" s="76" t="str">
        <f>VLOOKUP(F199,'N2K Features'!$D$5:$CL$125,52,FALSE)</f>
        <v>No</v>
      </c>
      <c r="BF199" s="76">
        <f>VLOOKUP(F199,'N2K Features'!$D$5:$CL$125,53,FALSE)</f>
        <v>0</v>
      </c>
      <c r="BG199" s="130">
        <f>VLOOKUP(F199,'N2K Features'!$D$5:$CL$125,54,FALSE)</f>
        <v>0</v>
      </c>
      <c r="BH199" s="76" t="str">
        <f>VLOOKUP(F199,'N2K Features'!$D$5:$CL$125,55,FALSE)</f>
        <v>Yes</v>
      </c>
      <c r="BI199" s="76" t="str">
        <f>VLOOKUP(F199,'N2K Features'!$D$5:$CL$125,56,FALSE)</f>
        <v>Small</v>
      </c>
      <c r="BJ199" s="76" t="str">
        <f>VLOOKUP(F199,'N2K Features'!$D$5:$CL$125,57,FALSE)</f>
        <v>Low</v>
      </c>
      <c r="BK199" s="76" t="str">
        <f>VLOOKUP(F199,'N2K Features'!$D$5:$CL$125,58,FALSE)</f>
        <v>Yes</v>
      </c>
      <c r="BL199" s="76" t="str">
        <f>VLOOKUP(F199,'N2K Features'!$D$5:$CL$125,59,FALSE)</f>
        <v>Medium</v>
      </c>
      <c r="BM199" s="130" t="str">
        <f>VLOOKUP(F199,'N2K Features'!$D$5:$CL$125,60,FALSE)</f>
        <v>Moderate</v>
      </c>
      <c r="BN199" s="76" t="str">
        <f>VLOOKUP(F199,'N2K Features'!$D$5:$CL$125,61,FALSE)</f>
        <v>Yes</v>
      </c>
      <c r="BO199" s="76" t="str">
        <f>VLOOKUP(F199,'N2K Features'!$D$5:$CL$125,62,FALSE)</f>
        <v>Medium</v>
      </c>
      <c r="BP199" s="76" t="str">
        <f>VLOOKUP(F199,'N2K Features'!$D$5:$CL$125,63,FALSE)</f>
        <v>Moderate</v>
      </c>
      <c r="BQ199" s="76" t="str">
        <f>VLOOKUP(F199,'N2K Features'!$D$5:$CL$125,64,FALSE)</f>
        <v>No</v>
      </c>
      <c r="BR199" s="76">
        <f>VLOOKUP(F199,'N2K Features'!$D$5:$CL$125,65,FALSE)</f>
        <v>0</v>
      </c>
      <c r="BS199" s="76">
        <f>VLOOKUP(F199,'N2K Features'!$D$5:$CL$125,66,FALSE)</f>
        <v>0</v>
      </c>
      <c r="BT199" s="76" t="str">
        <f>VLOOKUP(F199,'N2K Features'!$D$5:$CL$125,67,FALSE)</f>
        <v>Yes</v>
      </c>
      <c r="BU199" s="76" t="str">
        <f>VLOOKUP(F199,'N2K Features'!$D$5:$CL$125,68,FALSE)</f>
        <v>Small</v>
      </c>
      <c r="BV199" s="76" t="str">
        <f>VLOOKUP(F199,'N2K Features'!$D$5:$CL$125,69,FALSE)</f>
        <v>High</v>
      </c>
      <c r="BW199" s="76" t="str">
        <f>VLOOKUP(F199,'N2K Features'!$D$5:$CL$125,70,FALSE)</f>
        <v>Yes</v>
      </c>
      <c r="BX199" s="76" t="str">
        <f>VLOOKUP(F199,'N2K Features'!$D$5:$CL$125,71,FALSE)</f>
        <v>Medium</v>
      </c>
      <c r="BY199" s="130" t="str">
        <f>VLOOKUP(F199,'N2K Features'!$D$5:$CL$125,72,FALSE)</f>
        <v>High</v>
      </c>
      <c r="BZ199" s="76" t="str">
        <f>VLOOKUP(F199,'N2K Features'!$D$5:$CL$125,73,FALSE)</f>
        <v>No</v>
      </c>
      <c r="CA199" s="76">
        <f>VLOOKUP(F199,'N2K Features'!$D$5:$CL$125,74,FALSE)</f>
        <v>0</v>
      </c>
      <c r="CB199" s="76">
        <f>VLOOKUP(F199,'N2K Features'!$D$5:$CL$125,75,FALSE)</f>
        <v>0</v>
      </c>
      <c r="CC199" s="76" t="str">
        <f>VLOOKUP(F199,'N2K Features'!$D$5:$CL$125,76,FALSE)</f>
        <v>No</v>
      </c>
      <c r="CD199" s="76">
        <f>VLOOKUP(F199,'N2K Features'!$D$5:$CL$125,77,FALSE)</f>
        <v>0</v>
      </c>
      <c r="CE199" s="76">
        <f>VLOOKUP(F199,'N2K Features'!$D$5:$CL$125,78,FALSE)</f>
        <v>0</v>
      </c>
      <c r="CF199" s="76" t="str">
        <f>VLOOKUP(F199,'N2K Features'!$D$5:$CL$125,79,FALSE)</f>
        <v>Yes</v>
      </c>
      <c r="CG199" s="76" t="str">
        <f>VLOOKUP(F199,'N2K Features'!$D$5:$CL$125,80,FALSE)</f>
        <v>Medium</v>
      </c>
      <c r="CH199" s="76" t="str">
        <f>VLOOKUP(F199,'N2K Features'!$D$5:$CL$125,81,FALSE)</f>
        <v>High</v>
      </c>
      <c r="CI199" s="76" t="str">
        <f>VLOOKUP(F199,'N2K Features'!$D$5:$CL$125,82,FALSE)</f>
        <v>No</v>
      </c>
      <c r="CJ199" s="76">
        <f>VLOOKUP(F199,'N2K Features'!$D$5:$CL$125,83,FALSE)</f>
        <v>0</v>
      </c>
      <c r="CK199" s="76">
        <f>VLOOKUP(F199,'N2K Features'!$D$5:$CL$125,84,FALSE)</f>
        <v>0</v>
      </c>
      <c r="CL199" s="76" t="str">
        <f>VLOOKUP(F199,'N2K Features'!$D$5:$CL$125,85,FALSE)</f>
        <v>Yes</v>
      </c>
      <c r="CM199" s="76" t="str">
        <f>VLOOKUP(F199,'N2K Features'!$D$5:$CL$125,86,FALSE)</f>
        <v>Medium</v>
      </c>
      <c r="CN199" s="79" t="str">
        <f>VLOOKUP(F199,'N2K Features'!$D$5:$CL$125,87,FALSE)</f>
        <v>Contributes to iconic upland and coastal landscapes of Wales, popular with walkers. Display of flowers.</v>
      </c>
    </row>
    <row r="200" spans="1:92" ht="14.4" hidden="1" x14ac:dyDescent="0.3">
      <c r="A200" s="129" t="s">
        <v>258</v>
      </c>
      <c r="B200" s="59" t="s">
        <v>259</v>
      </c>
      <c r="C200" s="59" t="s">
        <v>585</v>
      </c>
      <c r="D200" s="59" t="s">
        <v>181</v>
      </c>
      <c r="E200" s="59" t="s">
        <v>593</v>
      </c>
      <c r="F200" s="59" t="s">
        <v>182</v>
      </c>
      <c r="G200" s="59" t="s">
        <v>183</v>
      </c>
      <c r="H200" s="179" t="s">
        <v>184</v>
      </c>
      <c r="I200" s="77" t="str">
        <f>VLOOKUP(F200,'N2K Features'!$D$5:$CL$125,4,FALSE)</f>
        <v>Yes</v>
      </c>
      <c r="J200" s="77" t="str">
        <f>VLOOKUP(F200,'N2K Features'!$D$5:$CL$125,5,FALSE)</f>
        <v>Medium</v>
      </c>
      <c r="K200" s="77" t="str">
        <f>VLOOKUP(F200,'N2K Features'!$D$5:$CL$125,6,FALSE)</f>
        <v>Moderate</v>
      </c>
      <c r="L200" s="77" t="str">
        <f>VLOOKUP(F200,'N2K Features'!$D$5:$CL$125,7,FALSE)</f>
        <v>Yes</v>
      </c>
      <c r="M200" s="77" t="str">
        <f>VLOOKUP(F200,'N2K Features'!$D$5:$CL$125,8,FALSE)</f>
        <v>Large</v>
      </c>
      <c r="N200" s="77" t="str">
        <f>VLOOKUP(F200,'N2K Features'!$D$5:$CL$125,9,FALSE)</f>
        <v>Moderate</v>
      </c>
      <c r="O200" s="77" t="str">
        <f>VLOOKUP(F200,'N2K Features'!$D$5:$CL$125,10,FALSE)</f>
        <v>Yes</v>
      </c>
      <c r="P200" s="77" t="str">
        <f>VLOOKUP(F200,'N2K Features'!$D$5:$CL$125,11,FALSE)</f>
        <v>Medium</v>
      </c>
      <c r="Q200" s="77" t="str">
        <f>VLOOKUP(F200,'N2K Features'!$D$5:$CL$125,12,FALSE)</f>
        <v>Low</v>
      </c>
      <c r="R200" s="77" t="str">
        <f>VLOOKUP(F200,'N2K Features'!$D$5:$CL$125,13,FALSE)</f>
        <v>Yes</v>
      </c>
      <c r="S200" s="77" t="str">
        <f>VLOOKUP(F200,'N2K Features'!$D$5:$CL$125,14,FALSE)</f>
        <v>Large</v>
      </c>
      <c r="T200" s="77" t="str">
        <f>VLOOKUP(F200,'N2K Features'!$D$5:$CL$125,15,FALSE)</f>
        <v>Moderate</v>
      </c>
      <c r="U200" s="77" t="str">
        <f>VLOOKUP(F200,'N2K Features'!$D$5:$CL$125,16,FALSE)</f>
        <v>Yes</v>
      </c>
      <c r="V200" s="77" t="str">
        <f>VLOOKUP(F200,'N2K Features'!$D$5:$CL$125, 17,FALSE)</f>
        <v>Medium</v>
      </c>
      <c r="W200" s="77" t="str">
        <f>VLOOKUP(F200,'N2K Features'!$D$5:$CL$125,18,FALSE)</f>
        <v>Low</v>
      </c>
      <c r="X200" s="77" t="str">
        <f>VLOOKUP(F200,'N2K Features'!$D$5:$CL$125,19,FALSE)</f>
        <v>No</v>
      </c>
      <c r="Y200" s="77">
        <f>VLOOKUP(F200,'N2K Features'!$D$5:$CL$125,20,FALSE)</f>
        <v>0</v>
      </c>
      <c r="Z200" s="77">
        <f>VLOOKUP(F200,'N2K Features'!$D$5:$CL$125,21,FALSE)</f>
        <v>0</v>
      </c>
      <c r="AA200" s="77" t="str">
        <f>VLOOKUP(F200,'N2K Features'!$D$5:$CL$125,22,FALSE)</f>
        <v>No</v>
      </c>
      <c r="AB200" s="77">
        <f>VLOOKUP(F200,'N2K Features'!$D$5:$CL$125,23,FALSE)</f>
        <v>0</v>
      </c>
      <c r="AC200" s="77">
        <f>VLOOKUP(F200,'N2K Features'!$D$5:$CL$125,24,FALSE)</f>
        <v>0</v>
      </c>
      <c r="AD200" s="77" t="str">
        <f>VLOOKUP(F200,'N2K Features'!$D$5:$CL$125,25,FALSE)</f>
        <v>Yes</v>
      </c>
      <c r="AE200" s="77" t="str">
        <f>VLOOKUP(F200,'N2K Features'!$D$5:$CL$125,26,FALSE)</f>
        <v>Medium</v>
      </c>
      <c r="AF200" s="78" t="str">
        <f>VLOOKUP(F200,'N2K Features'!$D$5:$CL$125,27,FALSE)</f>
        <v>High</v>
      </c>
      <c r="AG200" s="76" t="str">
        <f>VLOOKUP(F200,'N2K Features'!$D$5:$CL$125,28,FALSE)</f>
        <v>Yes</v>
      </c>
      <c r="AH200" s="76" t="str">
        <f>VLOOKUP(F200,'N2K Features'!$D$5:$CL$125,29,FALSE)</f>
        <v>Small</v>
      </c>
      <c r="AI200" s="76" t="str">
        <f>VLOOKUP(F200,'N2K Features'!$D$5:$CL$125,30,FALSE)</f>
        <v>High</v>
      </c>
      <c r="AJ200" s="76" t="str">
        <f>VLOOKUP(F200,'N2K Features'!$D$5:$CL$125,31,FALSE)</f>
        <v>No</v>
      </c>
      <c r="AK200" s="76">
        <f>VLOOKUP(F200,'N2K Features'!$D$5:$CL$125,32,FALSE)</f>
        <v>0</v>
      </c>
      <c r="AL200" s="76">
        <f>VLOOKUP(F200,'N2K Features'!$D$5:$CL$125,33,FALSE)</f>
        <v>0</v>
      </c>
      <c r="AM200" s="76" t="str">
        <f>VLOOKUP(F200,'N2K Features'!$D$5:$CL$125,34,FALSE)</f>
        <v>Yes</v>
      </c>
      <c r="AN200" s="76" t="str">
        <f>VLOOKUP(F200,'N2K Features'!$D$5:$CL$125,35,FALSE)</f>
        <v>Small</v>
      </c>
      <c r="AO200" s="76" t="str">
        <f>VLOOKUP(F200,'N2K Features'!$D$5:$CL$125,36,FALSE)</f>
        <v>Low</v>
      </c>
      <c r="AP200" s="76" t="str">
        <f>VLOOKUP(F200,'N2K Features'!$D$5:$CL$125,37,FALSE)</f>
        <v>Yes</v>
      </c>
      <c r="AQ200" s="76" t="str">
        <f>VLOOKUP(F200,'N2K Features'!$D$5:$CL$125,38,FALSE)</f>
        <v>Medium</v>
      </c>
      <c r="AR200" s="76" t="str">
        <f>VLOOKUP(F200,'N2K Features'!$D$5:$CL$125,39,FALSE)</f>
        <v>Low</v>
      </c>
      <c r="AS200" s="76" t="str">
        <f>VLOOKUP(F200,'N2K Features'!$D$5:$CL$125,40,FALSE)</f>
        <v>No</v>
      </c>
      <c r="AT200" s="76">
        <f>VLOOKUP(F200,'N2K Features'!$D$5:$CL$125,41,FALSE)</f>
        <v>0</v>
      </c>
      <c r="AU200" s="76">
        <f>VLOOKUP(F200,'N2K Features'!$D$5:$CL$125,42,FALSE)</f>
        <v>0</v>
      </c>
      <c r="AV200" s="76" t="str">
        <f>VLOOKUP(F200,'N2K Features'!$D$5:$CL$125,43,FALSE)</f>
        <v>No</v>
      </c>
      <c r="AW200" s="76">
        <f>VLOOKUP(F200,'N2K Features'!$D$5:$CL$125,44,FALSE)</f>
        <v>0</v>
      </c>
      <c r="AX200" s="76">
        <f>VLOOKUP(F200,'N2K Features'!$D$5:$CL$125,45,FALSE)</f>
        <v>0</v>
      </c>
      <c r="AY200" s="76" t="str">
        <f>VLOOKUP(F200,'N2K Features'!$D$5:$CL$125,46,FALSE)</f>
        <v>No</v>
      </c>
      <c r="AZ200" s="76">
        <f>VLOOKUP(F200,'N2K Features'!$D$5:$CL$125,47,FALSE)</f>
        <v>0</v>
      </c>
      <c r="BA200" s="76">
        <f>VLOOKUP(F200,'N2K Features'!$D$5:$CL$125,48,FALSE)</f>
        <v>0</v>
      </c>
      <c r="BB200" s="76" t="str">
        <f>VLOOKUP(F200,'N2K Features'!$D$5:$CL$125,49,FALSE)</f>
        <v>No</v>
      </c>
      <c r="BC200" s="76">
        <f>VLOOKUP(F200,'N2K Features'!$D$5:$CL$125,50,FALSE)</f>
        <v>0</v>
      </c>
      <c r="BD200" s="130">
        <f>VLOOKUP(F200,'N2K Features'!$D$5:$CL$125,51,FALSE)</f>
        <v>0</v>
      </c>
      <c r="BE200" s="76" t="str">
        <f>VLOOKUP(F200,'N2K Features'!$D$5:$CL$125,52,FALSE)</f>
        <v>No</v>
      </c>
      <c r="BF200" s="76">
        <f>VLOOKUP(F200,'N2K Features'!$D$5:$CL$125,53,FALSE)</f>
        <v>0</v>
      </c>
      <c r="BG200" s="130">
        <f>VLOOKUP(F200,'N2K Features'!$D$5:$CL$125,54,FALSE)</f>
        <v>0</v>
      </c>
      <c r="BH200" s="76" t="str">
        <f>VLOOKUP(F200,'N2K Features'!$D$5:$CL$125,55,FALSE)</f>
        <v>Yes</v>
      </c>
      <c r="BI200" s="76" t="str">
        <f>VLOOKUP(F200,'N2K Features'!$D$5:$CL$125,56,FALSE)</f>
        <v>Small</v>
      </c>
      <c r="BJ200" s="76" t="str">
        <f>VLOOKUP(F200,'N2K Features'!$D$5:$CL$125,57,FALSE)</f>
        <v>Low</v>
      </c>
      <c r="BK200" s="76" t="str">
        <f>VLOOKUP(F200,'N2K Features'!$D$5:$CL$125,58,FALSE)</f>
        <v>Yes</v>
      </c>
      <c r="BL200" s="76" t="str">
        <f>VLOOKUP(F200,'N2K Features'!$D$5:$CL$125,59,FALSE)</f>
        <v>Medium</v>
      </c>
      <c r="BM200" s="130" t="str">
        <f>VLOOKUP(F200,'N2K Features'!$D$5:$CL$125,60,FALSE)</f>
        <v>Moderate</v>
      </c>
      <c r="BN200" s="76" t="str">
        <f>VLOOKUP(F200,'N2K Features'!$D$5:$CL$125,61,FALSE)</f>
        <v>Yes</v>
      </c>
      <c r="BO200" s="76" t="str">
        <f>VLOOKUP(F200,'N2K Features'!$D$5:$CL$125,62,FALSE)</f>
        <v>Medium</v>
      </c>
      <c r="BP200" s="76" t="str">
        <f>VLOOKUP(F200,'N2K Features'!$D$5:$CL$125,63,FALSE)</f>
        <v>Moderate</v>
      </c>
      <c r="BQ200" s="76" t="str">
        <f>VLOOKUP(F200,'N2K Features'!$D$5:$CL$125,64,FALSE)</f>
        <v>No</v>
      </c>
      <c r="BR200" s="76">
        <f>VLOOKUP(F200,'N2K Features'!$D$5:$CL$125,65,FALSE)</f>
        <v>0</v>
      </c>
      <c r="BS200" s="76">
        <f>VLOOKUP(F200,'N2K Features'!$D$5:$CL$125,66,FALSE)</f>
        <v>0</v>
      </c>
      <c r="BT200" s="76" t="str">
        <f>VLOOKUP(F200,'N2K Features'!$D$5:$CL$125,67,FALSE)</f>
        <v>Yes</v>
      </c>
      <c r="BU200" s="76" t="str">
        <f>VLOOKUP(F200,'N2K Features'!$D$5:$CL$125,68,FALSE)</f>
        <v>Small</v>
      </c>
      <c r="BV200" s="76" t="str">
        <f>VLOOKUP(F200,'N2K Features'!$D$5:$CL$125,69,FALSE)</f>
        <v>High</v>
      </c>
      <c r="BW200" s="76" t="str">
        <f>VLOOKUP(F200,'N2K Features'!$D$5:$CL$125,70,FALSE)</f>
        <v>Yes</v>
      </c>
      <c r="BX200" s="76" t="str">
        <f>VLOOKUP(F200,'N2K Features'!$D$5:$CL$125,71,FALSE)</f>
        <v>Medium</v>
      </c>
      <c r="BY200" s="130" t="str">
        <f>VLOOKUP(F200,'N2K Features'!$D$5:$CL$125,72,FALSE)</f>
        <v>High</v>
      </c>
      <c r="BZ200" s="76" t="str">
        <f>VLOOKUP(F200,'N2K Features'!$D$5:$CL$125,73,FALSE)</f>
        <v>No</v>
      </c>
      <c r="CA200" s="76">
        <f>VLOOKUP(F200,'N2K Features'!$D$5:$CL$125,74,FALSE)</f>
        <v>0</v>
      </c>
      <c r="CB200" s="76">
        <f>VLOOKUP(F200,'N2K Features'!$D$5:$CL$125,75,FALSE)</f>
        <v>0</v>
      </c>
      <c r="CC200" s="76" t="str">
        <f>VLOOKUP(F200,'N2K Features'!$D$5:$CL$125,76,FALSE)</f>
        <v>No</v>
      </c>
      <c r="CD200" s="76">
        <f>VLOOKUP(F200,'N2K Features'!$D$5:$CL$125,77,FALSE)</f>
        <v>0</v>
      </c>
      <c r="CE200" s="76">
        <f>VLOOKUP(F200,'N2K Features'!$D$5:$CL$125,78,FALSE)</f>
        <v>0</v>
      </c>
      <c r="CF200" s="76" t="str">
        <f>VLOOKUP(F200,'N2K Features'!$D$5:$CL$125,79,FALSE)</f>
        <v>Yes</v>
      </c>
      <c r="CG200" s="76" t="str">
        <f>VLOOKUP(F200,'N2K Features'!$D$5:$CL$125,80,FALSE)</f>
        <v>Medium</v>
      </c>
      <c r="CH200" s="76" t="str">
        <f>VLOOKUP(F200,'N2K Features'!$D$5:$CL$125,81,FALSE)</f>
        <v>High</v>
      </c>
      <c r="CI200" s="76" t="str">
        <f>VLOOKUP(F200,'N2K Features'!$D$5:$CL$125,82,FALSE)</f>
        <v>No</v>
      </c>
      <c r="CJ200" s="76">
        <f>VLOOKUP(F200,'N2K Features'!$D$5:$CL$125,83,FALSE)</f>
        <v>0</v>
      </c>
      <c r="CK200" s="76">
        <f>VLOOKUP(F200,'N2K Features'!$D$5:$CL$125,84,FALSE)</f>
        <v>0</v>
      </c>
      <c r="CL200" s="76" t="str">
        <f>VLOOKUP(F200,'N2K Features'!$D$5:$CL$125,85,FALSE)</f>
        <v>Yes</v>
      </c>
      <c r="CM200" s="76" t="str">
        <f>VLOOKUP(F200,'N2K Features'!$D$5:$CL$125,86,FALSE)</f>
        <v>Medium</v>
      </c>
      <c r="CN200" s="79" t="str">
        <f>VLOOKUP(F200,'N2K Features'!$D$5:$CL$125,87,FALSE)</f>
        <v>Contributes to iconic upland landscapes of Wales, popular with walkers. Display of flowers.</v>
      </c>
    </row>
    <row r="201" spans="1:92" ht="14.4" hidden="1" x14ac:dyDescent="0.3">
      <c r="A201" s="129" t="s">
        <v>258</v>
      </c>
      <c r="B201" s="59" t="s">
        <v>259</v>
      </c>
      <c r="C201" s="59" t="s">
        <v>585</v>
      </c>
      <c r="D201" s="59" t="s">
        <v>629</v>
      </c>
      <c r="E201" s="59" t="s">
        <v>596</v>
      </c>
      <c r="F201" s="59" t="s">
        <v>630</v>
      </c>
      <c r="G201" s="59" t="s">
        <v>631</v>
      </c>
      <c r="H201" s="179" t="s">
        <v>632</v>
      </c>
      <c r="I201" s="77" t="str">
        <f>VLOOKUP(F201,'N2K Features'!$D$5:$CL$125,4,FALSE)</f>
        <v>Yes</v>
      </c>
      <c r="J201" s="77" t="str">
        <f>VLOOKUP(F201,'N2K Features'!$D$5:$CL$125,5,FALSE)</f>
        <v>Medium</v>
      </c>
      <c r="K201" s="77" t="str">
        <f>VLOOKUP(F201,'N2K Features'!$D$5:$CL$125,6,FALSE)</f>
        <v>Moderate</v>
      </c>
      <c r="L201" s="77" t="str">
        <f>VLOOKUP(F201,'N2K Features'!$D$5:$CL$125,7,FALSE)</f>
        <v>Yes</v>
      </c>
      <c r="M201" s="77" t="str">
        <f>VLOOKUP(F201,'N2K Features'!$D$5:$CL$125,8,FALSE)</f>
        <v>Small</v>
      </c>
      <c r="N201" s="77" t="str">
        <f>VLOOKUP(F201,'N2K Features'!$D$5:$CL$125,9,FALSE)</f>
        <v>Low</v>
      </c>
      <c r="O201" s="77" t="str">
        <f>VLOOKUP(F201,'N2K Features'!$D$5:$CL$125,10,FALSE)</f>
        <v>Yes</v>
      </c>
      <c r="P201" s="77" t="str">
        <f>VLOOKUP(F201,'N2K Features'!$D$5:$CL$125,11,FALSE)</f>
        <v>Medium</v>
      </c>
      <c r="Q201" s="77" t="str">
        <f>VLOOKUP(F201,'N2K Features'!$D$5:$CL$125,12,FALSE)</f>
        <v>Low</v>
      </c>
      <c r="R201" s="77" t="str">
        <f>VLOOKUP(F201,'N2K Features'!$D$5:$CL$125,13,FALSE)</f>
        <v>Yes</v>
      </c>
      <c r="S201" s="77" t="str">
        <f>VLOOKUP(F201,'N2K Features'!$D$5:$CL$125,14,FALSE)</f>
        <v>Large</v>
      </c>
      <c r="T201" s="77" t="str">
        <f>VLOOKUP(F201,'N2K Features'!$D$5:$CL$125,15,FALSE)</f>
        <v>High</v>
      </c>
      <c r="U201" s="77" t="str">
        <f>VLOOKUP(F201,'N2K Features'!$D$5:$CL$125,16,FALSE)</f>
        <v>No</v>
      </c>
      <c r="V201" s="77">
        <f>VLOOKUP(F201,'N2K Features'!$D$5:$CL$125, 17,FALSE)</f>
        <v>0</v>
      </c>
      <c r="W201" s="77">
        <f>VLOOKUP(F201,'N2K Features'!$D$5:$CL$125,18,FALSE)</f>
        <v>0</v>
      </c>
      <c r="X201" s="77" t="str">
        <f>VLOOKUP(F201,'N2K Features'!$D$5:$CL$125,19,FALSE)</f>
        <v>Yes</v>
      </c>
      <c r="Y201" s="77" t="str">
        <f>VLOOKUP(F201,'N2K Features'!$D$5:$CL$125,20,FALSE)</f>
        <v>Medium</v>
      </c>
      <c r="Z201" s="77" t="str">
        <f>VLOOKUP(F201,'N2K Features'!$D$5:$CL$125,21,FALSE)</f>
        <v>Moderate</v>
      </c>
      <c r="AA201" s="77" t="str">
        <f>VLOOKUP(F201,'N2K Features'!$D$5:$CL$125,22,FALSE)</f>
        <v>Yes</v>
      </c>
      <c r="AB201" s="77" t="str">
        <f>VLOOKUP(F201,'N2K Features'!$D$5:$CL$125,23,FALSE)</f>
        <v>Medium</v>
      </c>
      <c r="AC201" s="77" t="str">
        <f>VLOOKUP(F201,'N2K Features'!$D$5:$CL$125,24,FALSE)</f>
        <v>High</v>
      </c>
      <c r="AD201" s="77" t="str">
        <f>VLOOKUP(F201,'N2K Features'!$D$5:$CL$125,25,FALSE)</f>
        <v>No</v>
      </c>
      <c r="AE201" s="77">
        <f>VLOOKUP(F201,'N2K Features'!$D$5:$CL$125,26,FALSE)</f>
        <v>0</v>
      </c>
      <c r="AF201" s="78">
        <f>VLOOKUP(F201,'N2K Features'!$D$5:$CL$125,27,FALSE)</f>
        <v>0</v>
      </c>
      <c r="AG201" s="76" t="str">
        <f>VLOOKUP(F201,'N2K Features'!$D$5:$CL$125,28,FALSE)</f>
        <v>No</v>
      </c>
      <c r="AH201" s="76">
        <f>VLOOKUP(F201,'N2K Features'!$D$5:$CL$125,29,FALSE)</f>
        <v>0</v>
      </c>
      <c r="AI201" s="76">
        <f>VLOOKUP(F201,'N2K Features'!$D$5:$CL$125,30,FALSE)</f>
        <v>0</v>
      </c>
      <c r="AJ201" s="76" t="str">
        <f>VLOOKUP(F201,'N2K Features'!$D$5:$CL$125,31,FALSE)</f>
        <v>No</v>
      </c>
      <c r="AK201" s="76">
        <f>VLOOKUP(F201,'N2K Features'!$D$5:$CL$125,32,FALSE)</f>
        <v>0</v>
      </c>
      <c r="AL201" s="76">
        <f>VLOOKUP(F201,'N2K Features'!$D$5:$CL$125,33,FALSE)</f>
        <v>0</v>
      </c>
      <c r="AM201" s="76" t="str">
        <f>VLOOKUP(F201,'N2K Features'!$D$5:$CL$125,34,FALSE)</f>
        <v>No</v>
      </c>
      <c r="AN201" s="76">
        <f>VLOOKUP(F201,'N2K Features'!$D$5:$CL$125,35,FALSE)</f>
        <v>0</v>
      </c>
      <c r="AO201" s="76">
        <f>VLOOKUP(F201,'N2K Features'!$D$5:$CL$125,36,FALSE)</f>
        <v>0</v>
      </c>
      <c r="AP201" s="76" t="str">
        <f>VLOOKUP(F201,'N2K Features'!$D$5:$CL$125,37,FALSE)</f>
        <v>No</v>
      </c>
      <c r="AQ201" s="76">
        <f>VLOOKUP(F201,'N2K Features'!$D$5:$CL$125,38,FALSE)</f>
        <v>0</v>
      </c>
      <c r="AR201" s="76">
        <f>VLOOKUP(F201,'N2K Features'!$D$5:$CL$125,39,FALSE)</f>
        <v>0</v>
      </c>
      <c r="AS201" s="76" t="str">
        <f>VLOOKUP(F201,'N2K Features'!$D$5:$CL$125,40,FALSE)</f>
        <v>No</v>
      </c>
      <c r="AT201" s="76">
        <f>VLOOKUP(F201,'N2K Features'!$D$5:$CL$125,41,FALSE)</f>
        <v>0</v>
      </c>
      <c r="AU201" s="76">
        <f>VLOOKUP(F201,'N2K Features'!$D$5:$CL$125,42,FALSE)</f>
        <v>0</v>
      </c>
      <c r="AV201" s="76" t="str">
        <f>VLOOKUP(F201,'N2K Features'!$D$5:$CL$125,43,FALSE)</f>
        <v>Yes</v>
      </c>
      <c r="AW201" s="76" t="str">
        <f>VLOOKUP(F201,'N2K Features'!$D$5:$CL$125,44,FALSE)</f>
        <v>Medium</v>
      </c>
      <c r="AX201" s="76" t="str">
        <f>VLOOKUP(F201,'N2K Features'!$D$5:$CL$125,45,FALSE)</f>
        <v>Low</v>
      </c>
      <c r="AY201" s="76" t="str">
        <f>VLOOKUP(F201,'N2K Features'!$D$5:$CL$125,46,FALSE)</f>
        <v>Yes</v>
      </c>
      <c r="AZ201" s="76" t="str">
        <f>VLOOKUP(F201,'N2K Features'!$D$5:$CL$125,47,FALSE)</f>
        <v>Medium</v>
      </c>
      <c r="BA201" s="76" t="str">
        <f>VLOOKUP(F201,'N2K Features'!$D$5:$CL$125,48,FALSE)</f>
        <v>Low</v>
      </c>
      <c r="BB201" s="76" t="str">
        <f>VLOOKUP(F201,'N2K Features'!$D$5:$CL$125,49,FALSE)</f>
        <v>Yes</v>
      </c>
      <c r="BC201" s="76" t="str">
        <f>VLOOKUP(F201,'N2K Features'!$D$5:$CL$125,50,FALSE)</f>
        <v>Medium</v>
      </c>
      <c r="BD201" s="130" t="str">
        <f>VLOOKUP(F201,'N2K Features'!$D$5:$CL$125,51,FALSE)</f>
        <v>Low</v>
      </c>
      <c r="BE201" s="76" t="str">
        <f>VLOOKUP(F201,'N2K Features'!$D$5:$CL$125,52,FALSE)</f>
        <v>No</v>
      </c>
      <c r="BF201" s="76">
        <f>VLOOKUP(F201,'N2K Features'!$D$5:$CL$125,53,FALSE)</f>
        <v>0</v>
      </c>
      <c r="BG201" s="130">
        <f>VLOOKUP(F201,'N2K Features'!$D$5:$CL$125,54,FALSE)</f>
        <v>0</v>
      </c>
      <c r="BH201" s="76" t="str">
        <f>VLOOKUP(F201,'N2K Features'!$D$5:$CL$125,55,FALSE)</f>
        <v>Yes</v>
      </c>
      <c r="BI201" s="76" t="str">
        <f>VLOOKUP(F201,'N2K Features'!$D$5:$CL$125,56,FALSE)</f>
        <v>Large</v>
      </c>
      <c r="BJ201" s="76" t="str">
        <f>VLOOKUP(F201,'N2K Features'!$D$5:$CL$125,57,FALSE)</f>
        <v>Moderate</v>
      </c>
      <c r="BK201" s="76" t="str">
        <f>VLOOKUP(F201,'N2K Features'!$D$5:$CL$125,58,FALSE)</f>
        <v>Yes</v>
      </c>
      <c r="BL201" s="76" t="str">
        <f>VLOOKUP(F201,'N2K Features'!$D$5:$CL$125,59,FALSE)</f>
        <v>Medium</v>
      </c>
      <c r="BM201" s="130" t="str">
        <f>VLOOKUP(F201,'N2K Features'!$D$5:$CL$125,60,FALSE)</f>
        <v>Moderate</v>
      </c>
      <c r="BN201" s="76" t="str">
        <f>VLOOKUP(F201,'N2K Features'!$D$5:$CL$125,61,FALSE)</f>
        <v>Yes</v>
      </c>
      <c r="BO201" s="76" t="str">
        <f>VLOOKUP(F201,'N2K Features'!$D$5:$CL$125,62,FALSE)</f>
        <v>Large</v>
      </c>
      <c r="BP201" s="76" t="str">
        <f>VLOOKUP(F201,'N2K Features'!$D$5:$CL$125,63,FALSE)</f>
        <v>High</v>
      </c>
      <c r="BQ201" s="76" t="str">
        <f>VLOOKUP(F201,'N2K Features'!$D$5:$CL$125,64,FALSE)</f>
        <v>Yes</v>
      </c>
      <c r="BR201" s="76" t="str">
        <f>VLOOKUP(F201,'N2K Features'!$D$5:$CL$125,65,FALSE)</f>
        <v>Medium</v>
      </c>
      <c r="BS201" s="76" t="str">
        <f>VLOOKUP(F201,'N2K Features'!$D$5:$CL$125,66,FALSE)</f>
        <v>High</v>
      </c>
      <c r="BT201" s="76" t="str">
        <f>VLOOKUP(F201,'N2K Features'!$D$5:$CL$125,67,FALSE)</f>
        <v>Yes</v>
      </c>
      <c r="BU201" s="76" t="str">
        <f>VLOOKUP(F201,'N2K Features'!$D$5:$CL$125,68,FALSE)</f>
        <v>Small</v>
      </c>
      <c r="BV201" s="76" t="str">
        <f>VLOOKUP(F201,'N2K Features'!$D$5:$CL$125,69,FALSE)</f>
        <v>Moderate</v>
      </c>
      <c r="BW201" s="76" t="str">
        <f>VLOOKUP(F201,'N2K Features'!$D$5:$CL$125,70,FALSE)</f>
        <v>Yes</v>
      </c>
      <c r="BX201" s="76" t="str">
        <f>VLOOKUP(F201,'N2K Features'!$D$5:$CL$125,71,FALSE)</f>
        <v>Medium</v>
      </c>
      <c r="BY201" s="130" t="str">
        <f>VLOOKUP(F201,'N2K Features'!$D$5:$CL$125,72,FALSE)</f>
        <v>High</v>
      </c>
      <c r="BZ201" s="76" t="str">
        <f>VLOOKUP(F201,'N2K Features'!$D$5:$CL$125,73,FALSE)</f>
        <v>No</v>
      </c>
      <c r="CA201" s="76">
        <f>VLOOKUP(F201,'N2K Features'!$D$5:$CL$125,74,FALSE)</f>
        <v>0</v>
      </c>
      <c r="CB201" s="76">
        <f>VLOOKUP(F201,'N2K Features'!$D$5:$CL$125,75,FALSE)</f>
        <v>0</v>
      </c>
      <c r="CC201" s="76" t="str">
        <f>VLOOKUP(F201,'N2K Features'!$D$5:$CL$125,76,FALSE)</f>
        <v>No</v>
      </c>
      <c r="CD201" s="76">
        <f>VLOOKUP(F201,'N2K Features'!$D$5:$CL$125,77,FALSE)</f>
        <v>0</v>
      </c>
      <c r="CE201" s="76">
        <f>VLOOKUP(F201,'N2K Features'!$D$5:$CL$125,78,FALSE)</f>
        <v>0</v>
      </c>
      <c r="CF201" s="76" t="str">
        <f>VLOOKUP(F201,'N2K Features'!$D$5:$CL$125,79,FALSE)</f>
        <v>Yes</v>
      </c>
      <c r="CG201" s="76" t="str">
        <f>VLOOKUP(F201,'N2K Features'!$D$5:$CL$125,80,FALSE)</f>
        <v>Medium</v>
      </c>
      <c r="CH201" s="76" t="str">
        <f>VLOOKUP(F201,'N2K Features'!$D$5:$CL$125,81,FALSE)</f>
        <v>Low</v>
      </c>
      <c r="CI201" s="76" t="str">
        <f>VLOOKUP(F201,'N2K Features'!$D$5:$CL$125,82,FALSE)</f>
        <v>Yes</v>
      </c>
      <c r="CJ201" s="76" t="str">
        <f>VLOOKUP(F201,'N2K Features'!$D$5:$CL$125,83,FALSE)</f>
        <v>Medium</v>
      </c>
      <c r="CK201" s="76" t="str">
        <f>VLOOKUP(F201,'N2K Features'!$D$5:$CL$125,84,FALSE)</f>
        <v>High</v>
      </c>
      <c r="CL201" s="76" t="str">
        <f>VLOOKUP(F201,'N2K Features'!$D$5:$CL$125,85,FALSE)</f>
        <v>Yes</v>
      </c>
      <c r="CM201" s="76" t="str">
        <f>VLOOKUP(F201,'N2K Features'!$D$5:$CL$125,86,FALSE)</f>
        <v>High</v>
      </c>
      <c r="CN201" s="79" t="str">
        <f>VLOOKUP(F201,'N2K Features'!$D$5:$CL$125,87,FALSE)</f>
        <v>Part of iconic, semi-natural major river systems in Wales, used extensively for walking, cycling, canoing, fishing etc.  Parts easily accessible from towns.</v>
      </c>
    </row>
    <row r="202" spans="1:92" ht="14.4" hidden="1" x14ac:dyDescent="0.3">
      <c r="A202" s="129" t="s">
        <v>258</v>
      </c>
      <c r="B202" s="59" t="s">
        <v>259</v>
      </c>
      <c r="C202" s="59" t="s">
        <v>528</v>
      </c>
      <c r="D202" s="59" t="s">
        <v>59</v>
      </c>
      <c r="E202" s="59" t="s">
        <v>607</v>
      </c>
      <c r="F202" s="59" t="s">
        <v>60</v>
      </c>
      <c r="G202" s="59" t="s">
        <v>61</v>
      </c>
      <c r="H202" s="179" t="s">
        <v>62</v>
      </c>
      <c r="I202" s="77" t="str">
        <f>VLOOKUP(F202,'N2K Features'!$D$5:$CL$125,4,FALSE)</f>
        <v>No</v>
      </c>
      <c r="J202" s="77">
        <f>VLOOKUP(F202,'N2K Features'!$D$5:$CL$125,5,FALSE)</f>
        <v>0</v>
      </c>
      <c r="K202" s="77">
        <f>VLOOKUP(F202,'N2K Features'!$D$5:$CL$125,6,FALSE)</f>
        <v>0</v>
      </c>
      <c r="L202" s="77" t="str">
        <f>VLOOKUP(F202,'N2K Features'!$D$5:$CL$125,7,FALSE)</f>
        <v>No</v>
      </c>
      <c r="M202" s="77" t="str">
        <f>VLOOKUP(F202,'N2K Features'!$D$5:$CL$125,8,FALSE)</f>
        <v>Negligible</v>
      </c>
      <c r="N202" s="77" t="str">
        <f>VLOOKUP(F202,'N2K Features'!$D$5:$CL$125,9,FALSE)</f>
        <v>Low</v>
      </c>
      <c r="O202" s="77" t="str">
        <f>VLOOKUP(F202,'N2K Features'!$D$5:$CL$125,10,FALSE)</f>
        <v>No</v>
      </c>
      <c r="P202" s="77" t="str">
        <f>VLOOKUP(F202,'N2K Features'!$D$5:$CL$125,11,FALSE)</f>
        <v>Negligible</v>
      </c>
      <c r="Q202" s="77" t="str">
        <f>VLOOKUP(F202,'N2K Features'!$D$5:$CL$125,12,FALSE)</f>
        <v>Low</v>
      </c>
      <c r="R202" s="77" t="str">
        <f>VLOOKUP(F202,'N2K Features'!$D$5:$CL$125,13,FALSE)</f>
        <v>No</v>
      </c>
      <c r="S202" s="77">
        <f>VLOOKUP(F202,'N2K Features'!$D$5:$CL$125,14,FALSE)</f>
        <v>0</v>
      </c>
      <c r="T202" s="77">
        <f>VLOOKUP(F202,'N2K Features'!$D$5:$CL$125,15,FALSE)</f>
        <v>0</v>
      </c>
      <c r="U202" s="77" t="str">
        <f>VLOOKUP(F202,'N2K Features'!$D$5:$CL$125,16,FALSE)</f>
        <v>No</v>
      </c>
      <c r="V202" s="77">
        <f>VLOOKUP(F202,'N2K Features'!$D$5:$CL$125, 17,FALSE)</f>
        <v>0</v>
      </c>
      <c r="W202" s="77">
        <f>VLOOKUP(F202,'N2K Features'!$D$5:$CL$125,18,FALSE)</f>
        <v>0</v>
      </c>
      <c r="X202" s="77" t="str">
        <f>VLOOKUP(F202,'N2K Features'!$D$5:$CL$125,19,FALSE)</f>
        <v>No</v>
      </c>
      <c r="Y202" s="77">
        <f>VLOOKUP(F202,'N2K Features'!$D$5:$CL$125,20,FALSE)</f>
        <v>0</v>
      </c>
      <c r="Z202" s="77">
        <f>VLOOKUP(F202,'N2K Features'!$D$5:$CL$125,21,FALSE)</f>
        <v>0</v>
      </c>
      <c r="AA202" s="77" t="str">
        <f>VLOOKUP(F202,'N2K Features'!$D$5:$CL$125,22,FALSE)</f>
        <v>No</v>
      </c>
      <c r="AB202" s="77">
        <f>VLOOKUP(F202,'N2K Features'!$D$5:$CL$125,23,FALSE)</f>
        <v>0</v>
      </c>
      <c r="AC202" s="77">
        <f>VLOOKUP(F202,'N2K Features'!$D$5:$CL$125,24,FALSE)</f>
        <v>0</v>
      </c>
      <c r="AD202" s="77" t="str">
        <f>VLOOKUP(F202,'N2K Features'!$D$5:$CL$125,25,FALSE)</f>
        <v>No</v>
      </c>
      <c r="AE202" s="77">
        <f>VLOOKUP(F202,'N2K Features'!$D$5:$CL$125,26,FALSE)</f>
        <v>0</v>
      </c>
      <c r="AF202" s="78">
        <f>VLOOKUP(F202,'N2K Features'!$D$5:$CL$125,27,FALSE)</f>
        <v>0</v>
      </c>
      <c r="AG202" s="76" t="str">
        <f>VLOOKUP(F202,'N2K Features'!$D$5:$CL$125,28,FALSE)</f>
        <v>No</v>
      </c>
      <c r="AH202" s="76">
        <f>VLOOKUP(F202,'N2K Features'!$D$5:$CL$125,29,FALSE)</f>
        <v>0</v>
      </c>
      <c r="AI202" s="76">
        <f>VLOOKUP(F202,'N2K Features'!$D$5:$CL$125,30,FALSE)</f>
        <v>0</v>
      </c>
      <c r="AJ202" s="76" t="str">
        <f>VLOOKUP(F202,'N2K Features'!$D$5:$CL$125,31,FALSE)</f>
        <v>No</v>
      </c>
      <c r="AK202" s="76">
        <f>VLOOKUP(F202,'N2K Features'!$D$5:$CL$125,32,FALSE)</f>
        <v>0</v>
      </c>
      <c r="AL202" s="76">
        <f>VLOOKUP(F202,'N2K Features'!$D$5:$CL$125,33,FALSE)</f>
        <v>0</v>
      </c>
      <c r="AM202" s="76" t="str">
        <f>VLOOKUP(F202,'N2K Features'!$D$5:$CL$125,34,FALSE)</f>
        <v>No</v>
      </c>
      <c r="AN202" s="76">
        <f>VLOOKUP(F202,'N2K Features'!$D$5:$CL$125,35,FALSE)</f>
        <v>0</v>
      </c>
      <c r="AO202" s="76">
        <f>VLOOKUP(F202,'N2K Features'!$D$5:$CL$125,36,FALSE)</f>
        <v>0</v>
      </c>
      <c r="AP202" s="76" t="str">
        <f>VLOOKUP(F202,'N2K Features'!$D$5:$CL$125,37,FALSE)</f>
        <v>No</v>
      </c>
      <c r="AQ202" s="76">
        <f>VLOOKUP(F202,'N2K Features'!$D$5:$CL$125,38,FALSE)</f>
        <v>0</v>
      </c>
      <c r="AR202" s="76">
        <f>VLOOKUP(F202,'N2K Features'!$D$5:$CL$125,39,FALSE)</f>
        <v>0</v>
      </c>
      <c r="AS202" s="76" t="str">
        <f>VLOOKUP(F202,'N2K Features'!$D$5:$CL$125,40,FALSE)</f>
        <v>No</v>
      </c>
      <c r="AT202" s="76">
        <f>VLOOKUP(F202,'N2K Features'!$D$5:$CL$125,41,FALSE)</f>
        <v>0</v>
      </c>
      <c r="AU202" s="76">
        <f>VLOOKUP(F202,'N2K Features'!$D$5:$CL$125,42,FALSE)</f>
        <v>0</v>
      </c>
      <c r="AV202" s="76" t="str">
        <f>VLOOKUP(F202,'N2K Features'!$D$5:$CL$125,43,FALSE)</f>
        <v>No</v>
      </c>
      <c r="AW202" s="76">
        <f>VLOOKUP(F202,'N2K Features'!$D$5:$CL$125,44,FALSE)</f>
        <v>0</v>
      </c>
      <c r="AX202" s="76">
        <f>VLOOKUP(F202,'N2K Features'!$D$5:$CL$125,45,FALSE)</f>
        <v>0</v>
      </c>
      <c r="AY202" s="76" t="str">
        <f>VLOOKUP(F202,'N2K Features'!$D$5:$CL$125,46,FALSE)</f>
        <v>No</v>
      </c>
      <c r="AZ202" s="76">
        <f>VLOOKUP(F202,'N2K Features'!$D$5:$CL$125,47,FALSE)</f>
        <v>0</v>
      </c>
      <c r="BA202" s="76">
        <f>VLOOKUP(F202,'N2K Features'!$D$5:$CL$125,48,FALSE)</f>
        <v>0</v>
      </c>
      <c r="BB202" s="76" t="str">
        <f>VLOOKUP(F202,'N2K Features'!$D$5:$CL$125,49,FALSE)</f>
        <v>No</v>
      </c>
      <c r="BC202" s="76">
        <f>VLOOKUP(F202,'N2K Features'!$D$5:$CL$125,50,FALSE)</f>
        <v>0</v>
      </c>
      <c r="BD202" s="130">
        <f>VLOOKUP(F202,'N2K Features'!$D$5:$CL$125,51,FALSE)</f>
        <v>0</v>
      </c>
      <c r="BE202" s="76" t="str">
        <f>VLOOKUP(F202,'N2K Features'!$D$5:$CL$125,52,FALSE)</f>
        <v>No</v>
      </c>
      <c r="BF202" s="76">
        <f>VLOOKUP(F202,'N2K Features'!$D$5:$CL$125,53,FALSE)</f>
        <v>0</v>
      </c>
      <c r="BG202" s="130">
        <f>VLOOKUP(F202,'N2K Features'!$D$5:$CL$125,54,FALSE)</f>
        <v>0</v>
      </c>
      <c r="BH202" s="76" t="str">
        <f>VLOOKUP(F202,'N2K Features'!$D$5:$CL$125,55,FALSE)</f>
        <v>No</v>
      </c>
      <c r="BI202" s="76">
        <f>VLOOKUP(F202,'N2K Features'!$D$5:$CL$125,56,FALSE)</f>
        <v>0</v>
      </c>
      <c r="BJ202" s="76">
        <f>VLOOKUP(F202,'N2K Features'!$D$5:$CL$125,57,FALSE)</f>
        <v>0</v>
      </c>
      <c r="BK202" s="76" t="str">
        <f>VLOOKUP(F202,'N2K Features'!$D$5:$CL$125,58,FALSE)</f>
        <v>No</v>
      </c>
      <c r="BL202" s="76">
        <f>VLOOKUP(F202,'N2K Features'!$D$5:$CL$125,59,FALSE)</f>
        <v>0</v>
      </c>
      <c r="BM202" s="130">
        <f>VLOOKUP(F202,'N2K Features'!$D$5:$CL$125,60,FALSE)</f>
        <v>0</v>
      </c>
      <c r="BN202" s="76" t="str">
        <f>VLOOKUP(F202,'N2K Features'!$D$5:$CL$125,61,FALSE)</f>
        <v>No</v>
      </c>
      <c r="BO202" s="76">
        <f>VLOOKUP(F202,'N2K Features'!$D$5:$CL$125,62,FALSE)</f>
        <v>0</v>
      </c>
      <c r="BP202" s="76">
        <f>VLOOKUP(F202,'N2K Features'!$D$5:$CL$125,63,FALSE)</f>
        <v>0</v>
      </c>
      <c r="BQ202" s="76" t="str">
        <f>VLOOKUP(F202,'N2K Features'!$D$5:$CL$125,64,FALSE)</f>
        <v>No</v>
      </c>
      <c r="BR202" s="76">
        <f>VLOOKUP(F202,'N2K Features'!$D$5:$CL$125,65,FALSE)</f>
        <v>0</v>
      </c>
      <c r="BS202" s="76">
        <f>VLOOKUP(F202,'N2K Features'!$D$5:$CL$125,66,FALSE)</f>
        <v>0</v>
      </c>
      <c r="BT202" s="76" t="str">
        <f>VLOOKUP(F202,'N2K Features'!$D$5:$CL$125,67,FALSE)</f>
        <v>No</v>
      </c>
      <c r="BU202" s="76">
        <f>VLOOKUP(F202,'N2K Features'!$D$5:$CL$125,68,FALSE)</f>
        <v>0</v>
      </c>
      <c r="BV202" s="76">
        <f>VLOOKUP(F202,'N2K Features'!$D$5:$CL$125,69,FALSE)</f>
        <v>0</v>
      </c>
      <c r="BW202" s="76" t="str">
        <f>VLOOKUP(F202,'N2K Features'!$D$5:$CL$125,70,FALSE)</f>
        <v>No</v>
      </c>
      <c r="BX202" s="76">
        <f>VLOOKUP(F202,'N2K Features'!$D$5:$CL$125,71,FALSE)</f>
        <v>0</v>
      </c>
      <c r="BY202" s="130">
        <f>VLOOKUP(F202,'N2K Features'!$D$5:$CL$125,72,FALSE)</f>
        <v>0</v>
      </c>
      <c r="BZ202" s="76" t="str">
        <f>VLOOKUP(F202,'N2K Features'!$D$5:$CL$125,73,FALSE)</f>
        <v>No</v>
      </c>
      <c r="CA202" s="76">
        <f>VLOOKUP(F202,'N2K Features'!$D$5:$CL$125,74,FALSE)</f>
        <v>0</v>
      </c>
      <c r="CB202" s="76">
        <f>VLOOKUP(F202,'N2K Features'!$D$5:$CL$125,75,FALSE)</f>
        <v>0</v>
      </c>
      <c r="CC202" s="76" t="str">
        <f>VLOOKUP(F202,'N2K Features'!$D$5:$CL$125,76,FALSE)</f>
        <v>No</v>
      </c>
      <c r="CD202" s="76">
        <f>VLOOKUP(F202,'N2K Features'!$D$5:$CL$125,77,FALSE)</f>
        <v>0</v>
      </c>
      <c r="CE202" s="76">
        <f>VLOOKUP(F202,'N2K Features'!$D$5:$CL$125,78,FALSE)</f>
        <v>0</v>
      </c>
      <c r="CF202" s="76" t="str">
        <f>VLOOKUP(F202,'N2K Features'!$D$5:$CL$125,79,FALSE)</f>
        <v>No</v>
      </c>
      <c r="CG202" s="76">
        <f>VLOOKUP(F202,'N2K Features'!$D$5:$CL$125,80,FALSE)</f>
        <v>0</v>
      </c>
      <c r="CH202" s="76">
        <f>VLOOKUP(F202,'N2K Features'!$D$5:$CL$125,81,FALSE)</f>
        <v>0</v>
      </c>
      <c r="CI202" s="76" t="str">
        <f>VLOOKUP(F202,'N2K Features'!$D$5:$CL$125,82,FALSE)</f>
        <v>No</v>
      </c>
      <c r="CJ202" s="76">
        <f>VLOOKUP(F202,'N2K Features'!$D$5:$CL$125,83,FALSE)</f>
        <v>0</v>
      </c>
      <c r="CK202" s="76">
        <f>VLOOKUP(F202,'N2K Features'!$D$5:$CL$125,84,FALSE)</f>
        <v>0</v>
      </c>
      <c r="CL202" s="76" t="str">
        <f>VLOOKUP(F202,'N2K Features'!$D$5:$CL$125,85,FALSE)</f>
        <v>Yes</v>
      </c>
      <c r="CM202" s="76" t="str">
        <f>VLOOKUP(F202,'N2K Features'!$D$5:$CL$125,86,FALSE)</f>
        <v>Low</v>
      </c>
      <c r="CN202" s="79" t="str">
        <f>VLOOKUP(F202,'N2K Features'!$D$5:$CL$125,87,FALSE)</f>
        <v xml:space="preserve">Interesting to public, some bat cams available. </v>
      </c>
    </row>
    <row r="203" spans="1:92" ht="14.4" hidden="1" x14ac:dyDescent="0.3">
      <c r="A203" s="129" t="s">
        <v>260</v>
      </c>
      <c r="B203" s="59" t="s">
        <v>261</v>
      </c>
      <c r="C203" s="59" t="s">
        <v>585</v>
      </c>
      <c r="D203" s="59" t="s">
        <v>75</v>
      </c>
      <c r="E203" s="59" t="s">
        <v>586</v>
      </c>
      <c r="F203" s="59" t="s">
        <v>76</v>
      </c>
      <c r="G203" s="59" t="s">
        <v>76</v>
      </c>
      <c r="H203" s="179" t="s">
        <v>77</v>
      </c>
      <c r="I203" s="77" t="str">
        <f>VLOOKUP(F203,'N2K Features'!$D$5:$CL$125,4,FALSE)</f>
        <v>Yes</v>
      </c>
      <c r="J203" s="77" t="str">
        <f>VLOOKUP(F203,'N2K Features'!$D$5:$CL$125,5,FALSE)</f>
        <v>Medium</v>
      </c>
      <c r="K203" s="77" t="str">
        <f>VLOOKUP(F203,'N2K Features'!$D$5:$CL$125,6,FALSE)</f>
        <v>Moderate</v>
      </c>
      <c r="L203" s="77" t="str">
        <f>VLOOKUP(F203,'N2K Features'!$D$5:$CL$125,7,FALSE)</f>
        <v>Yes</v>
      </c>
      <c r="M203" s="77" t="str">
        <f>VLOOKUP(F203,'N2K Features'!$D$5:$CL$125,8,FALSE)</f>
        <v>Large</v>
      </c>
      <c r="N203" s="77" t="str">
        <f>VLOOKUP(F203,'N2K Features'!$D$5:$CL$125,9,FALSE)</f>
        <v>High</v>
      </c>
      <c r="O203" s="77" t="str">
        <f>VLOOKUP(F203,'N2K Features'!$D$5:$CL$125,10,FALSE)</f>
        <v>Yes</v>
      </c>
      <c r="P203" s="77" t="str">
        <f>VLOOKUP(F203,'N2K Features'!$D$5:$CL$125,11,FALSE)</f>
        <v>Medium</v>
      </c>
      <c r="Q203" s="77" t="str">
        <f>VLOOKUP(F203,'N2K Features'!$D$5:$CL$125,12,FALSE)</f>
        <v>Low</v>
      </c>
      <c r="R203" s="77" t="str">
        <f>VLOOKUP(F203,'N2K Features'!$D$5:$CL$125,13,FALSE)</f>
        <v>Yes</v>
      </c>
      <c r="S203" s="77" t="str">
        <f>VLOOKUP(F203,'N2K Features'!$D$5:$CL$125,14,FALSE)</f>
        <v>High</v>
      </c>
      <c r="T203" s="77" t="str">
        <f>VLOOKUP(F203,'N2K Features'!$D$5:$CL$125,15,FALSE)</f>
        <v>High</v>
      </c>
      <c r="U203" s="77" t="str">
        <f>VLOOKUP(F203,'N2K Features'!$D$5:$CL$125,16,FALSE)</f>
        <v>Yes</v>
      </c>
      <c r="V203" s="77" t="str">
        <f>VLOOKUP(F203,'N2K Features'!$D$5:$CL$125, 17,FALSE)</f>
        <v>Small</v>
      </c>
      <c r="W203" s="77" t="str">
        <f>VLOOKUP(F203,'N2K Features'!$D$5:$CL$125,18,FALSE)</f>
        <v>Low</v>
      </c>
      <c r="X203" s="77" t="str">
        <f>VLOOKUP(F203,'N2K Features'!$D$5:$CL$125,19,FALSE)</f>
        <v>No</v>
      </c>
      <c r="Y203" s="77">
        <f>VLOOKUP(F203,'N2K Features'!$D$5:$CL$125,20,FALSE)</f>
        <v>0</v>
      </c>
      <c r="Z203" s="77">
        <f>VLOOKUP(F203,'N2K Features'!$D$5:$CL$125,21,FALSE)</f>
        <v>0</v>
      </c>
      <c r="AA203" s="77" t="str">
        <f>VLOOKUP(F203,'N2K Features'!$D$5:$CL$125,22,FALSE)</f>
        <v>No</v>
      </c>
      <c r="AB203" s="77">
        <f>VLOOKUP(F203,'N2K Features'!$D$5:$CL$125,23,FALSE)</f>
        <v>0</v>
      </c>
      <c r="AC203" s="77">
        <f>VLOOKUP(F203,'N2K Features'!$D$5:$CL$125,24,FALSE)</f>
        <v>0</v>
      </c>
      <c r="AD203" s="77" t="str">
        <f>VLOOKUP(F203,'N2K Features'!$D$5:$CL$125,25,FALSE)</f>
        <v>Yes</v>
      </c>
      <c r="AE203" s="77" t="str">
        <f>VLOOKUP(F203,'N2K Features'!$D$5:$CL$125,26,FALSE)</f>
        <v>Medium</v>
      </c>
      <c r="AF203" s="78" t="str">
        <f>VLOOKUP(F203,'N2K Features'!$D$5:$CL$125,27,FALSE)</f>
        <v>High</v>
      </c>
      <c r="AG203" s="76" t="str">
        <f>VLOOKUP(F203,'N2K Features'!$D$5:$CL$125,28,FALSE)</f>
        <v>No</v>
      </c>
      <c r="AH203" s="76">
        <f>VLOOKUP(F203,'N2K Features'!$D$5:$CL$125,29,FALSE)</f>
        <v>0</v>
      </c>
      <c r="AI203" s="76">
        <f>VLOOKUP(F203,'N2K Features'!$D$5:$CL$125,30,FALSE)</f>
        <v>0</v>
      </c>
      <c r="AJ203" s="76" t="str">
        <f>VLOOKUP(F203,'N2K Features'!$D$5:$CL$125,31,FALSE)</f>
        <v>No</v>
      </c>
      <c r="AK203" s="76">
        <f>VLOOKUP(F203,'N2K Features'!$D$5:$CL$125,32,FALSE)</f>
        <v>0</v>
      </c>
      <c r="AL203" s="76">
        <f>VLOOKUP(F203,'N2K Features'!$D$5:$CL$125,33,FALSE)</f>
        <v>0</v>
      </c>
      <c r="AM203" s="76" t="str">
        <f>VLOOKUP(F203,'N2K Features'!$D$5:$CL$125,34,FALSE)</f>
        <v>Yes</v>
      </c>
      <c r="AN203" s="76" t="str">
        <f>VLOOKUP(F203,'N2K Features'!$D$5:$CL$125,35,FALSE)</f>
        <v>Small</v>
      </c>
      <c r="AO203" s="76" t="str">
        <f>VLOOKUP(F203,'N2K Features'!$D$5:$CL$125,36,FALSE)</f>
        <v>Low</v>
      </c>
      <c r="AP203" s="76" t="str">
        <f>VLOOKUP(F203,'N2K Features'!$D$5:$CL$125,37,FALSE)</f>
        <v>Yes</v>
      </c>
      <c r="AQ203" s="76" t="str">
        <f>VLOOKUP(F203,'N2K Features'!$D$5:$CL$125,38,FALSE)</f>
        <v>Small</v>
      </c>
      <c r="AR203" s="76" t="str">
        <f>VLOOKUP(F203,'N2K Features'!$D$5:$CL$125,39,FALSE)</f>
        <v>Low</v>
      </c>
      <c r="AS203" s="76" t="str">
        <f>VLOOKUP(F203,'N2K Features'!$D$5:$CL$125,40,FALSE)</f>
        <v>No</v>
      </c>
      <c r="AT203" s="76">
        <f>VLOOKUP(F203,'N2K Features'!$D$5:$CL$125,41,FALSE)</f>
        <v>0</v>
      </c>
      <c r="AU203" s="76">
        <f>VLOOKUP(F203,'N2K Features'!$D$5:$CL$125,42,FALSE)</f>
        <v>0</v>
      </c>
      <c r="AV203" s="76" t="str">
        <f>VLOOKUP(F203,'N2K Features'!$D$5:$CL$125,43,FALSE)</f>
        <v>No</v>
      </c>
      <c r="AW203" s="76">
        <f>VLOOKUP(F203,'N2K Features'!$D$5:$CL$125,44,FALSE)</f>
        <v>0</v>
      </c>
      <c r="AX203" s="76">
        <f>VLOOKUP(F203,'N2K Features'!$D$5:$CL$125,45,FALSE)</f>
        <v>0</v>
      </c>
      <c r="AY203" s="76" t="str">
        <f>VLOOKUP(F203,'N2K Features'!$D$5:$CL$125,46,FALSE)</f>
        <v>No</v>
      </c>
      <c r="AZ203" s="76">
        <f>VLOOKUP(F203,'N2K Features'!$D$5:$CL$125,47,FALSE)</f>
        <v>0</v>
      </c>
      <c r="BA203" s="76">
        <f>VLOOKUP(F203,'N2K Features'!$D$5:$CL$125,48,FALSE)</f>
        <v>0</v>
      </c>
      <c r="BB203" s="76" t="str">
        <f>VLOOKUP(F203,'N2K Features'!$D$5:$CL$125,49,FALSE)</f>
        <v>No</v>
      </c>
      <c r="BC203" s="76">
        <f>VLOOKUP(F203,'N2K Features'!$D$5:$CL$125,50,FALSE)</f>
        <v>0</v>
      </c>
      <c r="BD203" s="130">
        <f>VLOOKUP(F203,'N2K Features'!$D$5:$CL$125,51,FALSE)</f>
        <v>0</v>
      </c>
      <c r="BE203" s="76" t="str">
        <f>VLOOKUP(F203,'N2K Features'!$D$5:$CL$125,52,FALSE)</f>
        <v>No</v>
      </c>
      <c r="BF203" s="76">
        <f>VLOOKUP(F203,'N2K Features'!$D$5:$CL$125,53,FALSE)</f>
        <v>0</v>
      </c>
      <c r="BG203" s="130">
        <f>VLOOKUP(F203,'N2K Features'!$D$5:$CL$125,54,FALSE)</f>
        <v>0</v>
      </c>
      <c r="BH203" s="76" t="str">
        <f>VLOOKUP(F203,'N2K Features'!$D$5:$CL$125,55,FALSE)</f>
        <v>Yes</v>
      </c>
      <c r="BI203" s="76" t="str">
        <f>VLOOKUP(F203,'N2K Features'!$D$5:$CL$125,56,FALSE)</f>
        <v>Large</v>
      </c>
      <c r="BJ203" s="76" t="str">
        <f>VLOOKUP(F203,'N2K Features'!$D$5:$CL$125,57,FALSE)</f>
        <v>High</v>
      </c>
      <c r="BK203" s="76" t="str">
        <f>VLOOKUP(F203,'N2K Features'!$D$5:$CL$125,58,FALSE)</f>
        <v>Yes</v>
      </c>
      <c r="BL203" s="76" t="str">
        <f>VLOOKUP(F203,'N2K Features'!$D$5:$CL$125,59,FALSE)</f>
        <v>Large</v>
      </c>
      <c r="BM203" s="130" t="str">
        <f>VLOOKUP(F203,'N2K Features'!$D$5:$CL$125,60,FALSE)</f>
        <v>High</v>
      </c>
      <c r="BN203" s="76" t="str">
        <f>VLOOKUP(F203,'N2K Features'!$D$5:$CL$125,61,FALSE)</f>
        <v>Yes</v>
      </c>
      <c r="BO203" s="76" t="str">
        <f>VLOOKUP(F203,'N2K Features'!$D$5:$CL$125,62,FALSE)</f>
        <v>Medium</v>
      </c>
      <c r="BP203" s="76" t="str">
        <f>VLOOKUP(F203,'N2K Features'!$D$5:$CL$125,63,FALSE)</f>
        <v>Moderate</v>
      </c>
      <c r="BQ203" s="76" t="str">
        <f>VLOOKUP(F203,'N2K Features'!$D$5:$CL$125,64,FALSE)</f>
        <v>Yes</v>
      </c>
      <c r="BR203" s="76" t="str">
        <f>VLOOKUP(F203,'N2K Features'!$D$5:$CL$125,65,FALSE)</f>
        <v>Medium</v>
      </c>
      <c r="BS203" s="76" t="str">
        <f>VLOOKUP(F203,'N2K Features'!$D$5:$CL$125,66,FALSE)</f>
        <v>Moderate</v>
      </c>
      <c r="BT203" s="76" t="str">
        <f>VLOOKUP(F203,'N2K Features'!$D$5:$CL$125,67,FALSE)</f>
        <v>Yes</v>
      </c>
      <c r="BU203" s="76" t="str">
        <f>VLOOKUP(F203,'N2K Features'!$D$5:$CL$125,68,FALSE)</f>
        <v>Small</v>
      </c>
      <c r="BV203" s="76" t="str">
        <f>VLOOKUP(F203,'N2K Features'!$D$5:$CL$125,69,FALSE)</f>
        <v>Low</v>
      </c>
      <c r="BW203" s="76" t="str">
        <f>VLOOKUP(F203,'N2K Features'!$D$5:$CL$125,70,FALSE)</f>
        <v>Yes</v>
      </c>
      <c r="BX203" s="76" t="str">
        <f>VLOOKUP(F203,'N2K Features'!$D$5:$CL$125,71,FALSE)</f>
        <v>Large</v>
      </c>
      <c r="BY203" s="130" t="str">
        <f>VLOOKUP(F203,'N2K Features'!$D$5:$CL$125,72,FALSE)</f>
        <v>High</v>
      </c>
      <c r="BZ203" s="76" t="str">
        <f>VLOOKUP(F203,'N2K Features'!$D$5:$CL$125,73,FALSE)</f>
        <v>No</v>
      </c>
      <c r="CA203" s="76">
        <f>VLOOKUP(F203,'N2K Features'!$D$5:$CL$125,74,FALSE)</f>
        <v>0</v>
      </c>
      <c r="CB203" s="76">
        <f>VLOOKUP(F203,'N2K Features'!$D$5:$CL$125,75,FALSE)</f>
        <v>0</v>
      </c>
      <c r="CC203" s="76" t="str">
        <f>VLOOKUP(F203,'N2K Features'!$D$5:$CL$125,76,FALSE)</f>
        <v>No</v>
      </c>
      <c r="CD203" s="76">
        <f>VLOOKUP(F203,'N2K Features'!$D$5:$CL$125,77,FALSE)</f>
        <v>0</v>
      </c>
      <c r="CE203" s="76">
        <f>VLOOKUP(F203,'N2K Features'!$D$5:$CL$125,78,FALSE)</f>
        <v>0</v>
      </c>
      <c r="CF203" s="76" t="str">
        <f>VLOOKUP(F203,'N2K Features'!$D$5:$CL$125,79,FALSE)</f>
        <v>Yes</v>
      </c>
      <c r="CG203" s="76" t="str">
        <f>VLOOKUP(F203,'N2K Features'!$D$5:$CL$125,80,FALSE)</f>
        <v>Medium</v>
      </c>
      <c r="CH203" s="76" t="str">
        <f>VLOOKUP(F203,'N2K Features'!$D$5:$CL$125,81,FALSE)</f>
        <v>High</v>
      </c>
      <c r="CI203" s="76" t="str">
        <f>VLOOKUP(F203,'N2K Features'!$D$5:$CL$125,82,FALSE)</f>
        <v>Yes</v>
      </c>
      <c r="CJ203" s="76" t="str">
        <f>VLOOKUP(F203,'N2K Features'!$D$5:$CL$125,83,FALSE)</f>
        <v>Medium</v>
      </c>
      <c r="CK203" s="76" t="str">
        <f>VLOOKUP(F203,'N2K Features'!$D$5:$CL$125,84,FALSE)</f>
        <v>High</v>
      </c>
      <c r="CL203" s="76" t="str">
        <f>VLOOKUP(F203,'N2K Features'!$D$5:$CL$125,85,FALSE)</f>
        <v>Yes</v>
      </c>
      <c r="CM203" s="76" t="str">
        <f>VLOOKUP(F203,'N2K Features'!$D$5:$CL$125,86,FALSE)</f>
        <v>Medium</v>
      </c>
      <c r="CN203" s="79" t="str">
        <f>VLOOKUP(F203,'N2K Features'!$D$5:$CL$125,87,FALSE)</f>
        <v>Distinctive natural character, often on nature reserves with interpretation; educational use.</v>
      </c>
    </row>
    <row r="204" spans="1:92" ht="14.4" hidden="1" x14ac:dyDescent="0.3">
      <c r="A204" s="129" t="s">
        <v>260</v>
      </c>
      <c r="B204" s="59" t="s">
        <v>261</v>
      </c>
      <c r="C204" s="59" t="s">
        <v>585</v>
      </c>
      <c r="D204" s="59" t="s">
        <v>78</v>
      </c>
      <c r="E204" s="59" t="s">
        <v>586</v>
      </c>
      <c r="F204" s="59" t="s">
        <v>79</v>
      </c>
      <c r="G204" s="59" t="s">
        <v>80</v>
      </c>
      <c r="H204" s="179" t="s">
        <v>81</v>
      </c>
      <c r="I204" s="77" t="str">
        <f>VLOOKUP(F204,'N2K Features'!$D$5:$CL$125,4,FALSE)</f>
        <v>Yes</v>
      </c>
      <c r="J204" s="77" t="str">
        <f>VLOOKUP(F204,'N2K Features'!$D$5:$CL$125,5,FALSE)</f>
        <v>Medium</v>
      </c>
      <c r="K204" s="77" t="str">
        <f>VLOOKUP(F204,'N2K Features'!$D$5:$CL$125,6,FALSE)</f>
        <v>Moderate</v>
      </c>
      <c r="L204" s="77" t="str">
        <f>VLOOKUP(F204,'N2K Features'!$D$5:$CL$125,7,FALSE)</f>
        <v>Yes</v>
      </c>
      <c r="M204" s="77" t="str">
        <f>VLOOKUP(F204,'N2K Features'!$D$5:$CL$125,8,FALSE)</f>
        <v>Large</v>
      </c>
      <c r="N204" s="77" t="str">
        <f>VLOOKUP(F204,'N2K Features'!$D$5:$CL$125,9,FALSE)</f>
        <v>High</v>
      </c>
      <c r="O204" s="77" t="str">
        <f>VLOOKUP(F204,'N2K Features'!$D$5:$CL$125,10,FALSE)</f>
        <v>Yes</v>
      </c>
      <c r="P204" s="77" t="str">
        <f>VLOOKUP(F204,'N2K Features'!$D$5:$CL$125,11,FALSE)</f>
        <v>Medium</v>
      </c>
      <c r="Q204" s="77" t="str">
        <f>VLOOKUP(F204,'N2K Features'!$D$5:$CL$125,12,FALSE)</f>
        <v>Low</v>
      </c>
      <c r="R204" s="77" t="str">
        <f>VLOOKUP(F204,'N2K Features'!$D$5:$CL$125,13,FALSE)</f>
        <v>Yes</v>
      </c>
      <c r="S204" s="77" t="str">
        <f>VLOOKUP(F204,'N2K Features'!$D$5:$CL$125,14,FALSE)</f>
        <v>Large</v>
      </c>
      <c r="T204" s="77" t="str">
        <f>VLOOKUP(F204,'N2K Features'!$D$5:$CL$125,15,FALSE)</f>
        <v>High</v>
      </c>
      <c r="U204" s="77" t="str">
        <f>VLOOKUP(F204,'N2K Features'!$D$5:$CL$125,16,FALSE)</f>
        <v>Yes</v>
      </c>
      <c r="V204" s="77" t="str">
        <f>VLOOKUP(F204,'N2K Features'!$D$5:$CL$125, 17,FALSE)</f>
        <v>Small</v>
      </c>
      <c r="W204" s="77" t="str">
        <f>VLOOKUP(F204,'N2K Features'!$D$5:$CL$125,18,FALSE)</f>
        <v>Low</v>
      </c>
      <c r="X204" s="77" t="str">
        <f>VLOOKUP(F204,'N2K Features'!$D$5:$CL$125,19,FALSE)</f>
        <v>No</v>
      </c>
      <c r="Y204" s="77">
        <f>VLOOKUP(F204,'N2K Features'!$D$5:$CL$125,20,FALSE)</f>
        <v>0</v>
      </c>
      <c r="Z204" s="77">
        <f>VLOOKUP(F204,'N2K Features'!$D$5:$CL$125,21,FALSE)</f>
        <v>0</v>
      </c>
      <c r="AA204" s="77" t="str">
        <f>VLOOKUP(F204,'N2K Features'!$D$5:$CL$125,22,FALSE)</f>
        <v>No</v>
      </c>
      <c r="AB204" s="77">
        <f>VLOOKUP(F204,'N2K Features'!$D$5:$CL$125,23,FALSE)</f>
        <v>0</v>
      </c>
      <c r="AC204" s="77">
        <f>VLOOKUP(F204,'N2K Features'!$D$5:$CL$125,24,FALSE)</f>
        <v>0</v>
      </c>
      <c r="AD204" s="77" t="str">
        <f>VLOOKUP(F204,'N2K Features'!$D$5:$CL$125,25,FALSE)</f>
        <v>Yes</v>
      </c>
      <c r="AE204" s="77" t="str">
        <f>VLOOKUP(F204,'N2K Features'!$D$5:$CL$125,26,FALSE)</f>
        <v>Medium</v>
      </c>
      <c r="AF204" s="78" t="str">
        <f>VLOOKUP(F204,'N2K Features'!$D$5:$CL$125,27,FALSE)</f>
        <v>High</v>
      </c>
      <c r="AG204" s="76" t="str">
        <f>VLOOKUP(F204,'N2K Features'!$D$5:$CL$125,28,FALSE)</f>
        <v>No</v>
      </c>
      <c r="AH204" s="76">
        <f>VLOOKUP(F204,'N2K Features'!$D$5:$CL$125,29,FALSE)</f>
        <v>0</v>
      </c>
      <c r="AI204" s="76">
        <f>VLOOKUP(F204,'N2K Features'!$D$5:$CL$125,30,FALSE)</f>
        <v>0</v>
      </c>
      <c r="AJ204" s="76" t="str">
        <f>VLOOKUP(F204,'N2K Features'!$D$5:$CL$125,31,FALSE)</f>
        <v>No</v>
      </c>
      <c r="AK204" s="76">
        <f>VLOOKUP(F204,'N2K Features'!$D$5:$CL$125,32,FALSE)</f>
        <v>0</v>
      </c>
      <c r="AL204" s="76">
        <f>VLOOKUP(F204,'N2K Features'!$D$5:$CL$125,33,FALSE)</f>
        <v>0</v>
      </c>
      <c r="AM204" s="76" t="str">
        <f>VLOOKUP(F204,'N2K Features'!$D$5:$CL$125,34,FALSE)</f>
        <v>Yes</v>
      </c>
      <c r="AN204" s="76" t="str">
        <f>VLOOKUP(F204,'N2K Features'!$D$5:$CL$125,35,FALSE)</f>
        <v>Small</v>
      </c>
      <c r="AO204" s="76" t="str">
        <f>VLOOKUP(F204,'N2K Features'!$D$5:$CL$125,36,FALSE)</f>
        <v>Low</v>
      </c>
      <c r="AP204" s="76" t="str">
        <f>VLOOKUP(F204,'N2K Features'!$D$5:$CL$125,37,FALSE)</f>
        <v>Yes</v>
      </c>
      <c r="AQ204" s="76" t="str">
        <f>VLOOKUP(F204,'N2K Features'!$D$5:$CL$125,38,FALSE)</f>
        <v>Small</v>
      </c>
      <c r="AR204" s="76" t="str">
        <f>VLOOKUP(F204,'N2K Features'!$D$5:$CL$125,39,FALSE)</f>
        <v>Low</v>
      </c>
      <c r="AS204" s="76" t="str">
        <f>VLOOKUP(F204,'N2K Features'!$D$5:$CL$125,40,FALSE)</f>
        <v>No</v>
      </c>
      <c r="AT204" s="76">
        <f>VLOOKUP(F204,'N2K Features'!$D$5:$CL$125,41,FALSE)</f>
        <v>0</v>
      </c>
      <c r="AU204" s="76">
        <f>VLOOKUP(F204,'N2K Features'!$D$5:$CL$125,42,FALSE)</f>
        <v>0</v>
      </c>
      <c r="AV204" s="76" t="str">
        <f>VLOOKUP(F204,'N2K Features'!$D$5:$CL$125,43,FALSE)</f>
        <v>No</v>
      </c>
      <c r="AW204" s="76">
        <f>VLOOKUP(F204,'N2K Features'!$D$5:$CL$125,44,FALSE)</f>
        <v>0</v>
      </c>
      <c r="AX204" s="76">
        <f>VLOOKUP(F204,'N2K Features'!$D$5:$CL$125,45,FALSE)</f>
        <v>0</v>
      </c>
      <c r="AY204" s="76" t="str">
        <f>VLOOKUP(F204,'N2K Features'!$D$5:$CL$125,46,FALSE)</f>
        <v>No</v>
      </c>
      <c r="AZ204" s="76">
        <f>VLOOKUP(F204,'N2K Features'!$D$5:$CL$125,47,FALSE)</f>
        <v>0</v>
      </c>
      <c r="BA204" s="76">
        <f>VLOOKUP(F204,'N2K Features'!$D$5:$CL$125,48,FALSE)</f>
        <v>0</v>
      </c>
      <c r="BB204" s="76" t="str">
        <f>VLOOKUP(F204,'N2K Features'!$D$5:$CL$125,49,FALSE)</f>
        <v>No</v>
      </c>
      <c r="BC204" s="76">
        <f>VLOOKUP(F204,'N2K Features'!$D$5:$CL$125,50,FALSE)</f>
        <v>0</v>
      </c>
      <c r="BD204" s="130">
        <f>VLOOKUP(F204,'N2K Features'!$D$5:$CL$125,51,FALSE)</f>
        <v>0</v>
      </c>
      <c r="BE204" s="76" t="str">
        <f>VLOOKUP(F204,'N2K Features'!$D$5:$CL$125,52,FALSE)</f>
        <v>No</v>
      </c>
      <c r="BF204" s="76">
        <f>VLOOKUP(F204,'N2K Features'!$D$5:$CL$125,53,FALSE)</f>
        <v>0</v>
      </c>
      <c r="BG204" s="130">
        <f>VLOOKUP(F204,'N2K Features'!$D$5:$CL$125,54,FALSE)</f>
        <v>0</v>
      </c>
      <c r="BH204" s="76" t="str">
        <f>VLOOKUP(F204,'N2K Features'!$D$5:$CL$125,55,FALSE)</f>
        <v>Yes</v>
      </c>
      <c r="BI204" s="76" t="str">
        <f>VLOOKUP(F204,'N2K Features'!$D$5:$CL$125,56,FALSE)</f>
        <v>Large</v>
      </c>
      <c r="BJ204" s="76" t="str">
        <f>VLOOKUP(F204,'N2K Features'!$D$5:$CL$125,57,FALSE)</f>
        <v>High</v>
      </c>
      <c r="BK204" s="76" t="str">
        <f>VLOOKUP(F204,'N2K Features'!$D$5:$CL$125,58,FALSE)</f>
        <v>Yes</v>
      </c>
      <c r="BL204" s="76" t="str">
        <f>VLOOKUP(F204,'N2K Features'!$D$5:$CL$125,59,FALSE)</f>
        <v>Large</v>
      </c>
      <c r="BM204" s="130" t="str">
        <f>VLOOKUP(F204,'N2K Features'!$D$5:$CL$125,60,FALSE)</f>
        <v>High</v>
      </c>
      <c r="BN204" s="76" t="str">
        <f>VLOOKUP(F204,'N2K Features'!$D$5:$CL$125,61,FALSE)</f>
        <v>Yes</v>
      </c>
      <c r="BO204" s="76" t="str">
        <f>VLOOKUP(F204,'N2K Features'!$D$5:$CL$125,62,FALSE)</f>
        <v>Medium</v>
      </c>
      <c r="BP204" s="76" t="str">
        <f>VLOOKUP(F204,'N2K Features'!$D$5:$CL$125,63,FALSE)</f>
        <v>Moderate</v>
      </c>
      <c r="BQ204" s="76" t="str">
        <f>VLOOKUP(F204,'N2K Features'!$D$5:$CL$125,64,FALSE)</f>
        <v>Yes</v>
      </c>
      <c r="BR204" s="76" t="str">
        <f>VLOOKUP(F204,'N2K Features'!$D$5:$CL$125,65,FALSE)</f>
        <v>Medium</v>
      </c>
      <c r="BS204" s="76" t="str">
        <f>VLOOKUP(F204,'N2K Features'!$D$5:$CL$125,66,FALSE)</f>
        <v>Moderate</v>
      </c>
      <c r="BT204" s="76" t="str">
        <f>VLOOKUP(F204,'N2K Features'!$D$5:$CL$125,67,FALSE)</f>
        <v>Yes</v>
      </c>
      <c r="BU204" s="76" t="str">
        <f>VLOOKUP(F204,'N2K Features'!$D$5:$CL$125,68,FALSE)</f>
        <v>Small</v>
      </c>
      <c r="BV204" s="76" t="str">
        <f>VLOOKUP(F204,'N2K Features'!$D$5:$CL$125,69,FALSE)</f>
        <v>Low</v>
      </c>
      <c r="BW204" s="76" t="str">
        <f>VLOOKUP(F204,'N2K Features'!$D$5:$CL$125,70,FALSE)</f>
        <v>Yes</v>
      </c>
      <c r="BX204" s="76" t="str">
        <f>VLOOKUP(F204,'N2K Features'!$D$5:$CL$125,71,FALSE)</f>
        <v>Large</v>
      </c>
      <c r="BY204" s="130" t="str">
        <f>VLOOKUP(F204,'N2K Features'!$D$5:$CL$125,72,FALSE)</f>
        <v>High</v>
      </c>
      <c r="BZ204" s="76" t="str">
        <f>VLOOKUP(F204,'N2K Features'!$D$5:$CL$125,73,FALSE)</f>
        <v>No</v>
      </c>
      <c r="CA204" s="76">
        <f>VLOOKUP(F204,'N2K Features'!$D$5:$CL$125,74,FALSE)</f>
        <v>0</v>
      </c>
      <c r="CB204" s="76">
        <f>VLOOKUP(F204,'N2K Features'!$D$5:$CL$125,75,FALSE)</f>
        <v>0</v>
      </c>
      <c r="CC204" s="76" t="str">
        <f>VLOOKUP(F204,'N2K Features'!$D$5:$CL$125,76,FALSE)</f>
        <v>No</v>
      </c>
      <c r="CD204" s="76">
        <f>VLOOKUP(F204,'N2K Features'!$D$5:$CL$125,77,FALSE)</f>
        <v>0</v>
      </c>
      <c r="CE204" s="76">
        <f>VLOOKUP(F204,'N2K Features'!$D$5:$CL$125,78,FALSE)</f>
        <v>0</v>
      </c>
      <c r="CF204" s="76" t="str">
        <f>VLOOKUP(F204,'N2K Features'!$D$5:$CL$125,79,FALSE)</f>
        <v>Yes</v>
      </c>
      <c r="CG204" s="76" t="str">
        <f>VLOOKUP(F204,'N2K Features'!$D$5:$CL$125,80,FALSE)</f>
        <v>Medium</v>
      </c>
      <c r="CH204" s="76" t="str">
        <f>VLOOKUP(F204,'N2K Features'!$D$5:$CL$125,81,FALSE)</f>
        <v>High</v>
      </c>
      <c r="CI204" s="76" t="str">
        <f>VLOOKUP(F204,'N2K Features'!$D$5:$CL$125,82,FALSE)</f>
        <v>Yes</v>
      </c>
      <c r="CJ204" s="76" t="str">
        <f>VLOOKUP(F204,'N2K Features'!$D$5:$CL$125,83,FALSE)</f>
        <v>Medium</v>
      </c>
      <c r="CK204" s="76" t="str">
        <f>VLOOKUP(F204,'N2K Features'!$D$5:$CL$125,84,FALSE)</f>
        <v>High</v>
      </c>
      <c r="CL204" s="76" t="str">
        <f>VLOOKUP(F204,'N2K Features'!$D$5:$CL$125,85,FALSE)</f>
        <v>Yes</v>
      </c>
      <c r="CM204" s="76" t="str">
        <f>VLOOKUP(F204,'N2K Features'!$D$5:$CL$125,86,FALSE)</f>
        <v>Medium</v>
      </c>
      <c r="CN204" s="79" t="str">
        <f>VLOOKUP(F204,'N2K Features'!$D$5:$CL$125,87,FALSE)</f>
        <v>Distinctive natural character, often on nature reserves with interpretation; educational use.</v>
      </c>
    </row>
    <row r="205" spans="1:92" ht="14.4" hidden="1" x14ac:dyDescent="0.3">
      <c r="A205" s="129" t="s">
        <v>260</v>
      </c>
      <c r="B205" s="59" t="s">
        <v>261</v>
      </c>
      <c r="C205" s="59" t="s">
        <v>585</v>
      </c>
      <c r="D205" s="59" t="s">
        <v>71</v>
      </c>
      <c r="E205" s="59" t="s">
        <v>586</v>
      </c>
      <c r="F205" s="59" t="s">
        <v>72</v>
      </c>
      <c r="G205" s="59" t="s">
        <v>73</v>
      </c>
      <c r="H205" s="179" t="s">
        <v>74</v>
      </c>
      <c r="I205" s="77" t="str">
        <f>VLOOKUP(F205,'N2K Features'!$D$5:$CL$125,4,FALSE)</f>
        <v>Yes</v>
      </c>
      <c r="J205" s="77" t="str">
        <f>VLOOKUP(F205,'N2K Features'!$D$5:$CL$125,5,FALSE)</f>
        <v>Medium</v>
      </c>
      <c r="K205" s="77" t="str">
        <f>VLOOKUP(F205,'N2K Features'!$D$5:$CL$125,6,FALSE)</f>
        <v>Moderate</v>
      </c>
      <c r="L205" s="77" t="str">
        <f>VLOOKUP(F205,'N2K Features'!$D$5:$CL$125,7,FALSE)</f>
        <v>Yes</v>
      </c>
      <c r="M205" s="77" t="str">
        <f>VLOOKUP(F205,'N2K Features'!$D$5:$CL$125,8,FALSE)</f>
        <v>Large</v>
      </c>
      <c r="N205" s="77" t="str">
        <f>VLOOKUP(F205,'N2K Features'!$D$5:$CL$125,9,FALSE)</f>
        <v>High</v>
      </c>
      <c r="O205" s="77" t="str">
        <f>VLOOKUP(F205,'N2K Features'!$D$5:$CL$125,10,FALSE)</f>
        <v>Yes</v>
      </c>
      <c r="P205" s="77" t="str">
        <f>VLOOKUP(F205,'N2K Features'!$D$5:$CL$125,11,FALSE)</f>
        <v>Medium</v>
      </c>
      <c r="Q205" s="77" t="str">
        <f>VLOOKUP(F205,'N2K Features'!$D$5:$CL$125,12,FALSE)</f>
        <v>Low</v>
      </c>
      <c r="R205" s="77" t="str">
        <f>VLOOKUP(F205,'N2K Features'!$D$5:$CL$125,13,FALSE)</f>
        <v>Yes</v>
      </c>
      <c r="S205" s="77" t="str">
        <f>VLOOKUP(F205,'N2K Features'!$D$5:$CL$125,14,FALSE)</f>
        <v>Large</v>
      </c>
      <c r="T205" s="77" t="str">
        <f>VLOOKUP(F205,'N2K Features'!$D$5:$CL$125,15,FALSE)</f>
        <v>High</v>
      </c>
      <c r="U205" s="77" t="str">
        <f>VLOOKUP(F205,'N2K Features'!$D$5:$CL$125,16,FALSE)</f>
        <v>Yes</v>
      </c>
      <c r="V205" s="77" t="str">
        <f>VLOOKUP(F205,'N2K Features'!$D$5:$CL$125, 17,FALSE)</f>
        <v>Small</v>
      </c>
      <c r="W205" s="77" t="str">
        <f>VLOOKUP(F205,'N2K Features'!$D$5:$CL$125,18,FALSE)</f>
        <v>Low</v>
      </c>
      <c r="X205" s="77" t="str">
        <f>VLOOKUP(F205,'N2K Features'!$D$5:$CL$125,19,FALSE)</f>
        <v>No</v>
      </c>
      <c r="Y205" s="77">
        <f>VLOOKUP(F205,'N2K Features'!$D$5:$CL$125,20,FALSE)</f>
        <v>0</v>
      </c>
      <c r="Z205" s="77">
        <f>VLOOKUP(F205,'N2K Features'!$D$5:$CL$125,21,FALSE)</f>
        <v>0</v>
      </c>
      <c r="AA205" s="77" t="str">
        <f>VLOOKUP(F205,'N2K Features'!$D$5:$CL$125,22,FALSE)</f>
        <v>No</v>
      </c>
      <c r="AB205" s="77">
        <f>VLOOKUP(F205,'N2K Features'!$D$5:$CL$125,23,FALSE)</f>
        <v>0</v>
      </c>
      <c r="AC205" s="77">
        <f>VLOOKUP(F205,'N2K Features'!$D$5:$CL$125,24,FALSE)</f>
        <v>0</v>
      </c>
      <c r="AD205" s="77" t="str">
        <f>VLOOKUP(F205,'N2K Features'!$D$5:$CL$125,25,FALSE)</f>
        <v>No</v>
      </c>
      <c r="AE205" s="77">
        <f>VLOOKUP(F205,'N2K Features'!$D$5:$CL$125,26,FALSE)</f>
        <v>0</v>
      </c>
      <c r="AF205" s="78">
        <f>VLOOKUP(F205,'N2K Features'!$D$5:$CL$125,27,FALSE)</f>
        <v>0</v>
      </c>
      <c r="AG205" s="76" t="str">
        <f>VLOOKUP(F205,'N2K Features'!$D$5:$CL$125,28,FALSE)</f>
        <v>No</v>
      </c>
      <c r="AH205" s="76">
        <f>VLOOKUP(F205,'N2K Features'!$D$5:$CL$125,29,FALSE)</f>
        <v>0</v>
      </c>
      <c r="AI205" s="76">
        <f>VLOOKUP(F205,'N2K Features'!$D$5:$CL$125,30,FALSE)</f>
        <v>0</v>
      </c>
      <c r="AJ205" s="76" t="str">
        <f>VLOOKUP(F205,'N2K Features'!$D$5:$CL$125,31,FALSE)</f>
        <v>No</v>
      </c>
      <c r="AK205" s="76">
        <f>VLOOKUP(F205,'N2K Features'!$D$5:$CL$125,32,FALSE)</f>
        <v>0</v>
      </c>
      <c r="AL205" s="76">
        <f>VLOOKUP(F205,'N2K Features'!$D$5:$CL$125,33,FALSE)</f>
        <v>0</v>
      </c>
      <c r="AM205" s="76" t="str">
        <f>VLOOKUP(F205,'N2K Features'!$D$5:$CL$125,34,FALSE)</f>
        <v>No</v>
      </c>
      <c r="AN205" s="76">
        <f>VLOOKUP(F205,'N2K Features'!$D$5:$CL$125,35,FALSE)</f>
        <v>0</v>
      </c>
      <c r="AO205" s="76">
        <f>VLOOKUP(F205,'N2K Features'!$D$5:$CL$125,36,FALSE)</f>
        <v>0</v>
      </c>
      <c r="AP205" s="76" t="str">
        <f>VLOOKUP(F205,'N2K Features'!$D$5:$CL$125,37,FALSE)</f>
        <v>Yes</v>
      </c>
      <c r="AQ205" s="76" t="str">
        <f>VLOOKUP(F205,'N2K Features'!$D$5:$CL$125,38,FALSE)</f>
        <v>Small</v>
      </c>
      <c r="AR205" s="76" t="str">
        <f>VLOOKUP(F205,'N2K Features'!$D$5:$CL$125,39,FALSE)</f>
        <v>Low</v>
      </c>
      <c r="AS205" s="76" t="str">
        <f>VLOOKUP(F205,'N2K Features'!$D$5:$CL$125,40,FALSE)</f>
        <v>No</v>
      </c>
      <c r="AT205" s="76">
        <f>VLOOKUP(F205,'N2K Features'!$D$5:$CL$125,41,FALSE)</f>
        <v>0</v>
      </c>
      <c r="AU205" s="76">
        <f>VLOOKUP(F205,'N2K Features'!$D$5:$CL$125,42,FALSE)</f>
        <v>0</v>
      </c>
      <c r="AV205" s="76" t="str">
        <f>VLOOKUP(F205,'N2K Features'!$D$5:$CL$125,43,FALSE)</f>
        <v>No</v>
      </c>
      <c r="AW205" s="76">
        <f>VLOOKUP(F205,'N2K Features'!$D$5:$CL$125,44,FALSE)</f>
        <v>0</v>
      </c>
      <c r="AX205" s="76">
        <f>VLOOKUP(F205,'N2K Features'!$D$5:$CL$125,45,FALSE)</f>
        <v>0</v>
      </c>
      <c r="AY205" s="76" t="str">
        <f>VLOOKUP(F205,'N2K Features'!$D$5:$CL$125,46,FALSE)</f>
        <v>No</v>
      </c>
      <c r="AZ205" s="76">
        <f>VLOOKUP(F205,'N2K Features'!$D$5:$CL$125,47,FALSE)</f>
        <v>0</v>
      </c>
      <c r="BA205" s="76">
        <f>VLOOKUP(F205,'N2K Features'!$D$5:$CL$125,48,FALSE)</f>
        <v>0</v>
      </c>
      <c r="BB205" s="76" t="str">
        <f>VLOOKUP(F205,'N2K Features'!$D$5:$CL$125,49,FALSE)</f>
        <v>No</v>
      </c>
      <c r="BC205" s="76">
        <f>VLOOKUP(F205,'N2K Features'!$D$5:$CL$125,50,FALSE)</f>
        <v>0</v>
      </c>
      <c r="BD205" s="130">
        <f>VLOOKUP(F205,'N2K Features'!$D$5:$CL$125,51,FALSE)</f>
        <v>0</v>
      </c>
      <c r="BE205" s="76" t="str">
        <f>VLOOKUP(F205,'N2K Features'!$D$5:$CL$125,52,FALSE)</f>
        <v>No</v>
      </c>
      <c r="BF205" s="76">
        <f>VLOOKUP(F205,'N2K Features'!$D$5:$CL$125,53,FALSE)</f>
        <v>0</v>
      </c>
      <c r="BG205" s="130">
        <f>VLOOKUP(F205,'N2K Features'!$D$5:$CL$125,54,FALSE)</f>
        <v>0</v>
      </c>
      <c r="BH205" s="76" t="str">
        <f>VLOOKUP(F205,'N2K Features'!$D$5:$CL$125,55,FALSE)</f>
        <v>Yes</v>
      </c>
      <c r="BI205" s="76" t="str">
        <f>VLOOKUP(F205,'N2K Features'!$D$5:$CL$125,56,FALSE)</f>
        <v>Small</v>
      </c>
      <c r="BJ205" s="76" t="str">
        <f>VLOOKUP(F205,'N2K Features'!$D$5:$CL$125,57,FALSE)</f>
        <v>High</v>
      </c>
      <c r="BK205" s="76" t="str">
        <f>VLOOKUP(F205,'N2K Features'!$D$5:$CL$125,58,FALSE)</f>
        <v>Yes</v>
      </c>
      <c r="BL205" s="76" t="str">
        <f>VLOOKUP(F205,'N2K Features'!$D$5:$CL$125,59,FALSE)</f>
        <v>Small</v>
      </c>
      <c r="BM205" s="130" t="str">
        <f>VLOOKUP(F205,'N2K Features'!$D$5:$CL$125,60,FALSE)</f>
        <v>High</v>
      </c>
      <c r="BN205" s="76" t="str">
        <f>VLOOKUP(F205,'N2K Features'!$D$5:$CL$125,61,FALSE)</f>
        <v>Yes</v>
      </c>
      <c r="BO205" s="76" t="str">
        <f>VLOOKUP(F205,'N2K Features'!$D$5:$CL$125,62,FALSE)</f>
        <v>Small</v>
      </c>
      <c r="BP205" s="76" t="str">
        <f>VLOOKUP(F205,'N2K Features'!$D$5:$CL$125,63,FALSE)</f>
        <v>Moderate</v>
      </c>
      <c r="BQ205" s="76" t="str">
        <f>VLOOKUP(F205,'N2K Features'!$D$5:$CL$125,64,FALSE)</f>
        <v>Yes</v>
      </c>
      <c r="BR205" s="76" t="str">
        <f>VLOOKUP(F205,'N2K Features'!$D$5:$CL$125,65,FALSE)</f>
        <v>Small</v>
      </c>
      <c r="BS205" s="76" t="str">
        <f>VLOOKUP(F205,'N2K Features'!$D$5:$CL$125,66,FALSE)</f>
        <v>Moderate</v>
      </c>
      <c r="BT205" s="76" t="str">
        <f>VLOOKUP(F205,'N2K Features'!$D$5:$CL$125,67,FALSE)</f>
        <v>Yes</v>
      </c>
      <c r="BU205" s="76" t="str">
        <f>VLOOKUP(F205,'N2K Features'!$D$5:$CL$125,68,FALSE)</f>
        <v>Small</v>
      </c>
      <c r="BV205" s="76" t="str">
        <f>VLOOKUP(F205,'N2K Features'!$D$5:$CL$125,69,FALSE)</f>
        <v>Low</v>
      </c>
      <c r="BW205" s="76" t="str">
        <f>VLOOKUP(F205,'N2K Features'!$D$5:$CL$125,70,FALSE)</f>
        <v>Yes</v>
      </c>
      <c r="BX205" s="76" t="str">
        <f>VLOOKUP(F205,'N2K Features'!$D$5:$CL$125,71,FALSE)</f>
        <v>Small</v>
      </c>
      <c r="BY205" s="130" t="str">
        <f>VLOOKUP(F205,'N2K Features'!$D$5:$CL$125,72,FALSE)</f>
        <v>High</v>
      </c>
      <c r="BZ205" s="76" t="str">
        <f>VLOOKUP(F205,'N2K Features'!$D$5:$CL$125,73,FALSE)</f>
        <v>No</v>
      </c>
      <c r="CA205" s="76">
        <f>VLOOKUP(F205,'N2K Features'!$D$5:$CL$125,74,FALSE)</f>
        <v>0</v>
      </c>
      <c r="CB205" s="76">
        <f>VLOOKUP(F205,'N2K Features'!$D$5:$CL$125,75,FALSE)</f>
        <v>0</v>
      </c>
      <c r="CC205" s="76" t="str">
        <f>VLOOKUP(F205,'N2K Features'!$D$5:$CL$125,76,FALSE)</f>
        <v>No</v>
      </c>
      <c r="CD205" s="76">
        <f>VLOOKUP(F205,'N2K Features'!$D$5:$CL$125,77,FALSE)</f>
        <v>0</v>
      </c>
      <c r="CE205" s="76">
        <f>VLOOKUP(F205,'N2K Features'!$D$5:$CL$125,78,FALSE)</f>
        <v>0</v>
      </c>
      <c r="CF205" s="76" t="str">
        <f>VLOOKUP(F205,'N2K Features'!$D$5:$CL$125,79,FALSE)</f>
        <v>Yes</v>
      </c>
      <c r="CG205" s="76" t="str">
        <f>VLOOKUP(F205,'N2K Features'!$D$5:$CL$125,80,FALSE)</f>
        <v>Small</v>
      </c>
      <c r="CH205" s="76" t="str">
        <f>VLOOKUP(F205,'N2K Features'!$D$5:$CL$125,81,FALSE)</f>
        <v>High</v>
      </c>
      <c r="CI205" s="76" t="str">
        <f>VLOOKUP(F205,'N2K Features'!$D$5:$CL$125,82,FALSE)</f>
        <v>Yes</v>
      </c>
      <c r="CJ205" s="76" t="str">
        <f>VLOOKUP(F205,'N2K Features'!$D$5:$CL$125,83,FALSE)</f>
        <v>Small</v>
      </c>
      <c r="CK205" s="76" t="str">
        <f>VLOOKUP(F205,'N2K Features'!$D$5:$CL$125,84,FALSE)</f>
        <v>High</v>
      </c>
      <c r="CL205" s="76" t="str">
        <f>VLOOKUP(F205,'N2K Features'!$D$5:$CL$125,85,FALSE)</f>
        <v>No</v>
      </c>
      <c r="CM205" s="76">
        <f>VLOOKUP(F205,'N2K Features'!$D$5:$CL$125,86,FALSE)</f>
        <v>0</v>
      </c>
      <c r="CN205" s="79">
        <f>VLOOKUP(F205,'N2K Features'!$D$5:$CL$125,87,FALSE)</f>
        <v>0</v>
      </c>
    </row>
    <row r="206" spans="1:92" ht="14.4" hidden="1" x14ac:dyDescent="0.3">
      <c r="A206" s="129" t="s">
        <v>260</v>
      </c>
      <c r="B206" s="59" t="s">
        <v>261</v>
      </c>
      <c r="C206" s="59" t="s">
        <v>585</v>
      </c>
      <c r="D206" s="59" t="s">
        <v>86</v>
      </c>
      <c r="E206" s="59" t="s">
        <v>586</v>
      </c>
      <c r="F206" s="59" t="s">
        <v>87</v>
      </c>
      <c r="G206" s="59" t="s">
        <v>88</v>
      </c>
      <c r="H206" s="179" t="s">
        <v>89</v>
      </c>
      <c r="I206" s="77" t="str">
        <f>VLOOKUP(F206,'N2K Features'!$D$5:$CL$125,4,FALSE)</f>
        <v>Yes</v>
      </c>
      <c r="J206" s="77" t="str">
        <f>VLOOKUP(F206,'N2K Features'!$D$5:$CL$125,5,FALSE)</f>
        <v>Medium</v>
      </c>
      <c r="K206" s="77" t="str">
        <f>VLOOKUP(F206,'N2K Features'!$D$5:$CL$125,6,FALSE)</f>
        <v>Moderate</v>
      </c>
      <c r="L206" s="77" t="str">
        <f>VLOOKUP(F206,'N2K Features'!$D$5:$CL$125,7,FALSE)</f>
        <v>Yes</v>
      </c>
      <c r="M206" s="77" t="str">
        <f>VLOOKUP(F206,'N2K Features'!$D$5:$CL$125,8,FALSE)</f>
        <v>Large</v>
      </c>
      <c r="N206" s="77" t="str">
        <f>VLOOKUP(F206,'N2K Features'!$D$5:$CL$125,9,FALSE)</f>
        <v>High</v>
      </c>
      <c r="O206" s="77" t="str">
        <f>VLOOKUP(F206,'N2K Features'!$D$5:$CL$125,10,FALSE)</f>
        <v>Yes</v>
      </c>
      <c r="P206" s="77" t="str">
        <f>VLOOKUP(F206,'N2K Features'!$D$5:$CL$125,11,FALSE)</f>
        <v>Medium</v>
      </c>
      <c r="Q206" s="77" t="str">
        <f>VLOOKUP(F206,'N2K Features'!$D$5:$CL$125,12,FALSE)</f>
        <v>Low</v>
      </c>
      <c r="R206" s="77" t="str">
        <f>VLOOKUP(F206,'N2K Features'!$D$5:$CL$125,13,FALSE)</f>
        <v>Yes</v>
      </c>
      <c r="S206" s="77" t="str">
        <f>VLOOKUP(F206,'N2K Features'!$D$5:$CL$125,14,FALSE)</f>
        <v>High</v>
      </c>
      <c r="T206" s="77" t="str">
        <f>VLOOKUP(F206,'N2K Features'!$D$5:$CL$125,15,FALSE)</f>
        <v>High</v>
      </c>
      <c r="U206" s="77" t="str">
        <f>VLOOKUP(F206,'N2K Features'!$D$5:$CL$125,16,FALSE)</f>
        <v>Yes</v>
      </c>
      <c r="V206" s="77" t="str">
        <f>VLOOKUP(F206,'N2K Features'!$D$5:$CL$125, 17,FALSE)</f>
        <v>Small</v>
      </c>
      <c r="W206" s="77" t="str">
        <f>VLOOKUP(F206,'N2K Features'!$D$5:$CL$125,18,FALSE)</f>
        <v>Low</v>
      </c>
      <c r="X206" s="77" t="str">
        <f>VLOOKUP(F206,'N2K Features'!$D$5:$CL$125,19,FALSE)</f>
        <v>No</v>
      </c>
      <c r="Y206" s="77">
        <f>VLOOKUP(F206,'N2K Features'!$D$5:$CL$125,20,FALSE)</f>
        <v>0</v>
      </c>
      <c r="Z206" s="77">
        <f>VLOOKUP(F206,'N2K Features'!$D$5:$CL$125,21,FALSE)</f>
        <v>0</v>
      </c>
      <c r="AA206" s="77" t="str">
        <f>VLOOKUP(F206,'N2K Features'!$D$5:$CL$125,22,FALSE)</f>
        <v>No</v>
      </c>
      <c r="AB206" s="77">
        <f>VLOOKUP(F206,'N2K Features'!$D$5:$CL$125,23,FALSE)</f>
        <v>0</v>
      </c>
      <c r="AC206" s="77">
        <f>VLOOKUP(F206,'N2K Features'!$D$5:$CL$125,24,FALSE)</f>
        <v>0</v>
      </c>
      <c r="AD206" s="77" t="str">
        <f>VLOOKUP(F206,'N2K Features'!$D$5:$CL$125,25,FALSE)</f>
        <v>Yes</v>
      </c>
      <c r="AE206" s="77" t="str">
        <f>VLOOKUP(F206,'N2K Features'!$D$5:$CL$125,26,FALSE)</f>
        <v>Medium</v>
      </c>
      <c r="AF206" s="78" t="str">
        <f>VLOOKUP(F206,'N2K Features'!$D$5:$CL$125,27,FALSE)</f>
        <v>High</v>
      </c>
      <c r="AG206" s="76" t="str">
        <f>VLOOKUP(F206,'N2K Features'!$D$5:$CL$125,28,FALSE)</f>
        <v>No</v>
      </c>
      <c r="AH206" s="76">
        <f>VLOOKUP(F206,'N2K Features'!$D$5:$CL$125,29,FALSE)</f>
        <v>0</v>
      </c>
      <c r="AI206" s="76">
        <f>VLOOKUP(F206,'N2K Features'!$D$5:$CL$125,30,FALSE)</f>
        <v>0</v>
      </c>
      <c r="AJ206" s="76" t="str">
        <f>VLOOKUP(F206,'N2K Features'!$D$5:$CL$125,31,FALSE)</f>
        <v>No</v>
      </c>
      <c r="AK206" s="76">
        <f>VLOOKUP(F206,'N2K Features'!$D$5:$CL$125,32,FALSE)</f>
        <v>0</v>
      </c>
      <c r="AL206" s="76">
        <f>VLOOKUP(F206,'N2K Features'!$D$5:$CL$125,33,FALSE)</f>
        <v>0</v>
      </c>
      <c r="AM206" s="76" t="str">
        <f>VLOOKUP(F206,'N2K Features'!$D$5:$CL$125,34,FALSE)</f>
        <v>Yes</v>
      </c>
      <c r="AN206" s="76" t="str">
        <f>VLOOKUP(F206,'N2K Features'!$D$5:$CL$125,35,FALSE)</f>
        <v>Small</v>
      </c>
      <c r="AO206" s="76" t="str">
        <f>VLOOKUP(F206,'N2K Features'!$D$5:$CL$125,36,FALSE)</f>
        <v>Low</v>
      </c>
      <c r="AP206" s="76" t="str">
        <f>VLOOKUP(F206,'N2K Features'!$D$5:$CL$125,37,FALSE)</f>
        <v>Yes</v>
      </c>
      <c r="AQ206" s="76" t="str">
        <f>VLOOKUP(F206,'N2K Features'!$D$5:$CL$125,38,FALSE)</f>
        <v>Small</v>
      </c>
      <c r="AR206" s="76" t="str">
        <f>VLOOKUP(F206,'N2K Features'!$D$5:$CL$125,39,FALSE)</f>
        <v>Low</v>
      </c>
      <c r="AS206" s="76" t="str">
        <f>VLOOKUP(F206,'N2K Features'!$D$5:$CL$125,40,FALSE)</f>
        <v>No</v>
      </c>
      <c r="AT206" s="76">
        <f>VLOOKUP(F206,'N2K Features'!$D$5:$CL$125,41,FALSE)</f>
        <v>0</v>
      </c>
      <c r="AU206" s="76">
        <f>VLOOKUP(F206,'N2K Features'!$D$5:$CL$125,42,FALSE)</f>
        <v>0</v>
      </c>
      <c r="AV206" s="76" t="str">
        <f>VLOOKUP(F206,'N2K Features'!$D$5:$CL$125,43,FALSE)</f>
        <v>Yes</v>
      </c>
      <c r="AW206" s="76" t="str">
        <f>VLOOKUP(F206,'N2K Features'!$D$5:$CL$125,44,FALSE)</f>
        <v>Small</v>
      </c>
      <c r="AX206" s="76" t="str">
        <f>VLOOKUP(F206,'N2K Features'!$D$5:$CL$125,45,FALSE)</f>
        <v>High</v>
      </c>
      <c r="AY206" s="76" t="str">
        <f>VLOOKUP(F206,'N2K Features'!$D$5:$CL$125,46,FALSE)</f>
        <v>No</v>
      </c>
      <c r="AZ206" s="76">
        <f>VLOOKUP(F206,'N2K Features'!$D$5:$CL$125,47,FALSE)</f>
        <v>0</v>
      </c>
      <c r="BA206" s="76">
        <f>VLOOKUP(F206,'N2K Features'!$D$5:$CL$125,48,FALSE)</f>
        <v>0</v>
      </c>
      <c r="BB206" s="76" t="str">
        <f>VLOOKUP(F206,'N2K Features'!$D$5:$CL$125,49,FALSE)</f>
        <v>No</v>
      </c>
      <c r="BC206" s="76">
        <f>VLOOKUP(F206,'N2K Features'!$D$5:$CL$125,50,FALSE)</f>
        <v>0</v>
      </c>
      <c r="BD206" s="130">
        <f>VLOOKUP(F206,'N2K Features'!$D$5:$CL$125,51,FALSE)</f>
        <v>0</v>
      </c>
      <c r="BE206" s="76" t="str">
        <f>VLOOKUP(F206,'N2K Features'!$D$5:$CL$125,52,FALSE)</f>
        <v>No</v>
      </c>
      <c r="BF206" s="76">
        <f>VLOOKUP(F206,'N2K Features'!$D$5:$CL$125,53,FALSE)</f>
        <v>0</v>
      </c>
      <c r="BG206" s="130">
        <f>VLOOKUP(F206,'N2K Features'!$D$5:$CL$125,54,FALSE)</f>
        <v>0</v>
      </c>
      <c r="BH206" s="76" t="str">
        <f>VLOOKUP(F206,'N2K Features'!$D$5:$CL$125,55,FALSE)</f>
        <v>Yes</v>
      </c>
      <c r="BI206" s="76" t="str">
        <f>VLOOKUP(F206,'N2K Features'!$D$5:$CL$125,56,FALSE)</f>
        <v>Large</v>
      </c>
      <c r="BJ206" s="76" t="str">
        <f>VLOOKUP(F206,'N2K Features'!$D$5:$CL$125,57,FALSE)</f>
        <v>High</v>
      </c>
      <c r="BK206" s="76" t="str">
        <f>VLOOKUP(F206,'N2K Features'!$D$5:$CL$125,58,FALSE)</f>
        <v>Yes</v>
      </c>
      <c r="BL206" s="76" t="str">
        <f>VLOOKUP(F206,'N2K Features'!$D$5:$CL$125,59,FALSE)</f>
        <v>Large</v>
      </c>
      <c r="BM206" s="130" t="str">
        <f>VLOOKUP(F206,'N2K Features'!$D$5:$CL$125,60,FALSE)</f>
        <v>High</v>
      </c>
      <c r="BN206" s="76" t="str">
        <f>VLOOKUP(F206,'N2K Features'!$D$5:$CL$125,61,FALSE)</f>
        <v>Yes</v>
      </c>
      <c r="BO206" s="76" t="str">
        <f>VLOOKUP(F206,'N2K Features'!$D$5:$CL$125,62,FALSE)</f>
        <v>Medium</v>
      </c>
      <c r="BP206" s="76" t="str">
        <f>VLOOKUP(F206,'N2K Features'!$D$5:$CL$125,63,FALSE)</f>
        <v>Moderate</v>
      </c>
      <c r="BQ206" s="76" t="str">
        <f>VLOOKUP(F206,'N2K Features'!$D$5:$CL$125,64,FALSE)</f>
        <v>Yes</v>
      </c>
      <c r="BR206" s="76" t="str">
        <f>VLOOKUP(F206,'N2K Features'!$D$5:$CL$125,65,FALSE)</f>
        <v>Medium</v>
      </c>
      <c r="BS206" s="76" t="str">
        <f>VLOOKUP(F206,'N2K Features'!$D$5:$CL$125,66,FALSE)</f>
        <v>Moderate</v>
      </c>
      <c r="BT206" s="76" t="str">
        <f>VLOOKUP(F206,'N2K Features'!$D$5:$CL$125,67,FALSE)</f>
        <v>Yes</v>
      </c>
      <c r="BU206" s="76" t="str">
        <f>VLOOKUP(F206,'N2K Features'!$D$5:$CL$125,68,FALSE)</f>
        <v>Small</v>
      </c>
      <c r="BV206" s="76" t="str">
        <f>VLOOKUP(F206,'N2K Features'!$D$5:$CL$125,69,FALSE)</f>
        <v>Low</v>
      </c>
      <c r="BW206" s="76" t="str">
        <f>VLOOKUP(F206,'N2K Features'!$D$5:$CL$125,70,FALSE)</f>
        <v>Yes</v>
      </c>
      <c r="BX206" s="76" t="str">
        <f>VLOOKUP(F206,'N2K Features'!$D$5:$CL$125,71,FALSE)</f>
        <v>Large</v>
      </c>
      <c r="BY206" s="130" t="str">
        <f>VLOOKUP(F206,'N2K Features'!$D$5:$CL$125,72,FALSE)</f>
        <v>High</v>
      </c>
      <c r="BZ206" s="76" t="str">
        <f>VLOOKUP(F206,'N2K Features'!$D$5:$CL$125,73,FALSE)</f>
        <v>No</v>
      </c>
      <c r="CA206" s="76">
        <f>VLOOKUP(F206,'N2K Features'!$D$5:$CL$125,74,FALSE)</f>
        <v>0</v>
      </c>
      <c r="CB206" s="76">
        <f>VLOOKUP(F206,'N2K Features'!$D$5:$CL$125,75,FALSE)</f>
        <v>0</v>
      </c>
      <c r="CC206" s="76" t="str">
        <f>VLOOKUP(F206,'N2K Features'!$D$5:$CL$125,76,FALSE)</f>
        <v>No</v>
      </c>
      <c r="CD206" s="76">
        <f>VLOOKUP(F206,'N2K Features'!$D$5:$CL$125,77,FALSE)</f>
        <v>0</v>
      </c>
      <c r="CE206" s="76">
        <f>VLOOKUP(F206,'N2K Features'!$D$5:$CL$125,78,FALSE)</f>
        <v>0</v>
      </c>
      <c r="CF206" s="76" t="str">
        <f>VLOOKUP(F206,'N2K Features'!$D$5:$CL$125,79,FALSE)</f>
        <v>Yes</v>
      </c>
      <c r="CG206" s="76" t="str">
        <f>VLOOKUP(F206,'N2K Features'!$D$5:$CL$125,80,FALSE)</f>
        <v>Medium</v>
      </c>
      <c r="CH206" s="76" t="str">
        <f>VLOOKUP(F206,'N2K Features'!$D$5:$CL$125,81,FALSE)</f>
        <v>High</v>
      </c>
      <c r="CI206" s="76" t="str">
        <f>VLOOKUP(F206,'N2K Features'!$D$5:$CL$125,82,FALSE)</f>
        <v>Yes</v>
      </c>
      <c r="CJ206" s="76" t="str">
        <f>VLOOKUP(F206,'N2K Features'!$D$5:$CL$125,83,FALSE)</f>
        <v>Medium</v>
      </c>
      <c r="CK206" s="76" t="str">
        <f>VLOOKUP(F206,'N2K Features'!$D$5:$CL$125,84,FALSE)</f>
        <v>High</v>
      </c>
      <c r="CL206" s="76" t="str">
        <f>VLOOKUP(F206,'N2K Features'!$D$5:$CL$125,85,FALSE)</f>
        <v>Yes</v>
      </c>
      <c r="CM206" s="76" t="str">
        <f>VLOOKUP(F206,'N2K Features'!$D$5:$CL$125,86,FALSE)</f>
        <v>Medium</v>
      </c>
      <c r="CN206" s="79" t="str">
        <f>VLOOKUP(F206,'N2K Features'!$D$5:$CL$125,87,FALSE)</f>
        <v>Distinctive natural character, often on nature reserves with interpretation; educational use.</v>
      </c>
    </row>
    <row r="207" spans="1:92" ht="14.4" hidden="1" x14ac:dyDescent="0.3">
      <c r="A207" s="129" t="s">
        <v>260</v>
      </c>
      <c r="B207" s="59" t="s">
        <v>261</v>
      </c>
      <c r="C207" s="59" t="s">
        <v>585</v>
      </c>
      <c r="D207" s="59" t="s">
        <v>135</v>
      </c>
      <c r="E207" s="59" t="s">
        <v>590</v>
      </c>
      <c r="F207" s="59" t="s">
        <v>136</v>
      </c>
      <c r="G207" s="59" t="s">
        <v>136</v>
      </c>
      <c r="H207" s="179" t="s">
        <v>137</v>
      </c>
      <c r="I207" s="77" t="str">
        <f>VLOOKUP(F207,'N2K Features'!$D$5:$CL$125,4,FALSE)</f>
        <v>Yes</v>
      </c>
      <c r="J207" s="77" t="str">
        <f>VLOOKUP(F207,'N2K Features'!$D$5:$CL$125,5,FALSE)</f>
        <v>Medium</v>
      </c>
      <c r="K207" s="77" t="str">
        <f>VLOOKUP(F207,'N2K Features'!$D$5:$CL$125,6,FALSE)</f>
        <v>Moderate</v>
      </c>
      <c r="L207" s="77" t="str">
        <f>VLOOKUP(F207,'N2K Features'!$D$5:$CL$125,7,FALSE)</f>
        <v>Yes</v>
      </c>
      <c r="M207" s="77" t="str">
        <f>VLOOKUP(F207,'N2K Features'!$D$5:$CL$125,8,FALSE)</f>
        <v>Medium</v>
      </c>
      <c r="N207" s="77" t="str">
        <f>VLOOKUP(F207,'N2K Features'!$D$5:$CL$125,9,FALSE)</f>
        <v>High</v>
      </c>
      <c r="O207" s="77" t="str">
        <f>VLOOKUP(F207,'N2K Features'!$D$5:$CL$125,10,FALSE)</f>
        <v>Yes</v>
      </c>
      <c r="P207" s="77" t="str">
        <f>VLOOKUP(F207,'N2K Features'!$D$5:$CL$125,11,FALSE)</f>
        <v>Medium</v>
      </c>
      <c r="Q207" s="77" t="str">
        <f>VLOOKUP(F207,'N2K Features'!$D$5:$CL$125,12,FALSE)</f>
        <v>Low</v>
      </c>
      <c r="R207" s="77" t="str">
        <f>VLOOKUP(F207,'N2K Features'!$D$5:$CL$125,13,FALSE)</f>
        <v>Yes</v>
      </c>
      <c r="S207" s="77" t="str">
        <f>VLOOKUP(F207,'N2K Features'!$D$5:$CL$125,14,FALSE)</f>
        <v>Medium</v>
      </c>
      <c r="T207" s="77" t="str">
        <f>VLOOKUP(F207,'N2K Features'!$D$5:$CL$125,15,FALSE)</f>
        <v>High</v>
      </c>
      <c r="U207" s="77" t="str">
        <f>VLOOKUP(F207,'N2K Features'!$D$5:$CL$125,16,FALSE)</f>
        <v>Yes</v>
      </c>
      <c r="V207" s="77" t="str">
        <f>VLOOKUP(F207,'N2K Features'!$D$5:$CL$125, 17,FALSE)</f>
        <v>Small</v>
      </c>
      <c r="W207" s="77" t="str">
        <f>VLOOKUP(F207,'N2K Features'!$D$5:$CL$125,18,FALSE)</f>
        <v>Low</v>
      </c>
      <c r="X207" s="77" t="str">
        <f>VLOOKUP(F207,'N2K Features'!$D$5:$CL$125,19,FALSE)</f>
        <v>No</v>
      </c>
      <c r="Y207" s="77">
        <f>VLOOKUP(F207,'N2K Features'!$D$5:$CL$125,20,FALSE)</f>
        <v>0</v>
      </c>
      <c r="Z207" s="77">
        <f>VLOOKUP(F207,'N2K Features'!$D$5:$CL$125,21,FALSE)</f>
        <v>0</v>
      </c>
      <c r="AA207" s="77" t="str">
        <f>VLOOKUP(F207,'N2K Features'!$D$5:$CL$125,22,FALSE)</f>
        <v>No</v>
      </c>
      <c r="AB207" s="77">
        <f>VLOOKUP(F207,'N2K Features'!$D$5:$CL$125,23,FALSE)</f>
        <v>0</v>
      </c>
      <c r="AC207" s="77">
        <f>VLOOKUP(F207,'N2K Features'!$D$5:$CL$125,24,FALSE)</f>
        <v>0</v>
      </c>
      <c r="AD207" s="77" t="str">
        <f>VLOOKUP(F207,'N2K Features'!$D$5:$CL$125,25,FALSE)</f>
        <v>Yes</v>
      </c>
      <c r="AE207" s="77" t="str">
        <f>VLOOKUP(F207,'N2K Features'!$D$5:$CL$125,26,FALSE)</f>
        <v>Medium</v>
      </c>
      <c r="AF207" s="78" t="str">
        <f>VLOOKUP(F207,'N2K Features'!$D$5:$CL$125,27,FALSE)</f>
        <v>High</v>
      </c>
      <c r="AG207" s="76" t="str">
        <f>VLOOKUP(F207,'N2K Features'!$D$5:$CL$125,28,FALSE)</f>
        <v>Yes</v>
      </c>
      <c r="AH207" s="76" t="str">
        <f>VLOOKUP(F207,'N2K Features'!$D$5:$CL$125,29,FALSE)</f>
        <v>Small</v>
      </c>
      <c r="AI207" s="76" t="str">
        <f>VLOOKUP(F207,'N2K Features'!$D$5:$CL$125,30,FALSE)</f>
        <v>High</v>
      </c>
      <c r="AJ207" s="76" t="str">
        <f>VLOOKUP(F207,'N2K Features'!$D$5:$CL$125,31,FALSE)</f>
        <v>Yes</v>
      </c>
      <c r="AK207" s="76" t="str">
        <f>VLOOKUP(F207,'N2K Features'!$D$5:$CL$125,32,FALSE)</f>
        <v>Medium</v>
      </c>
      <c r="AL207" s="76" t="str">
        <f>VLOOKUP(F207,'N2K Features'!$D$5:$CL$125,33,FALSE)</f>
        <v>Low</v>
      </c>
      <c r="AM207" s="76" t="str">
        <f>VLOOKUP(F207,'N2K Features'!$D$5:$CL$125,34,FALSE)</f>
        <v>No</v>
      </c>
      <c r="AN207" s="76">
        <f>VLOOKUP(F207,'N2K Features'!$D$5:$CL$125,35,FALSE)</f>
        <v>0</v>
      </c>
      <c r="AO207" s="76">
        <f>VLOOKUP(F207,'N2K Features'!$D$5:$CL$125,36,FALSE)</f>
        <v>0</v>
      </c>
      <c r="AP207" s="76" t="str">
        <f>VLOOKUP(F207,'N2K Features'!$D$5:$CL$125,37,FALSE)</f>
        <v>Yes</v>
      </c>
      <c r="AQ207" s="76" t="str">
        <f>VLOOKUP(F207,'N2K Features'!$D$5:$CL$125,38,FALSE)</f>
        <v>Small</v>
      </c>
      <c r="AR207" s="76" t="str">
        <f>VLOOKUP(F207,'N2K Features'!$D$5:$CL$125,39,FALSE)</f>
        <v>Low</v>
      </c>
      <c r="AS207" s="76" t="str">
        <f>VLOOKUP(F207,'N2K Features'!$D$5:$CL$125,40,FALSE)</f>
        <v>Yes</v>
      </c>
      <c r="AT207" s="76" t="str">
        <f>VLOOKUP(F207,'N2K Features'!$D$5:$CL$125,41,FALSE)</f>
        <v>Small</v>
      </c>
      <c r="AU207" s="76" t="str">
        <f>VLOOKUP(F207,'N2K Features'!$D$5:$CL$125,42,FALSE)</f>
        <v>High</v>
      </c>
      <c r="AV207" s="76" t="str">
        <f>VLOOKUP(F207,'N2K Features'!$D$5:$CL$125,43,FALSE)</f>
        <v>No</v>
      </c>
      <c r="AW207" s="76">
        <f>VLOOKUP(F207,'N2K Features'!$D$5:$CL$125,44,FALSE)</f>
        <v>0</v>
      </c>
      <c r="AX207" s="76">
        <f>VLOOKUP(F207,'N2K Features'!$D$5:$CL$125,45,FALSE)</f>
        <v>0</v>
      </c>
      <c r="AY207" s="76" t="str">
        <f>VLOOKUP(F207,'N2K Features'!$D$5:$CL$125,46,FALSE)</f>
        <v>No</v>
      </c>
      <c r="AZ207" s="76">
        <f>VLOOKUP(F207,'N2K Features'!$D$5:$CL$125,47,FALSE)</f>
        <v>0</v>
      </c>
      <c r="BA207" s="76">
        <f>VLOOKUP(F207,'N2K Features'!$D$5:$CL$125,48,FALSE)</f>
        <v>0</v>
      </c>
      <c r="BB207" s="76" t="str">
        <f>VLOOKUP(F207,'N2K Features'!$D$5:$CL$125,49,FALSE)</f>
        <v>No</v>
      </c>
      <c r="BC207" s="76">
        <f>VLOOKUP(F207,'N2K Features'!$D$5:$CL$125,50,FALSE)</f>
        <v>0</v>
      </c>
      <c r="BD207" s="130">
        <f>VLOOKUP(F207,'N2K Features'!$D$5:$CL$125,51,FALSE)</f>
        <v>0</v>
      </c>
      <c r="BE207" s="76" t="str">
        <f>VLOOKUP(F207,'N2K Features'!$D$5:$CL$125,52,FALSE)</f>
        <v>Yes</v>
      </c>
      <c r="BF207" s="76" t="str">
        <f>VLOOKUP(F207,'N2K Features'!$D$5:$CL$125,53,FALSE)</f>
        <v>Small</v>
      </c>
      <c r="BG207" s="130" t="str">
        <f>VLOOKUP(F207,'N2K Features'!$D$5:$CL$125,54,FALSE)</f>
        <v>Low</v>
      </c>
      <c r="BH207" s="76" t="str">
        <f>VLOOKUP(F207,'N2K Features'!$D$5:$CL$125,55,FALSE)</f>
        <v>Yes</v>
      </c>
      <c r="BI207" s="76" t="str">
        <f>VLOOKUP(F207,'N2K Features'!$D$5:$CL$125,56,FALSE)</f>
        <v>Large</v>
      </c>
      <c r="BJ207" s="76" t="str">
        <f>VLOOKUP(F207,'N2K Features'!$D$5:$CL$125,57,FALSE)</f>
        <v>High</v>
      </c>
      <c r="BK207" s="76" t="str">
        <f>VLOOKUP(F207,'N2K Features'!$D$5:$CL$125,58,FALSE)</f>
        <v>Yes</v>
      </c>
      <c r="BL207" s="76" t="str">
        <f>VLOOKUP(F207,'N2K Features'!$D$5:$CL$125,59,FALSE)</f>
        <v>Large</v>
      </c>
      <c r="BM207" s="130" t="str">
        <f>VLOOKUP(F207,'N2K Features'!$D$5:$CL$125,60,FALSE)</f>
        <v>High</v>
      </c>
      <c r="BN207" s="76" t="str">
        <f>VLOOKUP(F207,'N2K Features'!$D$5:$CL$125,61,FALSE)</f>
        <v>Yes</v>
      </c>
      <c r="BO207" s="76" t="str">
        <f>VLOOKUP(F207,'N2K Features'!$D$5:$CL$125,62,FALSE)</f>
        <v>Medium</v>
      </c>
      <c r="BP207" s="76" t="str">
        <f>VLOOKUP(F207,'N2K Features'!$D$5:$CL$125,63,FALSE)</f>
        <v>Moderate</v>
      </c>
      <c r="BQ207" s="76" t="str">
        <f>VLOOKUP(F207,'N2K Features'!$D$5:$CL$125,64,FALSE)</f>
        <v>Yes</v>
      </c>
      <c r="BR207" s="76" t="str">
        <f>VLOOKUP(F207,'N2K Features'!$D$5:$CL$125,65,FALSE)</f>
        <v>Medium</v>
      </c>
      <c r="BS207" s="76" t="str">
        <f>VLOOKUP(F207,'N2K Features'!$D$5:$CL$125,66,FALSE)</f>
        <v>Moderate</v>
      </c>
      <c r="BT207" s="76" t="str">
        <f>VLOOKUP(F207,'N2K Features'!$D$5:$CL$125,67,FALSE)</f>
        <v>Yes</v>
      </c>
      <c r="BU207" s="76" t="str">
        <f>VLOOKUP(F207,'N2K Features'!$D$5:$CL$125,68,FALSE)</f>
        <v>Medium</v>
      </c>
      <c r="BV207" s="76" t="str">
        <f>VLOOKUP(F207,'N2K Features'!$D$5:$CL$125,69,FALSE)</f>
        <v>High</v>
      </c>
      <c r="BW207" s="76" t="str">
        <f>VLOOKUP(F207,'N2K Features'!$D$5:$CL$125,70,FALSE)</f>
        <v>Yes</v>
      </c>
      <c r="BX207" s="76" t="str">
        <f>VLOOKUP(F207,'N2K Features'!$D$5:$CL$125,71,FALSE)</f>
        <v>Medium</v>
      </c>
      <c r="BY207" s="130" t="str">
        <f>VLOOKUP(F207,'N2K Features'!$D$5:$CL$125,72,FALSE)</f>
        <v>High</v>
      </c>
      <c r="BZ207" s="76" t="str">
        <f>VLOOKUP(F207,'N2K Features'!$D$5:$CL$125,73,FALSE)</f>
        <v>No</v>
      </c>
      <c r="CA207" s="76">
        <f>VLOOKUP(F207,'N2K Features'!$D$5:$CL$125,74,FALSE)</f>
        <v>0</v>
      </c>
      <c r="CB207" s="76">
        <f>VLOOKUP(F207,'N2K Features'!$D$5:$CL$125,75,FALSE)</f>
        <v>0</v>
      </c>
      <c r="CC207" s="76" t="str">
        <f>VLOOKUP(F207,'N2K Features'!$D$5:$CL$125,76,FALSE)</f>
        <v>No</v>
      </c>
      <c r="CD207" s="76">
        <f>VLOOKUP(F207,'N2K Features'!$D$5:$CL$125,77,FALSE)</f>
        <v>0</v>
      </c>
      <c r="CE207" s="76">
        <f>VLOOKUP(F207,'N2K Features'!$D$5:$CL$125,78,FALSE)</f>
        <v>0</v>
      </c>
      <c r="CF207" s="76" t="str">
        <f>VLOOKUP(F207,'N2K Features'!$D$5:$CL$125,79,FALSE)</f>
        <v>Yes</v>
      </c>
      <c r="CG207" s="76" t="str">
        <f>VLOOKUP(F207,'N2K Features'!$D$5:$CL$125,80,FALSE)</f>
        <v>Medium</v>
      </c>
      <c r="CH207" s="76" t="str">
        <f>VLOOKUP(F207,'N2K Features'!$D$5:$CL$125,81,FALSE)</f>
        <v>High</v>
      </c>
      <c r="CI207" s="76" t="str">
        <f>VLOOKUP(F207,'N2K Features'!$D$5:$CL$125,82,FALSE)</f>
        <v>No</v>
      </c>
      <c r="CJ207" s="76">
        <f>VLOOKUP(F207,'N2K Features'!$D$5:$CL$125,83,FALSE)</f>
        <v>0</v>
      </c>
      <c r="CK207" s="76">
        <f>VLOOKUP(F207,'N2K Features'!$D$5:$CL$125,84,FALSE)</f>
        <v>0</v>
      </c>
      <c r="CL207" s="76" t="str">
        <f>VLOOKUP(F207,'N2K Features'!$D$5:$CL$125,85,FALSE)</f>
        <v>Yes</v>
      </c>
      <c r="CM207" s="76" t="str">
        <f>VLOOKUP(F207,'N2K Features'!$D$5:$CL$125,86,FALSE)</f>
        <v>Low</v>
      </c>
      <c r="CN207" s="79" t="str">
        <f>VLOOKUP(F207,'N2K Features'!$D$5:$CL$125,87,FALSE)</f>
        <v>Contributes to diverse landscape</v>
      </c>
    </row>
    <row r="208" spans="1:92" ht="14.4" hidden="1" x14ac:dyDescent="0.3">
      <c r="A208" s="129" t="s">
        <v>260</v>
      </c>
      <c r="B208" s="59" t="s">
        <v>261</v>
      </c>
      <c r="C208" s="59" t="s">
        <v>528</v>
      </c>
      <c r="D208" s="59" t="s">
        <v>55</v>
      </c>
      <c r="E208" s="59" t="s">
        <v>57</v>
      </c>
      <c r="F208" s="59" t="s">
        <v>56</v>
      </c>
      <c r="G208" s="59" t="s">
        <v>57</v>
      </c>
      <c r="H208" s="179" t="s">
        <v>58</v>
      </c>
      <c r="I208" s="77" t="str">
        <f>VLOOKUP(F208,'N2K Features'!$D$5:$CL$125,4,FALSE)</f>
        <v>No</v>
      </c>
      <c r="J208" s="77">
        <f>VLOOKUP(F208,'N2K Features'!$D$5:$CL$125,5,FALSE)</f>
        <v>0</v>
      </c>
      <c r="K208" s="77">
        <f>VLOOKUP(F208,'N2K Features'!$D$5:$CL$125,6,FALSE)</f>
        <v>0</v>
      </c>
      <c r="L208" s="77" t="str">
        <f>VLOOKUP(F208,'N2K Features'!$D$5:$CL$125,7,FALSE)</f>
        <v>No</v>
      </c>
      <c r="M208" s="77" t="str">
        <f>VLOOKUP(F208,'N2K Features'!$D$5:$CL$125,8,FALSE)</f>
        <v>Negligible</v>
      </c>
      <c r="N208" s="77" t="str">
        <f>VLOOKUP(F208,'N2K Features'!$D$5:$CL$125,9,FALSE)</f>
        <v>Low</v>
      </c>
      <c r="O208" s="77" t="str">
        <f>VLOOKUP(F208,'N2K Features'!$D$5:$CL$125,10,FALSE)</f>
        <v>No</v>
      </c>
      <c r="P208" s="77" t="str">
        <f>VLOOKUP(F208,'N2K Features'!$D$5:$CL$125,11,FALSE)</f>
        <v>Negligible</v>
      </c>
      <c r="Q208" s="77" t="str">
        <f>VLOOKUP(F208,'N2K Features'!$D$5:$CL$125,12,FALSE)</f>
        <v>Low</v>
      </c>
      <c r="R208" s="77" t="str">
        <f>VLOOKUP(F208,'N2K Features'!$D$5:$CL$125,13,FALSE)</f>
        <v>No</v>
      </c>
      <c r="S208" s="77">
        <f>VLOOKUP(F208,'N2K Features'!$D$5:$CL$125,14,FALSE)</f>
        <v>0</v>
      </c>
      <c r="T208" s="77">
        <f>VLOOKUP(F208,'N2K Features'!$D$5:$CL$125,15,FALSE)</f>
        <v>0</v>
      </c>
      <c r="U208" s="77" t="str">
        <f>VLOOKUP(F208,'N2K Features'!$D$5:$CL$125,16,FALSE)</f>
        <v>No</v>
      </c>
      <c r="V208" s="77">
        <f>VLOOKUP(F208,'N2K Features'!$D$5:$CL$125, 17,FALSE)</f>
        <v>0</v>
      </c>
      <c r="W208" s="77">
        <f>VLOOKUP(F208,'N2K Features'!$D$5:$CL$125,18,FALSE)</f>
        <v>0</v>
      </c>
      <c r="X208" s="77" t="str">
        <f>VLOOKUP(F208,'N2K Features'!$D$5:$CL$125,19,FALSE)</f>
        <v>No</v>
      </c>
      <c r="Y208" s="77">
        <f>VLOOKUP(F208,'N2K Features'!$D$5:$CL$125,20,FALSE)</f>
        <v>0</v>
      </c>
      <c r="Z208" s="77">
        <f>VLOOKUP(F208,'N2K Features'!$D$5:$CL$125,21,FALSE)</f>
        <v>0</v>
      </c>
      <c r="AA208" s="77" t="str">
        <f>VLOOKUP(F208,'N2K Features'!$D$5:$CL$125,22,FALSE)</f>
        <v>No</v>
      </c>
      <c r="AB208" s="77">
        <f>VLOOKUP(F208,'N2K Features'!$D$5:$CL$125,23,FALSE)</f>
        <v>0</v>
      </c>
      <c r="AC208" s="77">
        <f>VLOOKUP(F208,'N2K Features'!$D$5:$CL$125,24,FALSE)</f>
        <v>0</v>
      </c>
      <c r="AD208" s="77" t="str">
        <f>VLOOKUP(F208,'N2K Features'!$D$5:$CL$125,25,FALSE)</f>
        <v>No</v>
      </c>
      <c r="AE208" s="77">
        <f>VLOOKUP(F208,'N2K Features'!$D$5:$CL$125,26,FALSE)</f>
        <v>0</v>
      </c>
      <c r="AF208" s="78">
        <f>VLOOKUP(F208,'N2K Features'!$D$5:$CL$125,27,FALSE)</f>
        <v>0</v>
      </c>
      <c r="AG208" s="76" t="str">
        <f>VLOOKUP(F208,'N2K Features'!$D$5:$CL$125,28,FALSE)</f>
        <v>No</v>
      </c>
      <c r="AH208" s="76">
        <f>VLOOKUP(F208,'N2K Features'!$D$5:$CL$125,29,FALSE)</f>
        <v>0</v>
      </c>
      <c r="AI208" s="76">
        <f>VLOOKUP(F208,'N2K Features'!$D$5:$CL$125,30,FALSE)</f>
        <v>0</v>
      </c>
      <c r="AJ208" s="76" t="str">
        <f>VLOOKUP(F208,'N2K Features'!$D$5:$CL$125,31,FALSE)</f>
        <v>No</v>
      </c>
      <c r="AK208" s="76">
        <f>VLOOKUP(F208,'N2K Features'!$D$5:$CL$125,32,FALSE)</f>
        <v>0</v>
      </c>
      <c r="AL208" s="76">
        <f>VLOOKUP(F208,'N2K Features'!$D$5:$CL$125,33,FALSE)</f>
        <v>0</v>
      </c>
      <c r="AM208" s="76" t="str">
        <f>VLOOKUP(F208,'N2K Features'!$D$5:$CL$125,34,FALSE)</f>
        <v>No</v>
      </c>
      <c r="AN208" s="76">
        <f>VLOOKUP(F208,'N2K Features'!$D$5:$CL$125,35,FALSE)</f>
        <v>0</v>
      </c>
      <c r="AO208" s="76">
        <f>VLOOKUP(F208,'N2K Features'!$D$5:$CL$125,36,FALSE)</f>
        <v>0</v>
      </c>
      <c r="AP208" s="76" t="str">
        <f>VLOOKUP(F208,'N2K Features'!$D$5:$CL$125,37,FALSE)</f>
        <v>No</v>
      </c>
      <c r="AQ208" s="76">
        <f>VLOOKUP(F208,'N2K Features'!$D$5:$CL$125,38,FALSE)</f>
        <v>0</v>
      </c>
      <c r="AR208" s="76">
        <f>VLOOKUP(F208,'N2K Features'!$D$5:$CL$125,39,FALSE)</f>
        <v>0</v>
      </c>
      <c r="AS208" s="76" t="str">
        <f>VLOOKUP(F208,'N2K Features'!$D$5:$CL$125,40,FALSE)</f>
        <v>No</v>
      </c>
      <c r="AT208" s="76">
        <f>VLOOKUP(F208,'N2K Features'!$D$5:$CL$125,41,FALSE)</f>
        <v>0</v>
      </c>
      <c r="AU208" s="76">
        <f>VLOOKUP(F208,'N2K Features'!$D$5:$CL$125,42,FALSE)</f>
        <v>0</v>
      </c>
      <c r="AV208" s="76" t="str">
        <f>VLOOKUP(F208,'N2K Features'!$D$5:$CL$125,43,FALSE)</f>
        <v>No</v>
      </c>
      <c r="AW208" s="76">
        <f>VLOOKUP(F208,'N2K Features'!$D$5:$CL$125,44,FALSE)</f>
        <v>0</v>
      </c>
      <c r="AX208" s="76">
        <f>VLOOKUP(F208,'N2K Features'!$D$5:$CL$125,45,FALSE)</f>
        <v>0</v>
      </c>
      <c r="AY208" s="76" t="str">
        <f>VLOOKUP(F208,'N2K Features'!$D$5:$CL$125,46,FALSE)</f>
        <v>No</v>
      </c>
      <c r="AZ208" s="76">
        <f>VLOOKUP(F208,'N2K Features'!$D$5:$CL$125,47,FALSE)</f>
        <v>0</v>
      </c>
      <c r="BA208" s="76">
        <f>VLOOKUP(F208,'N2K Features'!$D$5:$CL$125,48,FALSE)</f>
        <v>0</v>
      </c>
      <c r="BB208" s="76" t="str">
        <f>VLOOKUP(F208,'N2K Features'!$D$5:$CL$125,49,FALSE)</f>
        <v>No</v>
      </c>
      <c r="BC208" s="76">
        <f>VLOOKUP(F208,'N2K Features'!$D$5:$CL$125,50,FALSE)</f>
        <v>0</v>
      </c>
      <c r="BD208" s="130">
        <f>VLOOKUP(F208,'N2K Features'!$D$5:$CL$125,51,FALSE)</f>
        <v>0</v>
      </c>
      <c r="BE208" s="76" t="str">
        <f>VLOOKUP(F208,'N2K Features'!$D$5:$CL$125,52,FALSE)</f>
        <v>No</v>
      </c>
      <c r="BF208" s="76">
        <f>VLOOKUP(F208,'N2K Features'!$D$5:$CL$125,53,FALSE)</f>
        <v>0</v>
      </c>
      <c r="BG208" s="130">
        <f>VLOOKUP(F208,'N2K Features'!$D$5:$CL$125,54,FALSE)</f>
        <v>0</v>
      </c>
      <c r="BH208" s="76" t="str">
        <f>VLOOKUP(F208,'N2K Features'!$D$5:$CL$125,55,FALSE)</f>
        <v>No</v>
      </c>
      <c r="BI208" s="76">
        <f>VLOOKUP(F208,'N2K Features'!$D$5:$CL$125,56,FALSE)</f>
        <v>0</v>
      </c>
      <c r="BJ208" s="76">
        <f>VLOOKUP(F208,'N2K Features'!$D$5:$CL$125,57,FALSE)</f>
        <v>0</v>
      </c>
      <c r="BK208" s="76" t="str">
        <f>VLOOKUP(F208,'N2K Features'!$D$5:$CL$125,58,FALSE)</f>
        <v>No</v>
      </c>
      <c r="BL208" s="76">
        <f>VLOOKUP(F208,'N2K Features'!$D$5:$CL$125,59,FALSE)</f>
        <v>0</v>
      </c>
      <c r="BM208" s="130">
        <f>VLOOKUP(F208,'N2K Features'!$D$5:$CL$125,60,FALSE)</f>
        <v>0</v>
      </c>
      <c r="BN208" s="76" t="str">
        <f>VLOOKUP(F208,'N2K Features'!$D$5:$CL$125,61,FALSE)</f>
        <v>No</v>
      </c>
      <c r="BO208" s="76">
        <f>VLOOKUP(F208,'N2K Features'!$D$5:$CL$125,62,FALSE)</f>
        <v>0</v>
      </c>
      <c r="BP208" s="76">
        <f>VLOOKUP(F208,'N2K Features'!$D$5:$CL$125,63,FALSE)</f>
        <v>0</v>
      </c>
      <c r="BQ208" s="76" t="str">
        <f>VLOOKUP(F208,'N2K Features'!$D$5:$CL$125,64,FALSE)</f>
        <v>No</v>
      </c>
      <c r="BR208" s="76">
        <f>VLOOKUP(F208,'N2K Features'!$D$5:$CL$125,65,FALSE)</f>
        <v>0</v>
      </c>
      <c r="BS208" s="76">
        <f>VLOOKUP(F208,'N2K Features'!$D$5:$CL$125,66,FALSE)</f>
        <v>0</v>
      </c>
      <c r="BT208" s="76" t="str">
        <f>VLOOKUP(F208,'N2K Features'!$D$5:$CL$125,67,FALSE)</f>
        <v>No</v>
      </c>
      <c r="BU208" s="76">
        <f>VLOOKUP(F208,'N2K Features'!$D$5:$CL$125,68,FALSE)</f>
        <v>0</v>
      </c>
      <c r="BV208" s="76">
        <f>VLOOKUP(F208,'N2K Features'!$D$5:$CL$125,69,FALSE)</f>
        <v>0</v>
      </c>
      <c r="BW208" s="76" t="str">
        <f>VLOOKUP(F208,'N2K Features'!$D$5:$CL$125,70,FALSE)</f>
        <v>No</v>
      </c>
      <c r="BX208" s="76">
        <f>VLOOKUP(F208,'N2K Features'!$D$5:$CL$125,71,FALSE)</f>
        <v>0</v>
      </c>
      <c r="BY208" s="130">
        <f>VLOOKUP(F208,'N2K Features'!$D$5:$CL$125,72,FALSE)</f>
        <v>0</v>
      </c>
      <c r="BZ208" s="76" t="str">
        <f>VLOOKUP(F208,'N2K Features'!$D$5:$CL$125,73,FALSE)</f>
        <v>No</v>
      </c>
      <c r="CA208" s="76">
        <f>VLOOKUP(F208,'N2K Features'!$D$5:$CL$125,74,FALSE)</f>
        <v>0</v>
      </c>
      <c r="CB208" s="76">
        <f>VLOOKUP(F208,'N2K Features'!$D$5:$CL$125,75,FALSE)</f>
        <v>0</v>
      </c>
      <c r="CC208" s="76" t="str">
        <f>VLOOKUP(F208,'N2K Features'!$D$5:$CL$125,76,FALSE)</f>
        <v>No</v>
      </c>
      <c r="CD208" s="76">
        <f>VLOOKUP(F208,'N2K Features'!$D$5:$CL$125,77,FALSE)</f>
        <v>0</v>
      </c>
      <c r="CE208" s="76">
        <f>VLOOKUP(F208,'N2K Features'!$D$5:$CL$125,78,FALSE)</f>
        <v>0</v>
      </c>
      <c r="CF208" s="76" t="str">
        <f>VLOOKUP(F208,'N2K Features'!$D$5:$CL$125,79,FALSE)</f>
        <v>No</v>
      </c>
      <c r="CG208" s="76">
        <f>VLOOKUP(F208,'N2K Features'!$D$5:$CL$125,80,FALSE)</f>
        <v>0</v>
      </c>
      <c r="CH208" s="76">
        <f>VLOOKUP(F208,'N2K Features'!$D$5:$CL$125,81,FALSE)</f>
        <v>0</v>
      </c>
      <c r="CI208" s="76" t="str">
        <f>VLOOKUP(F208,'N2K Features'!$D$5:$CL$125,82,FALSE)</f>
        <v>No</v>
      </c>
      <c r="CJ208" s="76">
        <f>VLOOKUP(F208,'N2K Features'!$D$5:$CL$125,83,FALSE)</f>
        <v>0</v>
      </c>
      <c r="CK208" s="76">
        <f>VLOOKUP(F208,'N2K Features'!$D$5:$CL$125,84,FALSE)</f>
        <v>0</v>
      </c>
      <c r="CL208" s="76" t="str">
        <f>VLOOKUP(F208,'N2K Features'!$D$5:$CL$125,85,FALSE)</f>
        <v>Yes</v>
      </c>
      <c r="CM208" s="76" t="str">
        <f>VLOOKUP(F208,'N2K Features'!$D$5:$CL$125,86,FALSE)</f>
        <v>Low</v>
      </c>
      <c r="CN208" s="79" t="str">
        <f>VLOOKUP(F208,'N2K Features'!$D$5:$CL$125,87,FALSE)</f>
        <v xml:space="preserve">Iconic mammal species, but not easily viewed. </v>
      </c>
    </row>
    <row r="209" spans="1:92" ht="14.4" hidden="1" x14ac:dyDescent="0.3">
      <c r="A209" s="129" t="s">
        <v>262</v>
      </c>
      <c r="B209" s="59" t="s">
        <v>263</v>
      </c>
      <c r="C209" s="59" t="s">
        <v>585</v>
      </c>
      <c r="D209" s="59" t="s">
        <v>75</v>
      </c>
      <c r="E209" s="59" t="s">
        <v>586</v>
      </c>
      <c r="F209" s="59" t="s">
        <v>76</v>
      </c>
      <c r="G209" s="59" t="s">
        <v>76</v>
      </c>
      <c r="H209" s="179" t="s">
        <v>77</v>
      </c>
      <c r="I209" s="77" t="str">
        <f>VLOOKUP(F209,'N2K Features'!$D$5:$CL$125,4,FALSE)</f>
        <v>Yes</v>
      </c>
      <c r="J209" s="77" t="str">
        <f>VLOOKUP(F209,'N2K Features'!$D$5:$CL$125,5,FALSE)</f>
        <v>Medium</v>
      </c>
      <c r="K209" s="77" t="str">
        <f>VLOOKUP(F209,'N2K Features'!$D$5:$CL$125,6,FALSE)</f>
        <v>Moderate</v>
      </c>
      <c r="L209" s="77" t="str">
        <f>VLOOKUP(F209,'N2K Features'!$D$5:$CL$125,7,FALSE)</f>
        <v>Yes</v>
      </c>
      <c r="M209" s="77" t="str">
        <f>VLOOKUP(F209,'N2K Features'!$D$5:$CL$125,8,FALSE)</f>
        <v>Large</v>
      </c>
      <c r="N209" s="77" t="str">
        <f>VLOOKUP(F209,'N2K Features'!$D$5:$CL$125,9,FALSE)</f>
        <v>High</v>
      </c>
      <c r="O209" s="77" t="str">
        <f>VLOOKUP(F209,'N2K Features'!$D$5:$CL$125,10,FALSE)</f>
        <v>Yes</v>
      </c>
      <c r="P209" s="77" t="str">
        <f>VLOOKUP(F209,'N2K Features'!$D$5:$CL$125,11,FALSE)</f>
        <v>Medium</v>
      </c>
      <c r="Q209" s="77" t="str">
        <f>VLOOKUP(F209,'N2K Features'!$D$5:$CL$125,12,FALSE)</f>
        <v>Low</v>
      </c>
      <c r="R209" s="77" t="str">
        <f>VLOOKUP(F209,'N2K Features'!$D$5:$CL$125,13,FALSE)</f>
        <v>Yes</v>
      </c>
      <c r="S209" s="77" t="str">
        <f>VLOOKUP(F209,'N2K Features'!$D$5:$CL$125,14,FALSE)</f>
        <v>High</v>
      </c>
      <c r="T209" s="77" t="str">
        <f>VLOOKUP(F209,'N2K Features'!$D$5:$CL$125,15,FALSE)</f>
        <v>High</v>
      </c>
      <c r="U209" s="77" t="str">
        <f>VLOOKUP(F209,'N2K Features'!$D$5:$CL$125,16,FALSE)</f>
        <v>Yes</v>
      </c>
      <c r="V209" s="77" t="str">
        <f>VLOOKUP(F209,'N2K Features'!$D$5:$CL$125, 17,FALSE)</f>
        <v>Small</v>
      </c>
      <c r="W209" s="77" t="str">
        <f>VLOOKUP(F209,'N2K Features'!$D$5:$CL$125,18,FALSE)</f>
        <v>Low</v>
      </c>
      <c r="X209" s="77" t="str">
        <f>VLOOKUP(F209,'N2K Features'!$D$5:$CL$125,19,FALSE)</f>
        <v>No</v>
      </c>
      <c r="Y209" s="77">
        <f>VLOOKUP(F209,'N2K Features'!$D$5:$CL$125,20,FALSE)</f>
        <v>0</v>
      </c>
      <c r="Z209" s="77">
        <f>VLOOKUP(F209,'N2K Features'!$D$5:$CL$125,21,FALSE)</f>
        <v>0</v>
      </c>
      <c r="AA209" s="77" t="str">
        <f>VLOOKUP(F209,'N2K Features'!$D$5:$CL$125,22,FALSE)</f>
        <v>No</v>
      </c>
      <c r="AB209" s="77">
        <f>VLOOKUP(F209,'N2K Features'!$D$5:$CL$125,23,FALSE)</f>
        <v>0</v>
      </c>
      <c r="AC209" s="77">
        <f>VLOOKUP(F209,'N2K Features'!$D$5:$CL$125,24,FALSE)</f>
        <v>0</v>
      </c>
      <c r="AD209" s="77" t="str">
        <f>VLOOKUP(F209,'N2K Features'!$D$5:$CL$125,25,FALSE)</f>
        <v>Yes</v>
      </c>
      <c r="AE209" s="77" t="str">
        <f>VLOOKUP(F209,'N2K Features'!$D$5:$CL$125,26,FALSE)</f>
        <v>Medium</v>
      </c>
      <c r="AF209" s="78" t="str">
        <f>VLOOKUP(F209,'N2K Features'!$D$5:$CL$125,27,FALSE)</f>
        <v>High</v>
      </c>
      <c r="AG209" s="76" t="str">
        <f>VLOOKUP(F209,'N2K Features'!$D$5:$CL$125,28,FALSE)</f>
        <v>No</v>
      </c>
      <c r="AH209" s="76">
        <f>VLOOKUP(F209,'N2K Features'!$D$5:$CL$125,29,FALSE)</f>
        <v>0</v>
      </c>
      <c r="AI209" s="76">
        <f>VLOOKUP(F209,'N2K Features'!$D$5:$CL$125,30,FALSE)</f>
        <v>0</v>
      </c>
      <c r="AJ209" s="76" t="str">
        <f>VLOOKUP(F209,'N2K Features'!$D$5:$CL$125,31,FALSE)</f>
        <v>No</v>
      </c>
      <c r="AK209" s="76">
        <f>VLOOKUP(F209,'N2K Features'!$D$5:$CL$125,32,FALSE)</f>
        <v>0</v>
      </c>
      <c r="AL209" s="76">
        <f>VLOOKUP(F209,'N2K Features'!$D$5:$CL$125,33,FALSE)</f>
        <v>0</v>
      </c>
      <c r="AM209" s="76" t="str">
        <f>VLOOKUP(F209,'N2K Features'!$D$5:$CL$125,34,FALSE)</f>
        <v>Yes</v>
      </c>
      <c r="AN209" s="76" t="str">
        <f>VLOOKUP(F209,'N2K Features'!$D$5:$CL$125,35,FALSE)</f>
        <v>Small</v>
      </c>
      <c r="AO209" s="76" t="str">
        <f>VLOOKUP(F209,'N2K Features'!$D$5:$CL$125,36,FALSE)</f>
        <v>Low</v>
      </c>
      <c r="AP209" s="76" t="str">
        <f>VLOOKUP(F209,'N2K Features'!$D$5:$CL$125,37,FALSE)</f>
        <v>Yes</v>
      </c>
      <c r="AQ209" s="76" t="str">
        <f>VLOOKUP(F209,'N2K Features'!$D$5:$CL$125,38,FALSE)</f>
        <v>Small</v>
      </c>
      <c r="AR209" s="76" t="str">
        <f>VLOOKUP(F209,'N2K Features'!$D$5:$CL$125,39,FALSE)</f>
        <v>Low</v>
      </c>
      <c r="AS209" s="76" t="str">
        <f>VLOOKUP(F209,'N2K Features'!$D$5:$CL$125,40,FALSE)</f>
        <v>No</v>
      </c>
      <c r="AT209" s="76">
        <f>VLOOKUP(F209,'N2K Features'!$D$5:$CL$125,41,FALSE)</f>
        <v>0</v>
      </c>
      <c r="AU209" s="76">
        <f>VLOOKUP(F209,'N2K Features'!$D$5:$CL$125,42,FALSE)</f>
        <v>0</v>
      </c>
      <c r="AV209" s="76" t="str">
        <f>VLOOKUP(F209,'N2K Features'!$D$5:$CL$125,43,FALSE)</f>
        <v>No</v>
      </c>
      <c r="AW209" s="76">
        <f>VLOOKUP(F209,'N2K Features'!$D$5:$CL$125,44,FALSE)</f>
        <v>0</v>
      </c>
      <c r="AX209" s="76">
        <f>VLOOKUP(F209,'N2K Features'!$D$5:$CL$125,45,FALSE)</f>
        <v>0</v>
      </c>
      <c r="AY209" s="76" t="str">
        <f>VLOOKUP(F209,'N2K Features'!$D$5:$CL$125,46,FALSE)</f>
        <v>No</v>
      </c>
      <c r="AZ209" s="76">
        <f>VLOOKUP(F209,'N2K Features'!$D$5:$CL$125,47,FALSE)</f>
        <v>0</v>
      </c>
      <c r="BA209" s="76">
        <f>VLOOKUP(F209,'N2K Features'!$D$5:$CL$125,48,FALSE)</f>
        <v>0</v>
      </c>
      <c r="BB209" s="76" t="str">
        <f>VLOOKUP(F209,'N2K Features'!$D$5:$CL$125,49,FALSE)</f>
        <v>No</v>
      </c>
      <c r="BC209" s="76">
        <f>VLOOKUP(F209,'N2K Features'!$D$5:$CL$125,50,FALSE)</f>
        <v>0</v>
      </c>
      <c r="BD209" s="130">
        <f>VLOOKUP(F209,'N2K Features'!$D$5:$CL$125,51,FALSE)</f>
        <v>0</v>
      </c>
      <c r="BE209" s="76" t="str">
        <f>VLOOKUP(F209,'N2K Features'!$D$5:$CL$125,52,FALSE)</f>
        <v>No</v>
      </c>
      <c r="BF209" s="76">
        <f>VLOOKUP(F209,'N2K Features'!$D$5:$CL$125,53,FALSE)</f>
        <v>0</v>
      </c>
      <c r="BG209" s="130">
        <f>VLOOKUP(F209,'N2K Features'!$D$5:$CL$125,54,FALSE)</f>
        <v>0</v>
      </c>
      <c r="BH209" s="76" t="str">
        <f>VLOOKUP(F209,'N2K Features'!$D$5:$CL$125,55,FALSE)</f>
        <v>Yes</v>
      </c>
      <c r="BI209" s="76" t="str">
        <f>VLOOKUP(F209,'N2K Features'!$D$5:$CL$125,56,FALSE)</f>
        <v>Large</v>
      </c>
      <c r="BJ209" s="76" t="str">
        <f>VLOOKUP(F209,'N2K Features'!$D$5:$CL$125,57,FALSE)</f>
        <v>High</v>
      </c>
      <c r="BK209" s="76" t="str">
        <f>VLOOKUP(F209,'N2K Features'!$D$5:$CL$125,58,FALSE)</f>
        <v>Yes</v>
      </c>
      <c r="BL209" s="76" t="str">
        <f>VLOOKUP(F209,'N2K Features'!$D$5:$CL$125,59,FALSE)</f>
        <v>Large</v>
      </c>
      <c r="BM209" s="130" t="str">
        <f>VLOOKUP(F209,'N2K Features'!$D$5:$CL$125,60,FALSE)</f>
        <v>High</v>
      </c>
      <c r="BN209" s="76" t="str">
        <f>VLOOKUP(F209,'N2K Features'!$D$5:$CL$125,61,FALSE)</f>
        <v>Yes</v>
      </c>
      <c r="BO209" s="76" t="str">
        <f>VLOOKUP(F209,'N2K Features'!$D$5:$CL$125,62,FALSE)</f>
        <v>Medium</v>
      </c>
      <c r="BP209" s="76" t="str">
        <f>VLOOKUP(F209,'N2K Features'!$D$5:$CL$125,63,FALSE)</f>
        <v>Moderate</v>
      </c>
      <c r="BQ209" s="76" t="str">
        <f>VLOOKUP(F209,'N2K Features'!$D$5:$CL$125,64,FALSE)</f>
        <v>Yes</v>
      </c>
      <c r="BR209" s="76" t="str">
        <f>VLOOKUP(F209,'N2K Features'!$D$5:$CL$125,65,FALSE)</f>
        <v>Medium</v>
      </c>
      <c r="BS209" s="76" t="str">
        <f>VLOOKUP(F209,'N2K Features'!$D$5:$CL$125,66,FALSE)</f>
        <v>Moderate</v>
      </c>
      <c r="BT209" s="76" t="str">
        <f>VLOOKUP(F209,'N2K Features'!$D$5:$CL$125,67,FALSE)</f>
        <v>Yes</v>
      </c>
      <c r="BU209" s="76" t="str">
        <f>VLOOKUP(F209,'N2K Features'!$D$5:$CL$125,68,FALSE)</f>
        <v>Small</v>
      </c>
      <c r="BV209" s="76" t="str">
        <f>VLOOKUP(F209,'N2K Features'!$D$5:$CL$125,69,FALSE)</f>
        <v>Low</v>
      </c>
      <c r="BW209" s="76" t="str">
        <f>VLOOKUP(F209,'N2K Features'!$D$5:$CL$125,70,FALSE)</f>
        <v>Yes</v>
      </c>
      <c r="BX209" s="76" t="str">
        <f>VLOOKUP(F209,'N2K Features'!$D$5:$CL$125,71,FALSE)</f>
        <v>Large</v>
      </c>
      <c r="BY209" s="130" t="str">
        <f>VLOOKUP(F209,'N2K Features'!$D$5:$CL$125,72,FALSE)</f>
        <v>High</v>
      </c>
      <c r="BZ209" s="76" t="str">
        <f>VLOOKUP(F209,'N2K Features'!$D$5:$CL$125,73,FALSE)</f>
        <v>No</v>
      </c>
      <c r="CA209" s="76">
        <f>VLOOKUP(F209,'N2K Features'!$D$5:$CL$125,74,FALSE)</f>
        <v>0</v>
      </c>
      <c r="CB209" s="76">
        <f>VLOOKUP(F209,'N2K Features'!$D$5:$CL$125,75,FALSE)</f>
        <v>0</v>
      </c>
      <c r="CC209" s="76" t="str">
        <f>VLOOKUP(F209,'N2K Features'!$D$5:$CL$125,76,FALSE)</f>
        <v>No</v>
      </c>
      <c r="CD209" s="76">
        <f>VLOOKUP(F209,'N2K Features'!$D$5:$CL$125,77,FALSE)</f>
        <v>0</v>
      </c>
      <c r="CE209" s="76">
        <f>VLOOKUP(F209,'N2K Features'!$D$5:$CL$125,78,FALSE)</f>
        <v>0</v>
      </c>
      <c r="CF209" s="76" t="str">
        <f>VLOOKUP(F209,'N2K Features'!$D$5:$CL$125,79,FALSE)</f>
        <v>Yes</v>
      </c>
      <c r="CG209" s="76" t="str">
        <f>VLOOKUP(F209,'N2K Features'!$D$5:$CL$125,80,FALSE)</f>
        <v>Medium</v>
      </c>
      <c r="CH209" s="76" t="str">
        <f>VLOOKUP(F209,'N2K Features'!$D$5:$CL$125,81,FALSE)</f>
        <v>High</v>
      </c>
      <c r="CI209" s="76" t="str">
        <f>VLOOKUP(F209,'N2K Features'!$D$5:$CL$125,82,FALSE)</f>
        <v>Yes</v>
      </c>
      <c r="CJ209" s="76" t="str">
        <f>VLOOKUP(F209,'N2K Features'!$D$5:$CL$125,83,FALSE)</f>
        <v>Medium</v>
      </c>
      <c r="CK209" s="76" t="str">
        <f>VLOOKUP(F209,'N2K Features'!$D$5:$CL$125,84,FALSE)</f>
        <v>High</v>
      </c>
      <c r="CL209" s="76" t="str">
        <f>VLOOKUP(F209,'N2K Features'!$D$5:$CL$125,85,FALSE)</f>
        <v>Yes</v>
      </c>
      <c r="CM209" s="76" t="str">
        <f>VLOOKUP(F209,'N2K Features'!$D$5:$CL$125,86,FALSE)</f>
        <v>Medium</v>
      </c>
      <c r="CN209" s="79" t="str">
        <f>VLOOKUP(F209,'N2K Features'!$D$5:$CL$125,87,FALSE)</f>
        <v>Distinctive natural character, often on nature reserves with interpretation; educational use.</v>
      </c>
    </row>
    <row r="210" spans="1:92" ht="14.4" hidden="1" x14ac:dyDescent="0.3">
      <c r="A210" s="129" t="s">
        <v>262</v>
      </c>
      <c r="B210" s="59" t="s">
        <v>263</v>
      </c>
      <c r="C210" s="59" t="s">
        <v>585</v>
      </c>
      <c r="D210" s="59" t="s">
        <v>78</v>
      </c>
      <c r="E210" s="59" t="s">
        <v>586</v>
      </c>
      <c r="F210" s="59" t="s">
        <v>79</v>
      </c>
      <c r="G210" s="59" t="s">
        <v>80</v>
      </c>
      <c r="H210" s="179" t="s">
        <v>81</v>
      </c>
      <c r="I210" s="77" t="str">
        <f>VLOOKUP(F210,'N2K Features'!$D$5:$CL$125,4,FALSE)</f>
        <v>Yes</v>
      </c>
      <c r="J210" s="77" t="str">
        <f>VLOOKUP(F210,'N2K Features'!$D$5:$CL$125,5,FALSE)</f>
        <v>Medium</v>
      </c>
      <c r="K210" s="77" t="str">
        <f>VLOOKUP(F210,'N2K Features'!$D$5:$CL$125,6,FALSE)</f>
        <v>Moderate</v>
      </c>
      <c r="L210" s="77" t="str">
        <f>VLOOKUP(F210,'N2K Features'!$D$5:$CL$125,7,FALSE)</f>
        <v>Yes</v>
      </c>
      <c r="M210" s="77" t="str">
        <f>VLOOKUP(F210,'N2K Features'!$D$5:$CL$125,8,FALSE)</f>
        <v>Large</v>
      </c>
      <c r="N210" s="77" t="str">
        <f>VLOOKUP(F210,'N2K Features'!$D$5:$CL$125,9,FALSE)</f>
        <v>High</v>
      </c>
      <c r="O210" s="77" t="str">
        <f>VLOOKUP(F210,'N2K Features'!$D$5:$CL$125,10,FALSE)</f>
        <v>Yes</v>
      </c>
      <c r="P210" s="77" t="str">
        <f>VLOOKUP(F210,'N2K Features'!$D$5:$CL$125,11,FALSE)</f>
        <v>Medium</v>
      </c>
      <c r="Q210" s="77" t="str">
        <f>VLOOKUP(F210,'N2K Features'!$D$5:$CL$125,12,FALSE)</f>
        <v>Low</v>
      </c>
      <c r="R210" s="77" t="str">
        <f>VLOOKUP(F210,'N2K Features'!$D$5:$CL$125,13,FALSE)</f>
        <v>Yes</v>
      </c>
      <c r="S210" s="77" t="str">
        <f>VLOOKUP(F210,'N2K Features'!$D$5:$CL$125,14,FALSE)</f>
        <v>Large</v>
      </c>
      <c r="T210" s="77" t="str">
        <f>VLOOKUP(F210,'N2K Features'!$D$5:$CL$125,15,FALSE)</f>
        <v>High</v>
      </c>
      <c r="U210" s="77" t="str">
        <f>VLOOKUP(F210,'N2K Features'!$D$5:$CL$125,16,FALSE)</f>
        <v>Yes</v>
      </c>
      <c r="V210" s="77" t="str">
        <f>VLOOKUP(F210,'N2K Features'!$D$5:$CL$125, 17,FALSE)</f>
        <v>Small</v>
      </c>
      <c r="W210" s="77" t="str">
        <f>VLOOKUP(F210,'N2K Features'!$D$5:$CL$125,18,FALSE)</f>
        <v>Low</v>
      </c>
      <c r="X210" s="77" t="str">
        <f>VLOOKUP(F210,'N2K Features'!$D$5:$CL$125,19,FALSE)</f>
        <v>No</v>
      </c>
      <c r="Y210" s="77">
        <f>VLOOKUP(F210,'N2K Features'!$D$5:$CL$125,20,FALSE)</f>
        <v>0</v>
      </c>
      <c r="Z210" s="77">
        <f>VLOOKUP(F210,'N2K Features'!$D$5:$CL$125,21,FALSE)</f>
        <v>0</v>
      </c>
      <c r="AA210" s="77" t="str">
        <f>VLOOKUP(F210,'N2K Features'!$D$5:$CL$125,22,FALSE)</f>
        <v>No</v>
      </c>
      <c r="AB210" s="77">
        <f>VLOOKUP(F210,'N2K Features'!$D$5:$CL$125,23,FALSE)</f>
        <v>0</v>
      </c>
      <c r="AC210" s="77">
        <f>VLOOKUP(F210,'N2K Features'!$D$5:$CL$125,24,FALSE)</f>
        <v>0</v>
      </c>
      <c r="AD210" s="77" t="str">
        <f>VLOOKUP(F210,'N2K Features'!$D$5:$CL$125,25,FALSE)</f>
        <v>Yes</v>
      </c>
      <c r="AE210" s="77" t="str">
        <f>VLOOKUP(F210,'N2K Features'!$D$5:$CL$125,26,FALSE)</f>
        <v>Medium</v>
      </c>
      <c r="AF210" s="78" t="str">
        <f>VLOOKUP(F210,'N2K Features'!$D$5:$CL$125,27,FALSE)</f>
        <v>High</v>
      </c>
      <c r="AG210" s="76" t="str">
        <f>VLOOKUP(F210,'N2K Features'!$D$5:$CL$125,28,FALSE)</f>
        <v>No</v>
      </c>
      <c r="AH210" s="76">
        <f>VLOOKUP(F210,'N2K Features'!$D$5:$CL$125,29,FALSE)</f>
        <v>0</v>
      </c>
      <c r="AI210" s="76">
        <f>VLOOKUP(F210,'N2K Features'!$D$5:$CL$125,30,FALSE)</f>
        <v>0</v>
      </c>
      <c r="AJ210" s="76" t="str">
        <f>VLOOKUP(F210,'N2K Features'!$D$5:$CL$125,31,FALSE)</f>
        <v>No</v>
      </c>
      <c r="AK210" s="76">
        <f>VLOOKUP(F210,'N2K Features'!$D$5:$CL$125,32,FALSE)</f>
        <v>0</v>
      </c>
      <c r="AL210" s="76">
        <f>VLOOKUP(F210,'N2K Features'!$D$5:$CL$125,33,FALSE)</f>
        <v>0</v>
      </c>
      <c r="AM210" s="76" t="str">
        <f>VLOOKUP(F210,'N2K Features'!$D$5:$CL$125,34,FALSE)</f>
        <v>Yes</v>
      </c>
      <c r="AN210" s="76" t="str">
        <f>VLOOKUP(F210,'N2K Features'!$D$5:$CL$125,35,FALSE)</f>
        <v>Small</v>
      </c>
      <c r="AO210" s="76" t="str">
        <f>VLOOKUP(F210,'N2K Features'!$D$5:$CL$125,36,FALSE)</f>
        <v>Low</v>
      </c>
      <c r="AP210" s="76" t="str">
        <f>VLOOKUP(F210,'N2K Features'!$D$5:$CL$125,37,FALSE)</f>
        <v>Yes</v>
      </c>
      <c r="AQ210" s="76" t="str">
        <f>VLOOKUP(F210,'N2K Features'!$D$5:$CL$125,38,FALSE)</f>
        <v>Small</v>
      </c>
      <c r="AR210" s="76" t="str">
        <f>VLOOKUP(F210,'N2K Features'!$D$5:$CL$125,39,FALSE)</f>
        <v>Low</v>
      </c>
      <c r="AS210" s="76" t="str">
        <f>VLOOKUP(F210,'N2K Features'!$D$5:$CL$125,40,FALSE)</f>
        <v>No</v>
      </c>
      <c r="AT210" s="76">
        <f>VLOOKUP(F210,'N2K Features'!$D$5:$CL$125,41,FALSE)</f>
        <v>0</v>
      </c>
      <c r="AU210" s="76">
        <f>VLOOKUP(F210,'N2K Features'!$D$5:$CL$125,42,FALSE)</f>
        <v>0</v>
      </c>
      <c r="AV210" s="76" t="str">
        <f>VLOOKUP(F210,'N2K Features'!$D$5:$CL$125,43,FALSE)</f>
        <v>No</v>
      </c>
      <c r="AW210" s="76">
        <f>VLOOKUP(F210,'N2K Features'!$D$5:$CL$125,44,FALSE)</f>
        <v>0</v>
      </c>
      <c r="AX210" s="76">
        <f>VLOOKUP(F210,'N2K Features'!$D$5:$CL$125,45,FALSE)</f>
        <v>0</v>
      </c>
      <c r="AY210" s="76" t="str">
        <f>VLOOKUP(F210,'N2K Features'!$D$5:$CL$125,46,FALSE)</f>
        <v>No</v>
      </c>
      <c r="AZ210" s="76">
        <f>VLOOKUP(F210,'N2K Features'!$D$5:$CL$125,47,FALSE)</f>
        <v>0</v>
      </c>
      <c r="BA210" s="76">
        <f>VLOOKUP(F210,'N2K Features'!$D$5:$CL$125,48,FALSE)</f>
        <v>0</v>
      </c>
      <c r="BB210" s="76" t="str">
        <f>VLOOKUP(F210,'N2K Features'!$D$5:$CL$125,49,FALSE)</f>
        <v>No</v>
      </c>
      <c r="BC210" s="76">
        <f>VLOOKUP(F210,'N2K Features'!$D$5:$CL$125,50,FALSE)</f>
        <v>0</v>
      </c>
      <c r="BD210" s="130">
        <f>VLOOKUP(F210,'N2K Features'!$D$5:$CL$125,51,FALSE)</f>
        <v>0</v>
      </c>
      <c r="BE210" s="76" t="str">
        <f>VLOOKUP(F210,'N2K Features'!$D$5:$CL$125,52,FALSE)</f>
        <v>No</v>
      </c>
      <c r="BF210" s="76">
        <f>VLOOKUP(F210,'N2K Features'!$D$5:$CL$125,53,FALSE)</f>
        <v>0</v>
      </c>
      <c r="BG210" s="130">
        <f>VLOOKUP(F210,'N2K Features'!$D$5:$CL$125,54,FALSE)</f>
        <v>0</v>
      </c>
      <c r="BH210" s="76" t="str">
        <f>VLOOKUP(F210,'N2K Features'!$D$5:$CL$125,55,FALSE)</f>
        <v>Yes</v>
      </c>
      <c r="BI210" s="76" t="str">
        <f>VLOOKUP(F210,'N2K Features'!$D$5:$CL$125,56,FALSE)</f>
        <v>Large</v>
      </c>
      <c r="BJ210" s="76" t="str">
        <f>VLOOKUP(F210,'N2K Features'!$D$5:$CL$125,57,FALSE)</f>
        <v>High</v>
      </c>
      <c r="BK210" s="76" t="str">
        <f>VLOOKUP(F210,'N2K Features'!$D$5:$CL$125,58,FALSE)</f>
        <v>Yes</v>
      </c>
      <c r="BL210" s="76" t="str">
        <f>VLOOKUP(F210,'N2K Features'!$D$5:$CL$125,59,FALSE)</f>
        <v>Large</v>
      </c>
      <c r="BM210" s="130" t="str">
        <f>VLOOKUP(F210,'N2K Features'!$D$5:$CL$125,60,FALSE)</f>
        <v>High</v>
      </c>
      <c r="BN210" s="76" t="str">
        <f>VLOOKUP(F210,'N2K Features'!$D$5:$CL$125,61,FALSE)</f>
        <v>Yes</v>
      </c>
      <c r="BO210" s="76" t="str">
        <f>VLOOKUP(F210,'N2K Features'!$D$5:$CL$125,62,FALSE)</f>
        <v>Medium</v>
      </c>
      <c r="BP210" s="76" t="str">
        <f>VLOOKUP(F210,'N2K Features'!$D$5:$CL$125,63,FALSE)</f>
        <v>Moderate</v>
      </c>
      <c r="BQ210" s="76" t="str">
        <f>VLOOKUP(F210,'N2K Features'!$D$5:$CL$125,64,FALSE)</f>
        <v>Yes</v>
      </c>
      <c r="BR210" s="76" t="str">
        <f>VLOOKUP(F210,'N2K Features'!$D$5:$CL$125,65,FALSE)</f>
        <v>Medium</v>
      </c>
      <c r="BS210" s="76" t="str">
        <f>VLOOKUP(F210,'N2K Features'!$D$5:$CL$125,66,FALSE)</f>
        <v>Moderate</v>
      </c>
      <c r="BT210" s="76" t="str">
        <f>VLOOKUP(F210,'N2K Features'!$D$5:$CL$125,67,FALSE)</f>
        <v>Yes</v>
      </c>
      <c r="BU210" s="76" t="str">
        <f>VLOOKUP(F210,'N2K Features'!$D$5:$CL$125,68,FALSE)</f>
        <v>Small</v>
      </c>
      <c r="BV210" s="76" t="str">
        <f>VLOOKUP(F210,'N2K Features'!$D$5:$CL$125,69,FALSE)</f>
        <v>Low</v>
      </c>
      <c r="BW210" s="76" t="str">
        <f>VLOOKUP(F210,'N2K Features'!$D$5:$CL$125,70,FALSE)</f>
        <v>Yes</v>
      </c>
      <c r="BX210" s="76" t="str">
        <f>VLOOKUP(F210,'N2K Features'!$D$5:$CL$125,71,FALSE)</f>
        <v>Large</v>
      </c>
      <c r="BY210" s="130" t="str">
        <f>VLOOKUP(F210,'N2K Features'!$D$5:$CL$125,72,FALSE)</f>
        <v>High</v>
      </c>
      <c r="BZ210" s="76" t="str">
        <f>VLOOKUP(F210,'N2K Features'!$D$5:$CL$125,73,FALSE)</f>
        <v>No</v>
      </c>
      <c r="CA210" s="76">
        <f>VLOOKUP(F210,'N2K Features'!$D$5:$CL$125,74,FALSE)</f>
        <v>0</v>
      </c>
      <c r="CB210" s="76">
        <f>VLOOKUP(F210,'N2K Features'!$D$5:$CL$125,75,FALSE)</f>
        <v>0</v>
      </c>
      <c r="CC210" s="76" t="str">
        <f>VLOOKUP(F210,'N2K Features'!$D$5:$CL$125,76,FALSE)</f>
        <v>No</v>
      </c>
      <c r="CD210" s="76">
        <f>VLOOKUP(F210,'N2K Features'!$D$5:$CL$125,77,FALSE)</f>
        <v>0</v>
      </c>
      <c r="CE210" s="76">
        <f>VLOOKUP(F210,'N2K Features'!$D$5:$CL$125,78,FALSE)</f>
        <v>0</v>
      </c>
      <c r="CF210" s="76" t="str">
        <f>VLOOKUP(F210,'N2K Features'!$D$5:$CL$125,79,FALSE)</f>
        <v>Yes</v>
      </c>
      <c r="CG210" s="76" t="str">
        <f>VLOOKUP(F210,'N2K Features'!$D$5:$CL$125,80,FALSE)</f>
        <v>Medium</v>
      </c>
      <c r="CH210" s="76" t="str">
        <f>VLOOKUP(F210,'N2K Features'!$D$5:$CL$125,81,FALSE)</f>
        <v>High</v>
      </c>
      <c r="CI210" s="76" t="str">
        <f>VLOOKUP(F210,'N2K Features'!$D$5:$CL$125,82,FALSE)</f>
        <v>Yes</v>
      </c>
      <c r="CJ210" s="76" t="str">
        <f>VLOOKUP(F210,'N2K Features'!$D$5:$CL$125,83,FALSE)</f>
        <v>Medium</v>
      </c>
      <c r="CK210" s="76" t="str">
        <f>VLOOKUP(F210,'N2K Features'!$D$5:$CL$125,84,FALSE)</f>
        <v>High</v>
      </c>
      <c r="CL210" s="76" t="str">
        <f>VLOOKUP(F210,'N2K Features'!$D$5:$CL$125,85,FALSE)</f>
        <v>Yes</v>
      </c>
      <c r="CM210" s="76" t="str">
        <f>VLOOKUP(F210,'N2K Features'!$D$5:$CL$125,86,FALSE)</f>
        <v>Medium</v>
      </c>
      <c r="CN210" s="79" t="str">
        <f>VLOOKUP(F210,'N2K Features'!$D$5:$CL$125,87,FALSE)</f>
        <v>Distinctive natural character, often on nature reserves with interpretation; educational use.</v>
      </c>
    </row>
    <row r="211" spans="1:92" ht="14.4" hidden="1" x14ac:dyDescent="0.3">
      <c r="A211" s="129" t="s">
        <v>262</v>
      </c>
      <c r="B211" s="59" t="s">
        <v>263</v>
      </c>
      <c r="C211" s="59" t="s">
        <v>585</v>
      </c>
      <c r="D211" s="59" t="s">
        <v>71</v>
      </c>
      <c r="E211" s="59" t="s">
        <v>586</v>
      </c>
      <c r="F211" s="59" t="s">
        <v>72</v>
      </c>
      <c r="G211" s="59" t="s">
        <v>73</v>
      </c>
      <c r="H211" s="179" t="s">
        <v>74</v>
      </c>
      <c r="I211" s="77" t="str">
        <f>VLOOKUP(F211,'N2K Features'!$D$5:$CL$125,4,FALSE)</f>
        <v>Yes</v>
      </c>
      <c r="J211" s="77" t="str">
        <f>VLOOKUP(F211,'N2K Features'!$D$5:$CL$125,5,FALSE)</f>
        <v>Medium</v>
      </c>
      <c r="K211" s="77" t="str">
        <f>VLOOKUP(F211,'N2K Features'!$D$5:$CL$125,6,FALSE)</f>
        <v>Moderate</v>
      </c>
      <c r="L211" s="77" t="str">
        <f>VLOOKUP(F211,'N2K Features'!$D$5:$CL$125,7,FALSE)</f>
        <v>Yes</v>
      </c>
      <c r="M211" s="77" t="str">
        <f>VLOOKUP(F211,'N2K Features'!$D$5:$CL$125,8,FALSE)</f>
        <v>Large</v>
      </c>
      <c r="N211" s="77" t="str">
        <f>VLOOKUP(F211,'N2K Features'!$D$5:$CL$125,9,FALSE)</f>
        <v>High</v>
      </c>
      <c r="O211" s="77" t="str">
        <f>VLOOKUP(F211,'N2K Features'!$D$5:$CL$125,10,FALSE)</f>
        <v>Yes</v>
      </c>
      <c r="P211" s="77" t="str">
        <f>VLOOKUP(F211,'N2K Features'!$D$5:$CL$125,11,FALSE)</f>
        <v>Medium</v>
      </c>
      <c r="Q211" s="77" t="str">
        <f>VLOOKUP(F211,'N2K Features'!$D$5:$CL$125,12,FALSE)</f>
        <v>Low</v>
      </c>
      <c r="R211" s="77" t="str">
        <f>VLOOKUP(F211,'N2K Features'!$D$5:$CL$125,13,FALSE)</f>
        <v>Yes</v>
      </c>
      <c r="S211" s="77" t="str">
        <f>VLOOKUP(F211,'N2K Features'!$D$5:$CL$125,14,FALSE)</f>
        <v>Large</v>
      </c>
      <c r="T211" s="77" t="str">
        <f>VLOOKUP(F211,'N2K Features'!$D$5:$CL$125,15,FALSE)</f>
        <v>High</v>
      </c>
      <c r="U211" s="77" t="str">
        <f>VLOOKUP(F211,'N2K Features'!$D$5:$CL$125,16,FALSE)</f>
        <v>Yes</v>
      </c>
      <c r="V211" s="77" t="str">
        <f>VLOOKUP(F211,'N2K Features'!$D$5:$CL$125, 17,FALSE)</f>
        <v>Small</v>
      </c>
      <c r="W211" s="77" t="str">
        <f>VLOOKUP(F211,'N2K Features'!$D$5:$CL$125,18,FALSE)</f>
        <v>Low</v>
      </c>
      <c r="X211" s="77" t="str">
        <f>VLOOKUP(F211,'N2K Features'!$D$5:$CL$125,19,FALSE)</f>
        <v>No</v>
      </c>
      <c r="Y211" s="77">
        <f>VLOOKUP(F211,'N2K Features'!$D$5:$CL$125,20,FALSE)</f>
        <v>0</v>
      </c>
      <c r="Z211" s="77">
        <f>VLOOKUP(F211,'N2K Features'!$D$5:$CL$125,21,FALSE)</f>
        <v>0</v>
      </c>
      <c r="AA211" s="77" t="str">
        <f>VLOOKUP(F211,'N2K Features'!$D$5:$CL$125,22,FALSE)</f>
        <v>No</v>
      </c>
      <c r="AB211" s="77">
        <f>VLOOKUP(F211,'N2K Features'!$D$5:$CL$125,23,FALSE)</f>
        <v>0</v>
      </c>
      <c r="AC211" s="77">
        <f>VLOOKUP(F211,'N2K Features'!$D$5:$CL$125,24,FALSE)</f>
        <v>0</v>
      </c>
      <c r="AD211" s="77" t="str">
        <f>VLOOKUP(F211,'N2K Features'!$D$5:$CL$125,25,FALSE)</f>
        <v>No</v>
      </c>
      <c r="AE211" s="77">
        <f>VLOOKUP(F211,'N2K Features'!$D$5:$CL$125,26,FALSE)</f>
        <v>0</v>
      </c>
      <c r="AF211" s="78">
        <f>VLOOKUP(F211,'N2K Features'!$D$5:$CL$125,27,FALSE)</f>
        <v>0</v>
      </c>
      <c r="AG211" s="76" t="str">
        <f>VLOOKUP(F211,'N2K Features'!$D$5:$CL$125,28,FALSE)</f>
        <v>No</v>
      </c>
      <c r="AH211" s="76">
        <f>VLOOKUP(F211,'N2K Features'!$D$5:$CL$125,29,FALSE)</f>
        <v>0</v>
      </c>
      <c r="AI211" s="76">
        <f>VLOOKUP(F211,'N2K Features'!$D$5:$CL$125,30,FALSE)</f>
        <v>0</v>
      </c>
      <c r="AJ211" s="76" t="str">
        <f>VLOOKUP(F211,'N2K Features'!$D$5:$CL$125,31,FALSE)</f>
        <v>No</v>
      </c>
      <c r="AK211" s="76">
        <f>VLOOKUP(F211,'N2K Features'!$D$5:$CL$125,32,FALSE)</f>
        <v>0</v>
      </c>
      <c r="AL211" s="76">
        <f>VLOOKUP(F211,'N2K Features'!$D$5:$CL$125,33,FALSE)</f>
        <v>0</v>
      </c>
      <c r="AM211" s="76" t="str">
        <f>VLOOKUP(F211,'N2K Features'!$D$5:$CL$125,34,FALSE)</f>
        <v>No</v>
      </c>
      <c r="AN211" s="76">
        <f>VLOOKUP(F211,'N2K Features'!$D$5:$CL$125,35,FALSE)</f>
        <v>0</v>
      </c>
      <c r="AO211" s="76">
        <f>VLOOKUP(F211,'N2K Features'!$D$5:$CL$125,36,FALSE)</f>
        <v>0</v>
      </c>
      <c r="AP211" s="76" t="str">
        <f>VLOOKUP(F211,'N2K Features'!$D$5:$CL$125,37,FALSE)</f>
        <v>Yes</v>
      </c>
      <c r="AQ211" s="76" t="str">
        <f>VLOOKUP(F211,'N2K Features'!$D$5:$CL$125,38,FALSE)</f>
        <v>Small</v>
      </c>
      <c r="AR211" s="76" t="str">
        <f>VLOOKUP(F211,'N2K Features'!$D$5:$CL$125,39,FALSE)</f>
        <v>Low</v>
      </c>
      <c r="AS211" s="76" t="str">
        <f>VLOOKUP(F211,'N2K Features'!$D$5:$CL$125,40,FALSE)</f>
        <v>No</v>
      </c>
      <c r="AT211" s="76">
        <f>VLOOKUP(F211,'N2K Features'!$D$5:$CL$125,41,FALSE)</f>
        <v>0</v>
      </c>
      <c r="AU211" s="76">
        <f>VLOOKUP(F211,'N2K Features'!$D$5:$CL$125,42,FALSE)</f>
        <v>0</v>
      </c>
      <c r="AV211" s="76" t="str">
        <f>VLOOKUP(F211,'N2K Features'!$D$5:$CL$125,43,FALSE)</f>
        <v>No</v>
      </c>
      <c r="AW211" s="76">
        <f>VLOOKUP(F211,'N2K Features'!$D$5:$CL$125,44,FALSE)</f>
        <v>0</v>
      </c>
      <c r="AX211" s="76">
        <f>VLOOKUP(F211,'N2K Features'!$D$5:$CL$125,45,FALSE)</f>
        <v>0</v>
      </c>
      <c r="AY211" s="76" t="str">
        <f>VLOOKUP(F211,'N2K Features'!$D$5:$CL$125,46,FALSE)</f>
        <v>No</v>
      </c>
      <c r="AZ211" s="76">
        <f>VLOOKUP(F211,'N2K Features'!$D$5:$CL$125,47,FALSE)</f>
        <v>0</v>
      </c>
      <c r="BA211" s="76">
        <f>VLOOKUP(F211,'N2K Features'!$D$5:$CL$125,48,FALSE)</f>
        <v>0</v>
      </c>
      <c r="BB211" s="76" t="str">
        <f>VLOOKUP(F211,'N2K Features'!$D$5:$CL$125,49,FALSE)</f>
        <v>No</v>
      </c>
      <c r="BC211" s="76">
        <f>VLOOKUP(F211,'N2K Features'!$D$5:$CL$125,50,FALSE)</f>
        <v>0</v>
      </c>
      <c r="BD211" s="130">
        <f>VLOOKUP(F211,'N2K Features'!$D$5:$CL$125,51,FALSE)</f>
        <v>0</v>
      </c>
      <c r="BE211" s="76" t="str">
        <f>VLOOKUP(F211,'N2K Features'!$D$5:$CL$125,52,FALSE)</f>
        <v>No</v>
      </c>
      <c r="BF211" s="76">
        <f>VLOOKUP(F211,'N2K Features'!$D$5:$CL$125,53,FALSE)</f>
        <v>0</v>
      </c>
      <c r="BG211" s="130">
        <f>VLOOKUP(F211,'N2K Features'!$D$5:$CL$125,54,FALSE)</f>
        <v>0</v>
      </c>
      <c r="BH211" s="76" t="str">
        <f>VLOOKUP(F211,'N2K Features'!$D$5:$CL$125,55,FALSE)</f>
        <v>Yes</v>
      </c>
      <c r="BI211" s="76" t="str">
        <f>VLOOKUP(F211,'N2K Features'!$D$5:$CL$125,56,FALSE)</f>
        <v>Small</v>
      </c>
      <c r="BJ211" s="76" t="str">
        <f>VLOOKUP(F211,'N2K Features'!$D$5:$CL$125,57,FALSE)</f>
        <v>High</v>
      </c>
      <c r="BK211" s="76" t="str">
        <f>VLOOKUP(F211,'N2K Features'!$D$5:$CL$125,58,FALSE)</f>
        <v>Yes</v>
      </c>
      <c r="BL211" s="76" t="str">
        <f>VLOOKUP(F211,'N2K Features'!$D$5:$CL$125,59,FALSE)</f>
        <v>Small</v>
      </c>
      <c r="BM211" s="130" t="str">
        <f>VLOOKUP(F211,'N2K Features'!$D$5:$CL$125,60,FALSE)</f>
        <v>High</v>
      </c>
      <c r="BN211" s="76" t="str">
        <f>VLOOKUP(F211,'N2K Features'!$D$5:$CL$125,61,FALSE)</f>
        <v>Yes</v>
      </c>
      <c r="BO211" s="76" t="str">
        <f>VLOOKUP(F211,'N2K Features'!$D$5:$CL$125,62,FALSE)</f>
        <v>Small</v>
      </c>
      <c r="BP211" s="76" t="str">
        <f>VLOOKUP(F211,'N2K Features'!$D$5:$CL$125,63,FALSE)</f>
        <v>Moderate</v>
      </c>
      <c r="BQ211" s="76" t="str">
        <f>VLOOKUP(F211,'N2K Features'!$D$5:$CL$125,64,FALSE)</f>
        <v>Yes</v>
      </c>
      <c r="BR211" s="76" t="str">
        <f>VLOOKUP(F211,'N2K Features'!$D$5:$CL$125,65,FALSE)</f>
        <v>Small</v>
      </c>
      <c r="BS211" s="76" t="str">
        <f>VLOOKUP(F211,'N2K Features'!$D$5:$CL$125,66,FALSE)</f>
        <v>Moderate</v>
      </c>
      <c r="BT211" s="76" t="str">
        <f>VLOOKUP(F211,'N2K Features'!$D$5:$CL$125,67,FALSE)</f>
        <v>Yes</v>
      </c>
      <c r="BU211" s="76" t="str">
        <f>VLOOKUP(F211,'N2K Features'!$D$5:$CL$125,68,FALSE)</f>
        <v>Small</v>
      </c>
      <c r="BV211" s="76" t="str">
        <f>VLOOKUP(F211,'N2K Features'!$D$5:$CL$125,69,FALSE)</f>
        <v>Low</v>
      </c>
      <c r="BW211" s="76" t="str">
        <f>VLOOKUP(F211,'N2K Features'!$D$5:$CL$125,70,FALSE)</f>
        <v>Yes</v>
      </c>
      <c r="BX211" s="76" t="str">
        <f>VLOOKUP(F211,'N2K Features'!$D$5:$CL$125,71,FALSE)</f>
        <v>Small</v>
      </c>
      <c r="BY211" s="130" t="str">
        <f>VLOOKUP(F211,'N2K Features'!$D$5:$CL$125,72,FALSE)</f>
        <v>High</v>
      </c>
      <c r="BZ211" s="76" t="str">
        <f>VLOOKUP(F211,'N2K Features'!$D$5:$CL$125,73,FALSE)</f>
        <v>No</v>
      </c>
      <c r="CA211" s="76">
        <f>VLOOKUP(F211,'N2K Features'!$D$5:$CL$125,74,FALSE)</f>
        <v>0</v>
      </c>
      <c r="CB211" s="76">
        <f>VLOOKUP(F211,'N2K Features'!$D$5:$CL$125,75,FALSE)</f>
        <v>0</v>
      </c>
      <c r="CC211" s="76" t="str">
        <f>VLOOKUP(F211,'N2K Features'!$D$5:$CL$125,76,FALSE)</f>
        <v>No</v>
      </c>
      <c r="CD211" s="76">
        <f>VLOOKUP(F211,'N2K Features'!$D$5:$CL$125,77,FALSE)</f>
        <v>0</v>
      </c>
      <c r="CE211" s="76">
        <f>VLOOKUP(F211,'N2K Features'!$D$5:$CL$125,78,FALSE)</f>
        <v>0</v>
      </c>
      <c r="CF211" s="76" t="str">
        <f>VLOOKUP(F211,'N2K Features'!$D$5:$CL$125,79,FALSE)</f>
        <v>Yes</v>
      </c>
      <c r="CG211" s="76" t="str">
        <f>VLOOKUP(F211,'N2K Features'!$D$5:$CL$125,80,FALSE)</f>
        <v>Small</v>
      </c>
      <c r="CH211" s="76" t="str">
        <f>VLOOKUP(F211,'N2K Features'!$D$5:$CL$125,81,FALSE)</f>
        <v>High</v>
      </c>
      <c r="CI211" s="76" t="str">
        <f>VLOOKUP(F211,'N2K Features'!$D$5:$CL$125,82,FALSE)</f>
        <v>Yes</v>
      </c>
      <c r="CJ211" s="76" t="str">
        <f>VLOOKUP(F211,'N2K Features'!$D$5:$CL$125,83,FALSE)</f>
        <v>Small</v>
      </c>
      <c r="CK211" s="76" t="str">
        <f>VLOOKUP(F211,'N2K Features'!$D$5:$CL$125,84,FALSE)</f>
        <v>High</v>
      </c>
      <c r="CL211" s="76" t="str">
        <f>VLOOKUP(F211,'N2K Features'!$D$5:$CL$125,85,FALSE)</f>
        <v>No</v>
      </c>
      <c r="CM211" s="76">
        <f>VLOOKUP(F211,'N2K Features'!$D$5:$CL$125,86,FALSE)</f>
        <v>0</v>
      </c>
      <c r="CN211" s="79">
        <f>VLOOKUP(F211,'N2K Features'!$D$5:$CL$125,87,FALSE)</f>
        <v>0</v>
      </c>
    </row>
    <row r="212" spans="1:92" ht="14.4" hidden="1" x14ac:dyDescent="0.3">
      <c r="A212" s="129" t="s">
        <v>264</v>
      </c>
      <c r="B212" s="59" t="s">
        <v>265</v>
      </c>
      <c r="C212" s="59" t="s">
        <v>585</v>
      </c>
      <c r="D212" s="59" t="s">
        <v>75</v>
      </c>
      <c r="E212" s="59" t="s">
        <v>586</v>
      </c>
      <c r="F212" s="59" t="s">
        <v>76</v>
      </c>
      <c r="G212" s="59" t="s">
        <v>76</v>
      </c>
      <c r="H212" s="179" t="s">
        <v>77</v>
      </c>
      <c r="I212" s="77" t="str">
        <f>VLOOKUP(F212,'N2K Features'!$D$5:$CL$125,4,FALSE)</f>
        <v>Yes</v>
      </c>
      <c r="J212" s="77" t="str">
        <f>VLOOKUP(F212,'N2K Features'!$D$5:$CL$125,5,FALSE)</f>
        <v>Medium</v>
      </c>
      <c r="K212" s="77" t="str">
        <f>VLOOKUP(F212,'N2K Features'!$D$5:$CL$125,6,FALSE)</f>
        <v>Moderate</v>
      </c>
      <c r="L212" s="77" t="str">
        <f>VLOOKUP(F212,'N2K Features'!$D$5:$CL$125,7,FALSE)</f>
        <v>Yes</v>
      </c>
      <c r="M212" s="77" t="str">
        <f>VLOOKUP(F212,'N2K Features'!$D$5:$CL$125,8,FALSE)</f>
        <v>Large</v>
      </c>
      <c r="N212" s="77" t="str">
        <f>VLOOKUP(F212,'N2K Features'!$D$5:$CL$125,9,FALSE)</f>
        <v>High</v>
      </c>
      <c r="O212" s="77" t="str">
        <f>VLOOKUP(F212,'N2K Features'!$D$5:$CL$125,10,FALSE)</f>
        <v>Yes</v>
      </c>
      <c r="P212" s="77" t="str">
        <f>VLOOKUP(F212,'N2K Features'!$D$5:$CL$125,11,FALSE)</f>
        <v>Medium</v>
      </c>
      <c r="Q212" s="77" t="str">
        <f>VLOOKUP(F212,'N2K Features'!$D$5:$CL$125,12,FALSE)</f>
        <v>Low</v>
      </c>
      <c r="R212" s="77" t="str">
        <f>VLOOKUP(F212,'N2K Features'!$D$5:$CL$125,13,FALSE)</f>
        <v>Yes</v>
      </c>
      <c r="S212" s="77" t="str">
        <f>VLOOKUP(F212,'N2K Features'!$D$5:$CL$125,14,FALSE)</f>
        <v>High</v>
      </c>
      <c r="T212" s="77" t="str">
        <f>VLOOKUP(F212,'N2K Features'!$D$5:$CL$125,15,FALSE)</f>
        <v>High</v>
      </c>
      <c r="U212" s="77" t="str">
        <f>VLOOKUP(F212,'N2K Features'!$D$5:$CL$125,16,FALSE)</f>
        <v>Yes</v>
      </c>
      <c r="V212" s="77" t="str">
        <f>VLOOKUP(F212,'N2K Features'!$D$5:$CL$125, 17,FALSE)</f>
        <v>Small</v>
      </c>
      <c r="W212" s="77" t="str">
        <f>VLOOKUP(F212,'N2K Features'!$D$5:$CL$125,18,FALSE)</f>
        <v>Low</v>
      </c>
      <c r="X212" s="77" t="str">
        <f>VLOOKUP(F212,'N2K Features'!$D$5:$CL$125,19,FALSE)</f>
        <v>No</v>
      </c>
      <c r="Y212" s="77">
        <f>VLOOKUP(F212,'N2K Features'!$D$5:$CL$125,20,FALSE)</f>
        <v>0</v>
      </c>
      <c r="Z212" s="77">
        <f>VLOOKUP(F212,'N2K Features'!$D$5:$CL$125,21,FALSE)</f>
        <v>0</v>
      </c>
      <c r="AA212" s="77" t="str">
        <f>VLOOKUP(F212,'N2K Features'!$D$5:$CL$125,22,FALSE)</f>
        <v>No</v>
      </c>
      <c r="AB212" s="77">
        <f>VLOOKUP(F212,'N2K Features'!$D$5:$CL$125,23,FALSE)</f>
        <v>0</v>
      </c>
      <c r="AC212" s="77">
        <f>VLOOKUP(F212,'N2K Features'!$D$5:$CL$125,24,FALSE)</f>
        <v>0</v>
      </c>
      <c r="AD212" s="77" t="str">
        <f>VLOOKUP(F212,'N2K Features'!$D$5:$CL$125,25,FALSE)</f>
        <v>Yes</v>
      </c>
      <c r="AE212" s="77" t="str">
        <f>VLOOKUP(F212,'N2K Features'!$D$5:$CL$125,26,FALSE)</f>
        <v>Medium</v>
      </c>
      <c r="AF212" s="78" t="str">
        <f>VLOOKUP(F212,'N2K Features'!$D$5:$CL$125,27,FALSE)</f>
        <v>High</v>
      </c>
      <c r="AG212" s="76" t="str">
        <f>VLOOKUP(F212,'N2K Features'!$D$5:$CL$125,28,FALSE)</f>
        <v>No</v>
      </c>
      <c r="AH212" s="76">
        <f>VLOOKUP(F212,'N2K Features'!$D$5:$CL$125,29,FALSE)</f>
        <v>0</v>
      </c>
      <c r="AI212" s="76">
        <f>VLOOKUP(F212,'N2K Features'!$D$5:$CL$125,30,FALSE)</f>
        <v>0</v>
      </c>
      <c r="AJ212" s="76" t="str">
        <f>VLOOKUP(F212,'N2K Features'!$D$5:$CL$125,31,FALSE)</f>
        <v>No</v>
      </c>
      <c r="AK212" s="76">
        <f>VLOOKUP(F212,'N2K Features'!$D$5:$CL$125,32,FALSE)</f>
        <v>0</v>
      </c>
      <c r="AL212" s="76">
        <f>VLOOKUP(F212,'N2K Features'!$D$5:$CL$125,33,FALSE)</f>
        <v>0</v>
      </c>
      <c r="AM212" s="76" t="str">
        <f>VLOOKUP(F212,'N2K Features'!$D$5:$CL$125,34,FALSE)</f>
        <v>Yes</v>
      </c>
      <c r="AN212" s="76" t="str">
        <f>VLOOKUP(F212,'N2K Features'!$D$5:$CL$125,35,FALSE)</f>
        <v>Small</v>
      </c>
      <c r="AO212" s="76" t="str">
        <f>VLOOKUP(F212,'N2K Features'!$D$5:$CL$125,36,FALSE)</f>
        <v>Low</v>
      </c>
      <c r="AP212" s="76" t="str">
        <f>VLOOKUP(F212,'N2K Features'!$D$5:$CL$125,37,FALSE)</f>
        <v>Yes</v>
      </c>
      <c r="AQ212" s="76" t="str">
        <f>VLOOKUP(F212,'N2K Features'!$D$5:$CL$125,38,FALSE)</f>
        <v>Small</v>
      </c>
      <c r="AR212" s="76" t="str">
        <f>VLOOKUP(F212,'N2K Features'!$D$5:$CL$125,39,FALSE)</f>
        <v>Low</v>
      </c>
      <c r="AS212" s="76" t="str">
        <f>VLOOKUP(F212,'N2K Features'!$D$5:$CL$125,40,FALSE)</f>
        <v>No</v>
      </c>
      <c r="AT212" s="76">
        <f>VLOOKUP(F212,'N2K Features'!$D$5:$CL$125,41,FALSE)</f>
        <v>0</v>
      </c>
      <c r="AU212" s="76">
        <f>VLOOKUP(F212,'N2K Features'!$D$5:$CL$125,42,FALSE)</f>
        <v>0</v>
      </c>
      <c r="AV212" s="76" t="str">
        <f>VLOOKUP(F212,'N2K Features'!$D$5:$CL$125,43,FALSE)</f>
        <v>No</v>
      </c>
      <c r="AW212" s="76">
        <f>VLOOKUP(F212,'N2K Features'!$D$5:$CL$125,44,FALSE)</f>
        <v>0</v>
      </c>
      <c r="AX212" s="76">
        <f>VLOOKUP(F212,'N2K Features'!$D$5:$CL$125,45,FALSE)</f>
        <v>0</v>
      </c>
      <c r="AY212" s="76" t="str">
        <f>VLOOKUP(F212,'N2K Features'!$D$5:$CL$125,46,FALSE)</f>
        <v>No</v>
      </c>
      <c r="AZ212" s="76">
        <f>VLOOKUP(F212,'N2K Features'!$D$5:$CL$125,47,FALSE)</f>
        <v>0</v>
      </c>
      <c r="BA212" s="76">
        <f>VLOOKUP(F212,'N2K Features'!$D$5:$CL$125,48,FALSE)</f>
        <v>0</v>
      </c>
      <c r="BB212" s="76" t="str">
        <f>VLOOKUP(F212,'N2K Features'!$D$5:$CL$125,49,FALSE)</f>
        <v>No</v>
      </c>
      <c r="BC212" s="76">
        <f>VLOOKUP(F212,'N2K Features'!$D$5:$CL$125,50,FALSE)</f>
        <v>0</v>
      </c>
      <c r="BD212" s="130">
        <f>VLOOKUP(F212,'N2K Features'!$D$5:$CL$125,51,FALSE)</f>
        <v>0</v>
      </c>
      <c r="BE212" s="76" t="str">
        <f>VLOOKUP(F212,'N2K Features'!$D$5:$CL$125,52,FALSE)</f>
        <v>No</v>
      </c>
      <c r="BF212" s="76">
        <f>VLOOKUP(F212,'N2K Features'!$D$5:$CL$125,53,FALSE)</f>
        <v>0</v>
      </c>
      <c r="BG212" s="130">
        <f>VLOOKUP(F212,'N2K Features'!$D$5:$CL$125,54,FALSE)</f>
        <v>0</v>
      </c>
      <c r="BH212" s="76" t="str">
        <f>VLOOKUP(F212,'N2K Features'!$D$5:$CL$125,55,FALSE)</f>
        <v>Yes</v>
      </c>
      <c r="BI212" s="76" t="str">
        <f>VLOOKUP(F212,'N2K Features'!$D$5:$CL$125,56,FALSE)</f>
        <v>Large</v>
      </c>
      <c r="BJ212" s="76" t="str">
        <f>VLOOKUP(F212,'N2K Features'!$D$5:$CL$125,57,FALSE)</f>
        <v>High</v>
      </c>
      <c r="BK212" s="76" t="str">
        <f>VLOOKUP(F212,'N2K Features'!$D$5:$CL$125,58,FALSE)</f>
        <v>Yes</v>
      </c>
      <c r="BL212" s="76" t="str">
        <f>VLOOKUP(F212,'N2K Features'!$D$5:$CL$125,59,FALSE)</f>
        <v>Large</v>
      </c>
      <c r="BM212" s="130" t="str">
        <f>VLOOKUP(F212,'N2K Features'!$D$5:$CL$125,60,FALSE)</f>
        <v>High</v>
      </c>
      <c r="BN212" s="76" t="str">
        <f>VLOOKUP(F212,'N2K Features'!$D$5:$CL$125,61,FALSE)</f>
        <v>Yes</v>
      </c>
      <c r="BO212" s="76" t="str">
        <f>VLOOKUP(F212,'N2K Features'!$D$5:$CL$125,62,FALSE)</f>
        <v>Medium</v>
      </c>
      <c r="BP212" s="76" t="str">
        <f>VLOOKUP(F212,'N2K Features'!$D$5:$CL$125,63,FALSE)</f>
        <v>Moderate</v>
      </c>
      <c r="BQ212" s="76" t="str">
        <f>VLOOKUP(F212,'N2K Features'!$D$5:$CL$125,64,FALSE)</f>
        <v>Yes</v>
      </c>
      <c r="BR212" s="76" t="str">
        <f>VLOOKUP(F212,'N2K Features'!$D$5:$CL$125,65,FALSE)</f>
        <v>Medium</v>
      </c>
      <c r="BS212" s="76" t="str">
        <f>VLOOKUP(F212,'N2K Features'!$D$5:$CL$125,66,FALSE)</f>
        <v>Moderate</v>
      </c>
      <c r="BT212" s="76" t="str">
        <f>VLOOKUP(F212,'N2K Features'!$D$5:$CL$125,67,FALSE)</f>
        <v>Yes</v>
      </c>
      <c r="BU212" s="76" t="str">
        <f>VLOOKUP(F212,'N2K Features'!$D$5:$CL$125,68,FALSE)</f>
        <v>Small</v>
      </c>
      <c r="BV212" s="76" t="str">
        <f>VLOOKUP(F212,'N2K Features'!$D$5:$CL$125,69,FALSE)</f>
        <v>Low</v>
      </c>
      <c r="BW212" s="76" t="str">
        <f>VLOOKUP(F212,'N2K Features'!$D$5:$CL$125,70,FALSE)</f>
        <v>Yes</v>
      </c>
      <c r="BX212" s="76" t="str">
        <f>VLOOKUP(F212,'N2K Features'!$D$5:$CL$125,71,FALSE)</f>
        <v>Large</v>
      </c>
      <c r="BY212" s="130" t="str">
        <f>VLOOKUP(F212,'N2K Features'!$D$5:$CL$125,72,FALSE)</f>
        <v>High</v>
      </c>
      <c r="BZ212" s="76" t="str">
        <f>VLOOKUP(F212,'N2K Features'!$D$5:$CL$125,73,FALSE)</f>
        <v>No</v>
      </c>
      <c r="CA212" s="76">
        <f>VLOOKUP(F212,'N2K Features'!$D$5:$CL$125,74,FALSE)</f>
        <v>0</v>
      </c>
      <c r="CB212" s="76">
        <f>VLOOKUP(F212,'N2K Features'!$D$5:$CL$125,75,FALSE)</f>
        <v>0</v>
      </c>
      <c r="CC212" s="76" t="str">
        <f>VLOOKUP(F212,'N2K Features'!$D$5:$CL$125,76,FALSE)</f>
        <v>No</v>
      </c>
      <c r="CD212" s="76">
        <f>VLOOKUP(F212,'N2K Features'!$D$5:$CL$125,77,FALSE)</f>
        <v>0</v>
      </c>
      <c r="CE212" s="76">
        <f>VLOOKUP(F212,'N2K Features'!$D$5:$CL$125,78,FALSE)</f>
        <v>0</v>
      </c>
      <c r="CF212" s="76" t="str">
        <f>VLOOKUP(F212,'N2K Features'!$D$5:$CL$125,79,FALSE)</f>
        <v>Yes</v>
      </c>
      <c r="CG212" s="76" t="str">
        <f>VLOOKUP(F212,'N2K Features'!$D$5:$CL$125,80,FALSE)</f>
        <v>Medium</v>
      </c>
      <c r="CH212" s="76" t="str">
        <f>VLOOKUP(F212,'N2K Features'!$D$5:$CL$125,81,FALSE)</f>
        <v>High</v>
      </c>
      <c r="CI212" s="76" t="str">
        <f>VLOOKUP(F212,'N2K Features'!$D$5:$CL$125,82,FALSE)</f>
        <v>Yes</v>
      </c>
      <c r="CJ212" s="76" t="str">
        <f>VLOOKUP(F212,'N2K Features'!$D$5:$CL$125,83,FALSE)</f>
        <v>Medium</v>
      </c>
      <c r="CK212" s="76" t="str">
        <f>VLOOKUP(F212,'N2K Features'!$D$5:$CL$125,84,FALSE)</f>
        <v>High</v>
      </c>
      <c r="CL212" s="76" t="str">
        <f>VLOOKUP(F212,'N2K Features'!$D$5:$CL$125,85,FALSE)</f>
        <v>Yes</v>
      </c>
      <c r="CM212" s="76" t="str">
        <f>VLOOKUP(F212,'N2K Features'!$D$5:$CL$125,86,FALSE)</f>
        <v>Medium</v>
      </c>
      <c r="CN212" s="79" t="str">
        <f>VLOOKUP(F212,'N2K Features'!$D$5:$CL$125,87,FALSE)</f>
        <v>Distinctive natural character, often on nature reserves with interpretation; educational use.</v>
      </c>
    </row>
    <row r="213" spans="1:92" ht="14.4" hidden="1" x14ac:dyDescent="0.3">
      <c r="A213" s="129" t="s">
        <v>264</v>
      </c>
      <c r="B213" s="59" t="s">
        <v>265</v>
      </c>
      <c r="C213" s="59" t="s">
        <v>585</v>
      </c>
      <c r="D213" s="59" t="s">
        <v>86</v>
      </c>
      <c r="E213" s="59" t="s">
        <v>586</v>
      </c>
      <c r="F213" s="59" t="s">
        <v>87</v>
      </c>
      <c r="G213" s="59" t="s">
        <v>88</v>
      </c>
      <c r="H213" s="179" t="s">
        <v>89</v>
      </c>
      <c r="I213" s="77" t="str">
        <f>VLOOKUP(F213,'N2K Features'!$D$5:$CL$125,4,FALSE)</f>
        <v>Yes</v>
      </c>
      <c r="J213" s="77" t="str">
        <f>VLOOKUP(F213,'N2K Features'!$D$5:$CL$125,5,FALSE)</f>
        <v>Medium</v>
      </c>
      <c r="K213" s="77" t="str">
        <f>VLOOKUP(F213,'N2K Features'!$D$5:$CL$125,6,FALSE)</f>
        <v>Moderate</v>
      </c>
      <c r="L213" s="77" t="str">
        <f>VLOOKUP(F213,'N2K Features'!$D$5:$CL$125,7,FALSE)</f>
        <v>Yes</v>
      </c>
      <c r="M213" s="77" t="str">
        <f>VLOOKUP(F213,'N2K Features'!$D$5:$CL$125,8,FALSE)</f>
        <v>Large</v>
      </c>
      <c r="N213" s="77" t="str">
        <f>VLOOKUP(F213,'N2K Features'!$D$5:$CL$125,9,FALSE)</f>
        <v>High</v>
      </c>
      <c r="O213" s="77" t="str">
        <f>VLOOKUP(F213,'N2K Features'!$D$5:$CL$125,10,FALSE)</f>
        <v>Yes</v>
      </c>
      <c r="P213" s="77" t="str">
        <f>VLOOKUP(F213,'N2K Features'!$D$5:$CL$125,11,FALSE)</f>
        <v>Medium</v>
      </c>
      <c r="Q213" s="77" t="str">
        <f>VLOOKUP(F213,'N2K Features'!$D$5:$CL$125,12,FALSE)</f>
        <v>Low</v>
      </c>
      <c r="R213" s="77" t="str">
        <f>VLOOKUP(F213,'N2K Features'!$D$5:$CL$125,13,FALSE)</f>
        <v>Yes</v>
      </c>
      <c r="S213" s="77" t="str">
        <f>VLOOKUP(F213,'N2K Features'!$D$5:$CL$125,14,FALSE)</f>
        <v>High</v>
      </c>
      <c r="T213" s="77" t="str">
        <f>VLOOKUP(F213,'N2K Features'!$D$5:$CL$125,15,FALSE)</f>
        <v>High</v>
      </c>
      <c r="U213" s="77" t="str">
        <f>VLOOKUP(F213,'N2K Features'!$D$5:$CL$125,16,FALSE)</f>
        <v>Yes</v>
      </c>
      <c r="V213" s="77" t="str">
        <f>VLOOKUP(F213,'N2K Features'!$D$5:$CL$125, 17,FALSE)</f>
        <v>Small</v>
      </c>
      <c r="W213" s="77" t="str">
        <f>VLOOKUP(F213,'N2K Features'!$D$5:$CL$125,18,FALSE)</f>
        <v>Low</v>
      </c>
      <c r="X213" s="77" t="str">
        <f>VLOOKUP(F213,'N2K Features'!$D$5:$CL$125,19,FALSE)</f>
        <v>No</v>
      </c>
      <c r="Y213" s="77">
        <f>VLOOKUP(F213,'N2K Features'!$D$5:$CL$125,20,FALSE)</f>
        <v>0</v>
      </c>
      <c r="Z213" s="77">
        <f>VLOOKUP(F213,'N2K Features'!$D$5:$CL$125,21,FALSE)</f>
        <v>0</v>
      </c>
      <c r="AA213" s="77" t="str">
        <f>VLOOKUP(F213,'N2K Features'!$D$5:$CL$125,22,FALSE)</f>
        <v>No</v>
      </c>
      <c r="AB213" s="77">
        <f>VLOOKUP(F213,'N2K Features'!$D$5:$CL$125,23,FALSE)</f>
        <v>0</v>
      </c>
      <c r="AC213" s="77">
        <f>VLOOKUP(F213,'N2K Features'!$D$5:$CL$125,24,FALSE)</f>
        <v>0</v>
      </c>
      <c r="AD213" s="77" t="str">
        <f>VLOOKUP(F213,'N2K Features'!$D$5:$CL$125,25,FALSE)</f>
        <v>Yes</v>
      </c>
      <c r="AE213" s="77" t="str">
        <f>VLOOKUP(F213,'N2K Features'!$D$5:$CL$125,26,FALSE)</f>
        <v>Medium</v>
      </c>
      <c r="AF213" s="78" t="str">
        <f>VLOOKUP(F213,'N2K Features'!$D$5:$CL$125,27,FALSE)</f>
        <v>High</v>
      </c>
      <c r="AG213" s="76" t="str">
        <f>VLOOKUP(F213,'N2K Features'!$D$5:$CL$125,28,FALSE)</f>
        <v>No</v>
      </c>
      <c r="AH213" s="76">
        <f>VLOOKUP(F213,'N2K Features'!$D$5:$CL$125,29,FALSE)</f>
        <v>0</v>
      </c>
      <c r="AI213" s="76">
        <f>VLOOKUP(F213,'N2K Features'!$D$5:$CL$125,30,FALSE)</f>
        <v>0</v>
      </c>
      <c r="AJ213" s="76" t="str">
        <f>VLOOKUP(F213,'N2K Features'!$D$5:$CL$125,31,FALSE)</f>
        <v>No</v>
      </c>
      <c r="AK213" s="76">
        <f>VLOOKUP(F213,'N2K Features'!$D$5:$CL$125,32,FALSE)</f>
        <v>0</v>
      </c>
      <c r="AL213" s="76">
        <f>VLOOKUP(F213,'N2K Features'!$D$5:$CL$125,33,FALSE)</f>
        <v>0</v>
      </c>
      <c r="AM213" s="76" t="str">
        <f>VLOOKUP(F213,'N2K Features'!$D$5:$CL$125,34,FALSE)</f>
        <v>Yes</v>
      </c>
      <c r="AN213" s="76" t="str">
        <f>VLOOKUP(F213,'N2K Features'!$D$5:$CL$125,35,FALSE)</f>
        <v>Small</v>
      </c>
      <c r="AO213" s="76" t="str">
        <f>VLOOKUP(F213,'N2K Features'!$D$5:$CL$125,36,FALSE)</f>
        <v>Low</v>
      </c>
      <c r="AP213" s="76" t="str">
        <f>VLOOKUP(F213,'N2K Features'!$D$5:$CL$125,37,FALSE)</f>
        <v>Yes</v>
      </c>
      <c r="AQ213" s="76" t="str">
        <f>VLOOKUP(F213,'N2K Features'!$D$5:$CL$125,38,FALSE)</f>
        <v>Small</v>
      </c>
      <c r="AR213" s="76" t="str">
        <f>VLOOKUP(F213,'N2K Features'!$D$5:$CL$125,39,FALSE)</f>
        <v>Low</v>
      </c>
      <c r="AS213" s="76" t="str">
        <f>VLOOKUP(F213,'N2K Features'!$D$5:$CL$125,40,FALSE)</f>
        <v>No</v>
      </c>
      <c r="AT213" s="76">
        <f>VLOOKUP(F213,'N2K Features'!$D$5:$CL$125,41,FALSE)</f>
        <v>0</v>
      </c>
      <c r="AU213" s="76">
        <f>VLOOKUP(F213,'N2K Features'!$D$5:$CL$125,42,FALSE)</f>
        <v>0</v>
      </c>
      <c r="AV213" s="76" t="str">
        <f>VLOOKUP(F213,'N2K Features'!$D$5:$CL$125,43,FALSE)</f>
        <v>Yes</v>
      </c>
      <c r="AW213" s="76" t="str">
        <f>VLOOKUP(F213,'N2K Features'!$D$5:$CL$125,44,FALSE)</f>
        <v>Small</v>
      </c>
      <c r="AX213" s="76" t="str">
        <f>VLOOKUP(F213,'N2K Features'!$D$5:$CL$125,45,FALSE)</f>
        <v>High</v>
      </c>
      <c r="AY213" s="76" t="str">
        <f>VLOOKUP(F213,'N2K Features'!$D$5:$CL$125,46,FALSE)</f>
        <v>No</v>
      </c>
      <c r="AZ213" s="76">
        <f>VLOOKUP(F213,'N2K Features'!$D$5:$CL$125,47,FALSE)</f>
        <v>0</v>
      </c>
      <c r="BA213" s="76">
        <f>VLOOKUP(F213,'N2K Features'!$D$5:$CL$125,48,FALSE)</f>
        <v>0</v>
      </c>
      <c r="BB213" s="76" t="str">
        <f>VLOOKUP(F213,'N2K Features'!$D$5:$CL$125,49,FALSE)</f>
        <v>No</v>
      </c>
      <c r="BC213" s="76">
        <f>VLOOKUP(F213,'N2K Features'!$D$5:$CL$125,50,FALSE)</f>
        <v>0</v>
      </c>
      <c r="BD213" s="130">
        <f>VLOOKUP(F213,'N2K Features'!$D$5:$CL$125,51,FALSE)</f>
        <v>0</v>
      </c>
      <c r="BE213" s="76" t="str">
        <f>VLOOKUP(F213,'N2K Features'!$D$5:$CL$125,52,FALSE)</f>
        <v>No</v>
      </c>
      <c r="BF213" s="76">
        <f>VLOOKUP(F213,'N2K Features'!$D$5:$CL$125,53,FALSE)</f>
        <v>0</v>
      </c>
      <c r="BG213" s="130">
        <f>VLOOKUP(F213,'N2K Features'!$D$5:$CL$125,54,FALSE)</f>
        <v>0</v>
      </c>
      <c r="BH213" s="76" t="str">
        <f>VLOOKUP(F213,'N2K Features'!$D$5:$CL$125,55,FALSE)</f>
        <v>Yes</v>
      </c>
      <c r="BI213" s="76" t="str">
        <f>VLOOKUP(F213,'N2K Features'!$D$5:$CL$125,56,FALSE)</f>
        <v>Large</v>
      </c>
      <c r="BJ213" s="76" t="str">
        <f>VLOOKUP(F213,'N2K Features'!$D$5:$CL$125,57,FALSE)</f>
        <v>High</v>
      </c>
      <c r="BK213" s="76" t="str">
        <f>VLOOKUP(F213,'N2K Features'!$D$5:$CL$125,58,FALSE)</f>
        <v>Yes</v>
      </c>
      <c r="BL213" s="76" t="str">
        <f>VLOOKUP(F213,'N2K Features'!$D$5:$CL$125,59,FALSE)</f>
        <v>Large</v>
      </c>
      <c r="BM213" s="130" t="str">
        <f>VLOOKUP(F213,'N2K Features'!$D$5:$CL$125,60,FALSE)</f>
        <v>High</v>
      </c>
      <c r="BN213" s="76" t="str">
        <f>VLOOKUP(F213,'N2K Features'!$D$5:$CL$125,61,FALSE)</f>
        <v>Yes</v>
      </c>
      <c r="BO213" s="76" t="str">
        <f>VLOOKUP(F213,'N2K Features'!$D$5:$CL$125,62,FALSE)</f>
        <v>Medium</v>
      </c>
      <c r="BP213" s="76" t="str">
        <f>VLOOKUP(F213,'N2K Features'!$D$5:$CL$125,63,FALSE)</f>
        <v>Moderate</v>
      </c>
      <c r="BQ213" s="76" t="str">
        <f>VLOOKUP(F213,'N2K Features'!$D$5:$CL$125,64,FALSE)</f>
        <v>Yes</v>
      </c>
      <c r="BR213" s="76" t="str">
        <f>VLOOKUP(F213,'N2K Features'!$D$5:$CL$125,65,FALSE)</f>
        <v>Medium</v>
      </c>
      <c r="BS213" s="76" t="str">
        <f>VLOOKUP(F213,'N2K Features'!$D$5:$CL$125,66,FALSE)</f>
        <v>Moderate</v>
      </c>
      <c r="BT213" s="76" t="str">
        <f>VLOOKUP(F213,'N2K Features'!$D$5:$CL$125,67,FALSE)</f>
        <v>Yes</v>
      </c>
      <c r="BU213" s="76" t="str">
        <f>VLOOKUP(F213,'N2K Features'!$D$5:$CL$125,68,FALSE)</f>
        <v>Small</v>
      </c>
      <c r="BV213" s="76" t="str">
        <f>VLOOKUP(F213,'N2K Features'!$D$5:$CL$125,69,FALSE)</f>
        <v>Low</v>
      </c>
      <c r="BW213" s="76" t="str">
        <f>VLOOKUP(F213,'N2K Features'!$D$5:$CL$125,70,FALSE)</f>
        <v>Yes</v>
      </c>
      <c r="BX213" s="76" t="str">
        <f>VLOOKUP(F213,'N2K Features'!$D$5:$CL$125,71,FALSE)</f>
        <v>Large</v>
      </c>
      <c r="BY213" s="130" t="str">
        <f>VLOOKUP(F213,'N2K Features'!$D$5:$CL$125,72,FALSE)</f>
        <v>High</v>
      </c>
      <c r="BZ213" s="76" t="str">
        <f>VLOOKUP(F213,'N2K Features'!$D$5:$CL$125,73,FALSE)</f>
        <v>No</v>
      </c>
      <c r="CA213" s="76">
        <f>VLOOKUP(F213,'N2K Features'!$D$5:$CL$125,74,FALSE)</f>
        <v>0</v>
      </c>
      <c r="CB213" s="76">
        <f>VLOOKUP(F213,'N2K Features'!$D$5:$CL$125,75,FALSE)</f>
        <v>0</v>
      </c>
      <c r="CC213" s="76" t="str">
        <f>VLOOKUP(F213,'N2K Features'!$D$5:$CL$125,76,FALSE)</f>
        <v>No</v>
      </c>
      <c r="CD213" s="76">
        <f>VLOOKUP(F213,'N2K Features'!$D$5:$CL$125,77,FALSE)</f>
        <v>0</v>
      </c>
      <c r="CE213" s="76">
        <f>VLOOKUP(F213,'N2K Features'!$D$5:$CL$125,78,FALSE)</f>
        <v>0</v>
      </c>
      <c r="CF213" s="76" t="str">
        <f>VLOOKUP(F213,'N2K Features'!$D$5:$CL$125,79,FALSE)</f>
        <v>Yes</v>
      </c>
      <c r="CG213" s="76" t="str">
        <f>VLOOKUP(F213,'N2K Features'!$D$5:$CL$125,80,FALSE)</f>
        <v>Medium</v>
      </c>
      <c r="CH213" s="76" t="str">
        <f>VLOOKUP(F213,'N2K Features'!$D$5:$CL$125,81,FALSE)</f>
        <v>High</v>
      </c>
      <c r="CI213" s="76" t="str">
        <f>VLOOKUP(F213,'N2K Features'!$D$5:$CL$125,82,FALSE)</f>
        <v>Yes</v>
      </c>
      <c r="CJ213" s="76" t="str">
        <f>VLOOKUP(F213,'N2K Features'!$D$5:$CL$125,83,FALSE)</f>
        <v>Medium</v>
      </c>
      <c r="CK213" s="76" t="str">
        <f>VLOOKUP(F213,'N2K Features'!$D$5:$CL$125,84,FALSE)</f>
        <v>High</v>
      </c>
      <c r="CL213" s="76" t="str">
        <f>VLOOKUP(F213,'N2K Features'!$D$5:$CL$125,85,FALSE)</f>
        <v>Yes</v>
      </c>
      <c r="CM213" s="76" t="str">
        <f>VLOOKUP(F213,'N2K Features'!$D$5:$CL$125,86,FALSE)</f>
        <v>Medium</v>
      </c>
      <c r="CN213" s="79" t="str">
        <f>VLOOKUP(F213,'N2K Features'!$D$5:$CL$125,87,FALSE)</f>
        <v>Distinctive natural character, often on nature reserves with interpretation; educational use.</v>
      </c>
    </row>
    <row r="214" spans="1:92" ht="14.4" hidden="1" x14ac:dyDescent="0.3">
      <c r="A214" s="129" t="s">
        <v>264</v>
      </c>
      <c r="B214" s="59" t="s">
        <v>265</v>
      </c>
      <c r="C214" s="59" t="s">
        <v>585</v>
      </c>
      <c r="D214" s="59" t="s">
        <v>142</v>
      </c>
      <c r="E214" s="59" t="s">
        <v>590</v>
      </c>
      <c r="F214" s="59" t="s">
        <v>143</v>
      </c>
      <c r="G214" s="59" t="s">
        <v>144</v>
      </c>
      <c r="H214" s="179" t="s">
        <v>145</v>
      </c>
      <c r="I214" s="77" t="str">
        <f>VLOOKUP(F214,'N2K Features'!$D$5:$CL$125,4,FALSE)</f>
        <v>Yes</v>
      </c>
      <c r="J214" s="77" t="str">
        <f>VLOOKUP(F214,'N2K Features'!$D$5:$CL$125,5,FALSE)</f>
        <v>Medium</v>
      </c>
      <c r="K214" s="77" t="str">
        <f>VLOOKUP(F214,'N2K Features'!$D$5:$CL$125,6,FALSE)</f>
        <v>Moderate</v>
      </c>
      <c r="L214" s="77" t="str">
        <f>VLOOKUP(F214,'N2K Features'!$D$5:$CL$125,7,FALSE)</f>
        <v>Yes</v>
      </c>
      <c r="M214" s="77" t="str">
        <f>VLOOKUP(F214,'N2K Features'!$D$5:$CL$125,8,FALSE)</f>
        <v>Medium</v>
      </c>
      <c r="N214" s="77" t="str">
        <f>VLOOKUP(F214,'N2K Features'!$D$5:$CL$125,9,FALSE)</f>
        <v>High</v>
      </c>
      <c r="O214" s="77" t="str">
        <f>VLOOKUP(F214,'N2K Features'!$D$5:$CL$125,10,FALSE)</f>
        <v>Yes</v>
      </c>
      <c r="P214" s="77" t="str">
        <f>VLOOKUP(F214,'N2K Features'!$D$5:$CL$125,11,FALSE)</f>
        <v>Medium</v>
      </c>
      <c r="Q214" s="77" t="str">
        <f>VLOOKUP(F214,'N2K Features'!$D$5:$CL$125,12,FALSE)</f>
        <v>Low</v>
      </c>
      <c r="R214" s="77" t="str">
        <f>VLOOKUP(F214,'N2K Features'!$D$5:$CL$125,13,FALSE)</f>
        <v>Yes</v>
      </c>
      <c r="S214" s="77" t="str">
        <f>VLOOKUP(F214,'N2K Features'!$D$5:$CL$125,14,FALSE)</f>
        <v>Medium</v>
      </c>
      <c r="T214" s="77" t="str">
        <f>VLOOKUP(F214,'N2K Features'!$D$5:$CL$125,15,FALSE)</f>
        <v>High</v>
      </c>
      <c r="U214" s="77" t="str">
        <f>VLOOKUP(F214,'N2K Features'!$D$5:$CL$125,16,FALSE)</f>
        <v>Yes</v>
      </c>
      <c r="V214" s="77" t="str">
        <f>VLOOKUP(F214,'N2K Features'!$D$5:$CL$125, 17,FALSE)</f>
        <v>Small</v>
      </c>
      <c r="W214" s="77" t="str">
        <f>VLOOKUP(F214,'N2K Features'!$D$5:$CL$125,18,FALSE)</f>
        <v>Low</v>
      </c>
      <c r="X214" s="77" t="str">
        <f>VLOOKUP(F214,'N2K Features'!$D$5:$CL$125,19,FALSE)</f>
        <v>No</v>
      </c>
      <c r="Y214" s="77">
        <f>VLOOKUP(F214,'N2K Features'!$D$5:$CL$125,20,FALSE)</f>
        <v>0</v>
      </c>
      <c r="Z214" s="77">
        <f>VLOOKUP(F214,'N2K Features'!$D$5:$CL$125,21,FALSE)</f>
        <v>0</v>
      </c>
      <c r="AA214" s="77" t="str">
        <f>VLOOKUP(F214,'N2K Features'!$D$5:$CL$125,22,FALSE)</f>
        <v>No</v>
      </c>
      <c r="AB214" s="77">
        <f>VLOOKUP(F214,'N2K Features'!$D$5:$CL$125,23,FALSE)</f>
        <v>0</v>
      </c>
      <c r="AC214" s="77">
        <f>VLOOKUP(F214,'N2K Features'!$D$5:$CL$125,24,FALSE)</f>
        <v>0</v>
      </c>
      <c r="AD214" s="77" t="str">
        <f>VLOOKUP(F214,'N2K Features'!$D$5:$CL$125,25,FALSE)</f>
        <v>Yes</v>
      </c>
      <c r="AE214" s="77" t="str">
        <f>VLOOKUP(F214,'N2K Features'!$D$5:$CL$125,26,FALSE)</f>
        <v>Medium</v>
      </c>
      <c r="AF214" s="78" t="str">
        <f>VLOOKUP(F214,'N2K Features'!$D$5:$CL$125,27,FALSE)</f>
        <v>High</v>
      </c>
      <c r="AG214" s="76" t="str">
        <f>VLOOKUP(F214,'N2K Features'!$D$5:$CL$125,28,FALSE)</f>
        <v>Yes</v>
      </c>
      <c r="AH214" s="76" t="str">
        <f>VLOOKUP(F214,'N2K Features'!$D$5:$CL$125,29,FALSE)</f>
        <v>Small</v>
      </c>
      <c r="AI214" s="76" t="str">
        <f>VLOOKUP(F214,'N2K Features'!$D$5:$CL$125,30,FALSE)</f>
        <v>High</v>
      </c>
      <c r="AJ214" s="76" t="str">
        <f>VLOOKUP(F214,'N2K Features'!$D$5:$CL$125,31,FALSE)</f>
        <v>Yes</v>
      </c>
      <c r="AK214" s="76" t="str">
        <f>VLOOKUP(F214,'N2K Features'!$D$5:$CL$125,32,FALSE)</f>
        <v>Medium</v>
      </c>
      <c r="AL214" s="76" t="str">
        <f>VLOOKUP(F214,'N2K Features'!$D$5:$CL$125,33,FALSE)</f>
        <v>Low</v>
      </c>
      <c r="AM214" s="76" t="str">
        <f>VLOOKUP(F214,'N2K Features'!$D$5:$CL$125,34,FALSE)</f>
        <v>No</v>
      </c>
      <c r="AN214" s="76">
        <f>VLOOKUP(F214,'N2K Features'!$D$5:$CL$125,35,FALSE)</f>
        <v>0</v>
      </c>
      <c r="AO214" s="76">
        <f>VLOOKUP(F214,'N2K Features'!$D$5:$CL$125,36,FALSE)</f>
        <v>0</v>
      </c>
      <c r="AP214" s="76" t="str">
        <f>VLOOKUP(F214,'N2K Features'!$D$5:$CL$125,37,FALSE)</f>
        <v>Yes</v>
      </c>
      <c r="AQ214" s="76" t="str">
        <f>VLOOKUP(F214,'N2K Features'!$D$5:$CL$125,38,FALSE)</f>
        <v>Small</v>
      </c>
      <c r="AR214" s="76" t="str">
        <f>VLOOKUP(F214,'N2K Features'!$D$5:$CL$125,39,FALSE)</f>
        <v>Low</v>
      </c>
      <c r="AS214" s="76" t="str">
        <f>VLOOKUP(F214,'N2K Features'!$D$5:$CL$125,40,FALSE)</f>
        <v>Yes</v>
      </c>
      <c r="AT214" s="76" t="str">
        <f>VLOOKUP(F214,'N2K Features'!$D$5:$CL$125,41,FALSE)</f>
        <v>Small</v>
      </c>
      <c r="AU214" s="76" t="str">
        <f>VLOOKUP(F214,'N2K Features'!$D$5:$CL$125,42,FALSE)</f>
        <v>High</v>
      </c>
      <c r="AV214" s="76" t="str">
        <f>VLOOKUP(F214,'N2K Features'!$D$5:$CL$125,43,FALSE)</f>
        <v>No</v>
      </c>
      <c r="AW214" s="76">
        <f>VLOOKUP(F214,'N2K Features'!$D$5:$CL$125,44,FALSE)</f>
        <v>0</v>
      </c>
      <c r="AX214" s="76">
        <f>VLOOKUP(F214,'N2K Features'!$D$5:$CL$125,45,FALSE)</f>
        <v>0</v>
      </c>
      <c r="AY214" s="76" t="str">
        <f>VLOOKUP(F214,'N2K Features'!$D$5:$CL$125,46,FALSE)</f>
        <v>No</v>
      </c>
      <c r="AZ214" s="76">
        <f>VLOOKUP(F214,'N2K Features'!$D$5:$CL$125,47,FALSE)</f>
        <v>0</v>
      </c>
      <c r="BA214" s="76">
        <f>VLOOKUP(F214,'N2K Features'!$D$5:$CL$125,48,FALSE)</f>
        <v>0</v>
      </c>
      <c r="BB214" s="76" t="str">
        <f>VLOOKUP(F214,'N2K Features'!$D$5:$CL$125,49,FALSE)</f>
        <v>No</v>
      </c>
      <c r="BC214" s="76">
        <f>VLOOKUP(F214,'N2K Features'!$D$5:$CL$125,50,FALSE)</f>
        <v>0</v>
      </c>
      <c r="BD214" s="130">
        <f>VLOOKUP(F214,'N2K Features'!$D$5:$CL$125,51,FALSE)</f>
        <v>0</v>
      </c>
      <c r="BE214" s="76" t="str">
        <f>VLOOKUP(F214,'N2K Features'!$D$5:$CL$125,52,FALSE)</f>
        <v>Yes</v>
      </c>
      <c r="BF214" s="76" t="str">
        <f>VLOOKUP(F214,'N2K Features'!$D$5:$CL$125,53,FALSE)</f>
        <v>Small</v>
      </c>
      <c r="BG214" s="130" t="str">
        <f>VLOOKUP(F214,'N2K Features'!$D$5:$CL$125,54,FALSE)</f>
        <v>Low</v>
      </c>
      <c r="BH214" s="76" t="str">
        <f>VLOOKUP(F214,'N2K Features'!$D$5:$CL$125,55,FALSE)</f>
        <v>Yes</v>
      </c>
      <c r="BI214" s="76" t="str">
        <f>VLOOKUP(F214,'N2K Features'!$D$5:$CL$125,56,FALSE)</f>
        <v>Large</v>
      </c>
      <c r="BJ214" s="76" t="str">
        <f>VLOOKUP(F214,'N2K Features'!$D$5:$CL$125,57,FALSE)</f>
        <v>High</v>
      </c>
      <c r="BK214" s="76" t="str">
        <f>VLOOKUP(F214,'N2K Features'!$D$5:$CL$125,58,FALSE)</f>
        <v>Yes</v>
      </c>
      <c r="BL214" s="76" t="str">
        <f>VLOOKUP(F214,'N2K Features'!$D$5:$CL$125,59,FALSE)</f>
        <v>Large</v>
      </c>
      <c r="BM214" s="130" t="str">
        <f>VLOOKUP(F214,'N2K Features'!$D$5:$CL$125,60,FALSE)</f>
        <v>High</v>
      </c>
      <c r="BN214" s="76" t="str">
        <f>VLOOKUP(F214,'N2K Features'!$D$5:$CL$125,61,FALSE)</f>
        <v>Yes</v>
      </c>
      <c r="BO214" s="76" t="str">
        <f>VLOOKUP(F214,'N2K Features'!$D$5:$CL$125,62,FALSE)</f>
        <v>Medium</v>
      </c>
      <c r="BP214" s="76" t="str">
        <f>VLOOKUP(F214,'N2K Features'!$D$5:$CL$125,63,FALSE)</f>
        <v>Moderate</v>
      </c>
      <c r="BQ214" s="76" t="str">
        <f>VLOOKUP(F214,'N2K Features'!$D$5:$CL$125,64,FALSE)</f>
        <v>Yes</v>
      </c>
      <c r="BR214" s="76" t="str">
        <f>VLOOKUP(F214,'N2K Features'!$D$5:$CL$125,65,FALSE)</f>
        <v>Medium</v>
      </c>
      <c r="BS214" s="76" t="str">
        <f>VLOOKUP(F214,'N2K Features'!$D$5:$CL$125,66,FALSE)</f>
        <v>Moderate</v>
      </c>
      <c r="BT214" s="76" t="str">
        <f>VLOOKUP(F214,'N2K Features'!$D$5:$CL$125,67,FALSE)</f>
        <v>Yes</v>
      </c>
      <c r="BU214" s="76" t="str">
        <f>VLOOKUP(F214,'N2K Features'!$D$5:$CL$125,68,FALSE)</f>
        <v>Medium</v>
      </c>
      <c r="BV214" s="76" t="str">
        <f>VLOOKUP(F214,'N2K Features'!$D$5:$CL$125,69,FALSE)</f>
        <v>High</v>
      </c>
      <c r="BW214" s="76" t="str">
        <f>VLOOKUP(F214,'N2K Features'!$D$5:$CL$125,70,FALSE)</f>
        <v>Yes</v>
      </c>
      <c r="BX214" s="76" t="str">
        <f>VLOOKUP(F214,'N2K Features'!$D$5:$CL$125,71,FALSE)</f>
        <v>Medium</v>
      </c>
      <c r="BY214" s="130" t="str">
        <f>VLOOKUP(F214,'N2K Features'!$D$5:$CL$125,72,FALSE)</f>
        <v>High</v>
      </c>
      <c r="BZ214" s="76" t="str">
        <f>VLOOKUP(F214,'N2K Features'!$D$5:$CL$125,73,FALSE)</f>
        <v>No</v>
      </c>
      <c r="CA214" s="76">
        <f>VLOOKUP(F214,'N2K Features'!$D$5:$CL$125,74,FALSE)</f>
        <v>0</v>
      </c>
      <c r="CB214" s="76">
        <f>VLOOKUP(F214,'N2K Features'!$D$5:$CL$125,75,FALSE)</f>
        <v>0</v>
      </c>
      <c r="CC214" s="76" t="str">
        <f>VLOOKUP(F214,'N2K Features'!$D$5:$CL$125,76,FALSE)</f>
        <v>No</v>
      </c>
      <c r="CD214" s="76">
        <f>VLOOKUP(F214,'N2K Features'!$D$5:$CL$125,77,FALSE)</f>
        <v>0</v>
      </c>
      <c r="CE214" s="76">
        <f>VLOOKUP(F214,'N2K Features'!$D$5:$CL$125,78,FALSE)</f>
        <v>0</v>
      </c>
      <c r="CF214" s="76" t="str">
        <f>VLOOKUP(F214,'N2K Features'!$D$5:$CL$125,79,FALSE)</f>
        <v>Yes</v>
      </c>
      <c r="CG214" s="76" t="str">
        <f>VLOOKUP(F214,'N2K Features'!$D$5:$CL$125,80,FALSE)</f>
        <v>Medium</v>
      </c>
      <c r="CH214" s="76" t="str">
        <f>VLOOKUP(F214,'N2K Features'!$D$5:$CL$125,81,FALSE)</f>
        <v>High</v>
      </c>
      <c r="CI214" s="76" t="str">
        <f>VLOOKUP(F214,'N2K Features'!$D$5:$CL$125,82,FALSE)</f>
        <v>No</v>
      </c>
      <c r="CJ214" s="76">
        <f>VLOOKUP(F214,'N2K Features'!$D$5:$CL$125,83,FALSE)</f>
        <v>0</v>
      </c>
      <c r="CK214" s="76">
        <f>VLOOKUP(F214,'N2K Features'!$D$5:$CL$125,84,FALSE)</f>
        <v>0</v>
      </c>
      <c r="CL214" s="76" t="str">
        <f>VLOOKUP(F214,'N2K Features'!$D$5:$CL$125,85,FALSE)</f>
        <v>Yes</v>
      </c>
      <c r="CM214" s="76" t="str">
        <f>VLOOKUP(F214,'N2K Features'!$D$5:$CL$125,86,FALSE)</f>
        <v>Low</v>
      </c>
      <c r="CN214" s="79" t="str">
        <f>VLOOKUP(F214,'N2K Features'!$D$5:$CL$125,87,FALSE)</f>
        <v>Contributes to diverse landscape</v>
      </c>
    </row>
    <row r="215" spans="1:92" ht="14.4" hidden="1" x14ac:dyDescent="0.3">
      <c r="A215" s="129" t="s">
        <v>264</v>
      </c>
      <c r="B215" s="59" t="s">
        <v>265</v>
      </c>
      <c r="C215" s="59" t="s">
        <v>585</v>
      </c>
      <c r="D215" s="59" t="s">
        <v>135</v>
      </c>
      <c r="E215" s="59" t="s">
        <v>590</v>
      </c>
      <c r="F215" s="59" t="s">
        <v>136</v>
      </c>
      <c r="G215" s="59" t="s">
        <v>136</v>
      </c>
      <c r="H215" s="179" t="s">
        <v>137</v>
      </c>
      <c r="I215" s="77" t="str">
        <f>VLOOKUP(F215,'N2K Features'!$D$5:$CL$125,4,FALSE)</f>
        <v>Yes</v>
      </c>
      <c r="J215" s="77" t="str">
        <f>VLOOKUP(F215,'N2K Features'!$D$5:$CL$125,5,FALSE)</f>
        <v>Medium</v>
      </c>
      <c r="K215" s="77" t="str">
        <f>VLOOKUP(F215,'N2K Features'!$D$5:$CL$125,6,FALSE)</f>
        <v>Moderate</v>
      </c>
      <c r="L215" s="77" t="str">
        <f>VLOOKUP(F215,'N2K Features'!$D$5:$CL$125,7,FALSE)</f>
        <v>Yes</v>
      </c>
      <c r="M215" s="77" t="str">
        <f>VLOOKUP(F215,'N2K Features'!$D$5:$CL$125,8,FALSE)</f>
        <v>Medium</v>
      </c>
      <c r="N215" s="77" t="str">
        <f>VLOOKUP(F215,'N2K Features'!$D$5:$CL$125,9,FALSE)</f>
        <v>High</v>
      </c>
      <c r="O215" s="77" t="str">
        <f>VLOOKUP(F215,'N2K Features'!$D$5:$CL$125,10,FALSE)</f>
        <v>Yes</v>
      </c>
      <c r="P215" s="77" t="str">
        <f>VLOOKUP(F215,'N2K Features'!$D$5:$CL$125,11,FALSE)</f>
        <v>Medium</v>
      </c>
      <c r="Q215" s="77" t="str">
        <f>VLOOKUP(F215,'N2K Features'!$D$5:$CL$125,12,FALSE)</f>
        <v>Low</v>
      </c>
      <c r="R215" s="77" t="str">
        <f>VLOOKUP(F215,'N2K Features'!$D$5:$CL$125,13,FALSE)</f>
        <v>Yes</v>
      </c>
      <c r="S215" s="77" t="str">
        <f>VLOOKUP(F215,'N2K Features'!$D$5:$CL$125,14,FALSE)</f>
        <v>Medium</v>
      </c>
      <c r="T215" s="77" t="str">
        <f>VLOOKUP(F215,'N2K Features'!$D$5:$CL$125,15,FALSE)</f>
        <v>High</v>
      </c>
      <c r="U215" s="77" t="str">
        <f>VLOOKUP(F215,'N2K Features'!$D$5:$CL$125,16,FALSE)</f>
        <v>Yes</v>
      </c>
      <c r="V215" s="77" t="str">
        <f>VLOOKUP(F215,'N2K Features'!$D$5:$CL$125, 17,FALSE)</f>
        <v>Small</v>
      </c>
      <c r="W215" s="77" t="str">
        <f>VLOOKUP(F215,'N2K Features'!$D$5:$CL$125,18,FALSE)</f>
        <v>Low</v>
      </c>
      <c r="X215" s="77" t="str">
        <f>VLOOKUP(F215,'N2K Features'!$D$5:$CL$125,19,FALSE)</f>
        <v>No</v>
      </c>
      <c r="Y215" s="77">
        <f>VLOOKUP(F215,'N2K Features'!$D$5:$CL$125,20,FALSE)</f>
        <v>0</v>
      </c>
      <c r="Z215" s="77">
        <f>VLOOKUP(F215,'N2K Features'!$D$5:$CL$125,21,FALSE)</f>
        <v>0</v>
      </c>
      <c r="AA215" s="77" t="str">
        <f>VLOOKUP(F215,'N2K Features'!$D$5:$CL$125,22,FALSE)</f>
        <v>No</v>
      </c>
      <c r="AB215" s="77">
        <f>VLOOKUP(F215,'N2K Features'!$D$5:$CL$125,23,FALSE)</f>
        <v>0</v>
      </c>
      <c r="AC215" s="77">
        <f>VLOOKUP(F215,'N2K Features'!$D$5:$CL$125,24,FALSE)</f>
        <v>0</v>
      </c>
      <c r="AD215" s="77" t="str">
        <f>VLOOKUP(F215,'N2K Features'!$D$5:$CL$125,25,FALSE)</f>
        <v>Yes</v>
      </c>
      <c r="AE215" s="77" t="str">
        <f>VLOOKUP(F215,'N2K Features'!$D$5:$CL$125,26,FALSE)</f>
        <v>Medium</v>
      </c>
      <c r="AF215" s="78" t="str">
        <f>VLOOKUP(F215,'N2K Features'!$D$5:$CL$125,27,FALSE)</f>
        <v>High</v>
      </c>
      <c r="AG215" s="76" t="str">
        <f>VLOOKUP(F215,'N2K Features'!$D$5:$CL$125,28,FALSE)</f>
        <v>Yes</v>
      </c>
      <c r="AH215" s="76" t="str">
        <f>VLOOKUP(F215,'N2K Features'!$D$5:$CL$125,29,FALSE)</f>
        <v>Small</v>
      </c>
      <c r="AI215" s="76" t="str">
        <f>VLOOKUP(F215,'N2K Features'!$D$5:$CL$125,30,FALSE)</f>
        <v>High</v>
      </c>
      <c r="AJ215" s="76" t="str">
        <f>VLOOKUP(F215,'N2K Features'!$D$5:$CL$125,31,FALSE)</f>
        <v>Yes</v>
      </c>
      <c r="AK215" s="76" t="str">
        <f>VLOOKUP(F215,'N2K Features'!$D$5:$CL$125,32,FALSE)</f>
        <v>Medium</v>
      </c>
      <c r="AL215" s="76" t="str">
        <f>VLOOKUP(F215,'N2K Features'!$D$5:$CL$125,33,FALSE)</f>
        <v>Low</v>
      </c>
      <c r="AM215" s="76" t="str">
        <f>VLOOKUP(F215,'N2K Features'!$D$5:$CL$125,34,FALSE)</f>
        <v>No</v>
      </c>
      <c r="AN215" s="76">
        <f>VLOOKUP(F215,'N2K Features'!$D$5:$CL$125,35,FALSE)</f>
        <v>0</v>
      </c>
      <c r="AO215" s="76">
        <f>VLOOKUP(F215,'N2K Features'!$D$5:$CL$125,36,FALSE)</f>
        <v>0</v>
      </c>
      <c r="AP215" s="76" t="str">
        <f>VLOOKUP(F215,'N2K Features'!$D$5:$CL$125,37,FALSE)</f>
        <v>Yes</v>
      </c>
      <c r="AQ215" s="76" t="str">
        <f>VLOOKUP(F215,'N2K Features'!$D$5:$CL$125,38,FALSE)</f>
        <v>Small</v>
      </c>
      <c r="AR215" s="76" t="str">
        <f>VLOOKUP(F215,'N2K Features'!$D$5:$CL$125,39,FALSE)</f>
        <v>Low</v>
      </c>
      <c r="AS215" s="76" t="str">
        <f>VLOOKUP(F215,'N2K Features'!$D$5:$CL$125,40,FALSE)</f>
        <v>Yes</v>
      </c>
      <c r="AT215" s="76" t="str">
        <f>VLOOKUP(F215,'N2K Features'!$D$5:$CL$125,41,FALSE)</f>
        <v>Small</v>
      </c>
      <c r="AU215" s="76" t="str">
        <f>VLOOKUP(F215,'N2K Features'!$D$5:$CL$125,42,FALSE)</f>
        <v>High</v>
      </c>
      <c r="AV215" s="76" t="str">
        <f>VLOOKUP(F215,'N2K Features'!$D$5:$CL$125,43,FALSE)</f>
        <v>No</v>
      </c>
      <c r="AW215" s="76">
        <f>VLOOKUP(F215,'N2K Features'!$D$5:$CL$125,44,FALSE)</f>
        <v>0</v>
      </c>
      <c r="AX215" s="76">
        <f>VLOOKUP(F215,'N2K Features'!$D$5:$CL$125,45,FALSE)</f>
        <v>0</v>
      </c>
      <c r="AY215" s="76" t="str">
        <f>VLOOKUP(F215,'N2K Features'!$D$5:$CL$125,46,FALSE)</f>
        <v>No</v>
      </c>
      <c r="AZ215" s="76">
        <f>VLOOKUP(F215,'N2K Features'!$D$5:$CL$125,47,FALSE)</f>
        <v>0</v>
      </c>
      <c r="BA215" s="76">
        <f>VLOOKUP(F215,'N2K Features'!$D$5:$CL$125,48,FALSE)</f>
        <v>0</v>
      </c>
      <c r="BB215" s="76" t="str">
        <f>VLOOKUP(F215,'N2K Features'!$D$5:$CL$125,49,FALSE)</f>
        <v>No</v>
      </c>
      <c r="BC215" s="76">
        <f>VLOOKUP(F215,'N2K Features'!$D$5:$CL$125,50,FALSE)</f>
        <v>0</v>
      </c>
      <c r="BD215" s="130">
        <f>VLOOKUP(F215,'N2K Features'!$D$5:$CL$125,51,FALSE)</f>
        <v>0</v>
      </c>
      <c r="BE215" s="76" t="str">
        <f>VLOOKUP(F215,'N2K Features'!$D$5:$CL$125,52,FALSE)</f>
        <v>Yes</v>
      </c>
      <c r="BF215" s="76" t="str">
        <f>VLOOKUP(F215,'N2K Features'!$D$5:$CL$125,53,FALSE)</f>
        <v>Small</v>
      </c>
      <c r="BG215" s="130" t="str">
        <f>VLOOKUP(F215,'N2K Features'!$D$5:$CL$125,54,FALSE)</f>
        <v>Low</v>
      </c>
      <c r="BH215" s="76" t="str">
        <f>VLOOKUP(F215,'N2K Features'!$D$5:$CL$125,55,FALSE)</f>
        <v>Yes</v>
      </c>
      <c r="BI215" s="76" t="str">
        <f>VLOOKUP(F215,'N2K Features'!$D$5:$CL$125,56,FALSE)</f>
        <v>Large</v>
      </c>
      <c r="BJ215" s="76" t="str">
        <f>VLOOKUP(F215,'N2K Features'!$D$5:$CL$125,57,FALSE)</f>
        <v>High</v>
      </c>
      <c r="BK215" s="76" t="str">
        <f>VLOOKUP(F215,'N2K Features'!$D$5:$CL$125,58,FALSE)</f>
        <v>Yes</v>
      </c>
      <c r="BL215" s="76" t="str">
        <f>VLOOKUP(F215,'N2K Features'!$D$5:$CL$125,59,FALSE)</f>
        <v>Large</v>
      </c>
      <c r="BM215" s="130" t="str">
        <f>VLOOKUP(F215,'N2K Features'!$D$5:$CL$125,60,FALSE)</f>
        <v>High</v>
      </c>
      <c r="BN215" s="76" t="str">
        <f>VLOOKUP(F215,'N2K Features'!$D$5:$CL$125,61,FALSE)</f>
        <v>Yes</v>
      </c>
      <c r="BO215" s="76" t="str">
        <f>VLOOKUP(F215,'N2K Features'!$D$5:$CL$125,62,FALSE)</f>
        <v>Medium</v>
      </c>
      <c r="BP215" s="76" t="str">
        <f>VLOOKUP(F215,'N2K Features'!$D$5:$CL$125,63,FALSE)</f>
        <v>Moderate</v>
      </c>
      <c r="BQ215" s="76" t="str">
        <f>VLOOKUP(F215,'N2K Features'!$D$5:$CL$125,64,FALSE)</f>
        <v>Yes</v>
      </c>
      <c r="BR215" s="76" t="str">
        <f>VLOOKUP(F215,'N2K Features'!$D$5:$CL$125,65,FALSE)</f>
        <v>Medium</v>
      </c>
      <c r="BS215" s="76" t="str">
        <f>VLOOKUP(F215,'N2K Features'!$D$5:$CL$125,66,FALSE)</f>
        <v>Moderate</v>
      </c>
      <c r="BT215" s="76" t="str">
        <f>VLOOKUP(F215,'N2K Features'!$D$5:$CL$125,67,FALSE)</f>
        <v>Yes</v>
      </c>
      <c r="BU215" s="76" t="str">
        <f>VLOOKUP(F215,'N2K Features'!$D$5:$CL$125,68,FALSE)</f>
        <v>Medium</v>
      </c>
      <c r="BV215" s="76" t="str">
        <f>VLOOKUP(F215,'N2K Features'!$D$5:$CL$125,69,FALSE)</f>
        <v>High</v>
      </c>
      <c r="BW215" s="76" t="str">
        <f>VLOOKUP(F215,'N2K Features'!$D$5:$CL$125,70,FALSE)</f>
        <v>Yes</v>
      </c>
      <c r="BX215" s="76" t="str">
        <f>VLOOKUP(F215,'N2K Features'!$D$5:$CL$125,71,FALSE)</f>
        <v>Medium</v>
      </c>
      <c r="BY215" s="130" t="str">
        <f>VLOOKUP(F215,'N2K Features'!$D$5:$CL$125,72,FALSE)</f>
        <v>High</v>
      </c>
      <c r="BZ215" s="76" t="str">
        <f>VLOOKUP(F215,'N2K Features'!$D$5:$CL$125,73,FALSE)</f>
        <v>No</v>
      </c>
      <c r="CA215" s="76">
        <f>VLOOKUP(F215,'N2K Features'!$D$5:$CL$125,74,FALSE)</f>
        <v>0</v>
      </c>
      <c r="CB215" s="76">
        <f>VLOOKUP(F215,'N2K Features'!$D$5:$CL$125,75,FALSE)</f>
        <v>0</v>
      </c>
      <c r="CC215" s="76" t="str">
        <f>VLOOKUP(F215,'N2K Features'!$D$5:$CL$125,76,FALSE)</f>
        <v>No</v>
      </c>
      <c r="CD215" s="76">
        <f>VLOOKUP(F215,'N2K Features'!$D$5:$CL$125,77,FALSE)</f>
        <v>0</v>
      </c>
      <c r="CE215" s="76">
        <f>VLOOKUP(F215,'N2K Features'!$D$5:$CL$125,78,FALSE)</f>
        <v>0</v>
      </c>
      <c r="CF215" s="76" t="str">
        <f>VLOOKUP(F215,'N2K Features'!$D$5:$CL$125,79,FALSE)</f>
        <v>Yes</v>
      </c>
      <c r="CG215" s="76" t="str">
        <f>VLOOKUP(F215,'N2K Features'!$D$5:$CL$125,80,FALSE)</f>
        <v>Medium</v>
      </c>
      <c r="CH215" s="76" t="str">
        <f>VLOOKUP(F215,'N2K Features'!$D$5:$CL$125,81,FALSE)</f>
        <v>High</v>
      </c>
      <c r="CI215" s="76" t="str">
        <f>VLOOKUP(F215,'N2K Features'!$D$5:$CL$125,82,FALSE)</f>
        <v>No</v>
      </c>
      <c r="CJ215" s="76">
        <f>VLOOKUP(F215,'N2K Features'!$D$5:$CL$125,83,FALSE)</f>
        <v>0</v>
      </c>
      <c r="CK215" s="76">
        <f>VLOOKUP(F215,'N2K Features'!$D$5:$CL$125,84,FALSE)</f>
        <v>0</v>
      </c>
      <c r="CL215" s="76" t="str">
        <f>VLOOKUP(F215,'N2K Features'!$D$5:$CL$125,85,FALSE)</f>
        <v>Yes</v>
      </c>
      <c r="CM215" s="76" t="str">
        <f>VLOOKUP(F215,'N2K Features'!$D$5:$CL$125,86,FALSE)</f>
        <v>Low</v>
      </c>
      <c r="CN215" s="79" t="str">
        <f>VLOOKUP(F215,'N2K Features'!$D$5:$CL$125,87,FALSE)</f>
        <v>Contributes to diverse landscape</v>
      </c>
    </row>
    <row r="216" spans="1:92" ht="14.4" hidden="1" x14ac:dyDescent="0.3">
      <c r="A216" s="129" t="s">
        <v>264</v>
      </c>
      <c r="B216" s="59" t="s">
        <v>265</v>
      </c>
      <c r="C216" s="59" t="s">
        <v>585</v>
      </c>
      <c r="D216" s="59" t="s">
        <v>166</v>
      </c>
      <c r="E216" s="59" t="s">
        <v>592</v>
      </c>
      <c r="F216" s="59" t="s">
        <v>167</v>
      </c>
      <c r="G216" s="59" t="s">
        <v>168</v>
      </c>
      <c r="H216" s="179" t="s">
        <v>169</v>
      </c>
      <c r="I216" s="77" t="str">
        <f>VLOOKUP(F216,'N2K Features'!$D$5:$CL$125,4,FALSE)</f>
        <v>Yes</v>
      </c>
      <c r="J216" s="77" t="str">
        <f>VLOOKUP(F216,'N2K Features'!$D$5:$CL$125,5,FALSE)</f>
        <v>Medium</v>
      </c>
      <c r="K216" s="77" t="str">
        <f>VLOOKUP(F216,'N2K Features'!$D$5:$CL$125,6,FALSE)</f>
        <v>Moderate</v>
      </c>
      <c r="L216" s="77" t="str">
        <f>VLOOKUP(F216,'N2K Features'!$D$5:$CL$125,7,FALSE)</f>
        <v>Yes</v>
      </c>
      <c r="M216" s="77" t="str">
        <f>VLOOKUP(F216,'N2K Features'!$D$5:$CL$125,8,FALSE)</f>
        <v>Large</v>
      </c>
      <c r="N216" s="77" t="str">
        <f>VLOOKUP(F216,'N2K Features'!$D$5:$CL$125,9,FALSE)</f>
        <v>Moderate</v>
      </c>
      <c r="O216" s="77" t="str">
        <f>VLOOKUP(F216,'N2K Features'!$D$5:$CL$125,10,FALSE)</f>
        <v>Yes</v>
      </c>
      <c r="P216" s="77" t="str">
        <f>VLOOKUP(F216,'N2K Features'!$D$5:$CL$125,11,FALSE)</f>
        <v>Medium</v>
      </c>
      <c r="Q216" s="77" t="str">
        <f>VLOOKUP(F216,'N2K Features'!$D$5:$CL$125,12,FALSE)</f>
        <v>Low</v>
      </c>
      <c r="R216" s="77" t="str">
        <f>VLOOKUP(F216,'N2K Features'!$D$5:$CL$125,13,FALSE)</f>
        <v>Yes</v>
      </c>
      <c r="S216" s="77" t="str">
        <f>VLOOKUP(F216,'N2K Features'!$D$5:$CL$125,14,FALSE)</f>
        <v>Medium</v>
      </c>
      <c r="T216" s="77" t="str">
        <f>VLOOKUP(F216,'N2K Features'!$D$5:$CL$125,15,FALSE)</f>
        <v>Moderate</v>
      </c>
      <c r="U216" s="77" t="str">
        <f>VLOOKUP(F216,'N2K Features'!$D$5:$CL$125,16,FALSE)</f>
        <v>Yes</v>
      </c>
      <c r="V216" s="77" t="str">
        <f>VLOOKUP(F216,'N2K Features'!$D$5:$CL$125, 17,FALSE)</f>
        <v>Medium</v>
      </c>
      <c r="W216" s="77" t="str">
        <f>VLOOKUP(F216,'N2K Features'!$D$5:$CL$125,18,FALSE)</f>
        <v>Low</v>
      </c>
      <c r="X216" s="77" t="str">
        <f>VLOOKUP(F216,'N2K Features'!$D$5:$CL$125,19,FALSE)</f>
        <v>No</v>
      </c>
      <c r="Y216" s="77">
        <f>VLOOKUP(F216,'N2K Features'!$D$5:$CL$125,20,FALSE)</f>
        <v>0</v>
      </c>
      <c r="Z216" s="77">
        <f>VLOOKUP(F216,'N2K Features'!$D$5:$CL$125,21,FALSE)</f>
        <v>0</v>
      </c>
      <c r="AA216" s="77" t="str">
        <f>VLOOKUP(F216,'N2K Features'!$D$5:$CL$125,22,FALSE)</f>
        <v>No</v>
      </c>
      <c r="AB216" s="77">
        <f>VLOOKUP(F216,'N2K Features'!$D$5:$CL$125,23,FALSE)</f>
        <v>0</v>
      </c>
      <c r="AC216" s="77">
        <f>VLOOKUP(F216,'N2K Features'!$D$5:$CL$125,24,FALSE)</f>
        <v>0</v>
      </c>
      <c r="AD216" s="77" t="str">
        <f>VLOOKUP(F216,'N2K Features'!$D$5:$CL$125,25,FALSE)</f>
        <v>Yes</v>
      </c>
      <c r="AE216" s="77" t="str">
        <f>VLOOKUP(F216,'N2K Features'!$D$5:$CL$125,26,FALSE)</f>
        <v>Medium</v>
      </c>
      <c r="AF216" s="78" t="str">
        <f>VLOOKUP(F216,'N2K Features'!$D$5:$CL$125,27,FALSE)</f>
        <v>High</v>
      </c>
      <c r="AG216" s="76" t="str">
        <f>VLOOKUP(F216,'N2K Features'!$D$5:$CL$125,28,FALSE)</f>
        <v>Yes</v>
      </c>
      <c r="AH216" s="76" t="str">
        <f>VLOOKUP(F216,'N2K Features'!$D$5:$CL$125,29,FALSE)</f>
        <v>Small</v>
      </c>
      <c r="AI216" s="76" t="str">
        <f>VLOOKUP(F216,'N2K Features'!$D$5:$CL$125,30,FALSE)</f>
        <v>High</v>
      </c>
      <c r="AJ216" s="76" t="str">
        <f>VLOOKUP(F216,'N2K Features'!$D$5:$CL$125,31,FALSE)</f>
        <v>No</v>
      </c>
      <c r="AK216" s="76">
        <f>VLOOKUP(F216,'N2K Features'!$D$5:$CL$125,32,FALSE)</f>
        <v>0</v>
      </c>
      <c r="AL216" s="76">
        <f>VLOOKUP(F216,'N2K Features'!$D$5:$CL$125,33,FALSE)</f>
        <v>0</v>
      </c>
      <c r="AM216" s="76" t="str">
        <f>VLOOKUP(F216,'N2K Features'!$D$5:$CL$125,34,FALSE)</f>
        <v>No</v>
      </c>
      <c r="AN216" s="76">
        <f>VLOOKUP(F216,'N2K Features'!$D$5:$CL$125,35,FALSE)</f>
        <v>0</v>
      </c>
      <c r="AO216" s="76">
        <f>VLOOKUP(F216,'N2K Features'!$D$5:$CL$125,36,FALSE)</f>
        <v>0</v>
      </c>
      <c r="AP216" s="76" t="str">
        <f>VLOOKUP(F216,'N2K Features'!$D$5:$CL$125,37,FALSE)</f>
        <v>Yes</v>
      </c>
      <c r="AQ216" s="76" t="str">
        <f>VLOOKUP(F216,'N2K Features'!$D$5:$CL$125,38,FALSE)</f>
        <v>Medium</v>
      </c>
      <c r="AR216" s="76" t="str">
        <f>VLOOKUP(F216,'N2K Features'!$D$5:$CL$125,39,FALSE)</f>
        <v>Low</v>
      </c>
      <c r="AS216" s="76" t="str">
        <f>VLOOKUP(F216,'N2K Features'!$D$5:$CL$125,40,FALSE)</f>
        <v>No</v>
      </c>
      <c r="AT216" s="76">
        <f>VLOOKUP(F216,'N2K Features'!$D$5:$CL$125,41,FALSE)</f>
        <v>0</v>
      </c>
      <c r="AU216" s="76">
        <f>VLOOKUP(F216,'N2K Features'!$D$5:$CL$125,42,FALSE)</f>
        <v>0</v>
      </c>
      <c r="AV216" s="76" t="str">
        <f>VLOOKUP(F216,'N2K Features'!$D$5:$CL$125,43,FALSE)</f>
        <v>No</v>
      </c>
      <c r="AW216" s="76">
        <f>VLOOKUP(F216,'N2K Features'!$D$5:$CL$125,44,FALSE)</f>
        <v>0</v>
      </c>
      <c r="AX216" s="76">
        <f>VLOOKUP(F216,'N2K Features'!$D$5:$CL$125,45,FALSE)</f>
        <v>0</v>
      </c>
      <c r="AY216" s="76" t="str">
        <f>VLOOKUP(F216,'N2K Features'!$D$5:$CL$125,46,FALSE)</f>
        <v>No</v>
      </c>
      <c r="AZ216" s="76">
        <f>VLOOKUP(F216,'N2K Features'!$D$5:$CL$125,47,FALSE)</f>
        <v>0</v>
      </c>
      <c r="BA216" s="76">
        <f>VLOOKUP(F216,'N2K Features'!$D$5:$CL$125,48,FALSE)</f>
        <v>0</v>
      </c>
      <c r="BB216" s="76" t="str">
        <f>VLOOKUP(F216,'N2K Features'!$D$5:$CL$125,49,FALSE)</f>
        <v>No</v>
      </c>
      <c r="BC216" s="76">
        <f>VLOOKUP(F216,'N2K Features'!$D$5:$CL$125,50,FALSE)</f>
        <v>0</v>
      </c>
      <c r="BD216" s="130">
        <f>VLOOKUP(F216,'N2K Features'!$D$5:$CL$125,51,FALSE)</f>
        <v>0</v>
      </c>
      <c r="BE216" s="76" t="str">
        <f>VLOOKUP(F216,'N2K Features'!$D$5:$CL$125,52,FALSE)</f>
        <v>Yes</v>
      </c>
      <c r="BF216" s="76" t="str">
        <f>VLOOKUP(F216,'N2K Features'!$D$5:$CL$125,53,FALSE)</f>
        <v>Small</v>
      </c>
      <c r="BG216" s="130" t="str">
        <f>VLOOKUP(F216,'N2K Features'!$D$5:$CL$125,54,FALSE)</f>
        <v>Low</v>
      </c>
      <c r="BH216" s="76" t="str">
        <f>VLOOKUP(F216,'N2K Features'!$D$5:$CL$125,55,FALSE)</f>
        <v>Yes</v>
      </c>
      <c r="BI216" s="76" t="str">
        <f>VLOOKUP(F216,'N2K Features'!$D$5:$CL$125,56,FALSE)</f>
        <v>Small</v>
      </c>
      <c r="BJ216" s="76" t="str">
        <f>VLOOKUP(F216,'N2K Features'!$D$5:$CL$125,57,FALSE)</f>
        <v>Low</v>
      </c>
      <c r="BK216" s="76" t="str">
        <f>VLOOKUP(F216,'N2K Features'!$D$5:$CL$125,58,FALSE)</f>
        <v>Yes</v>
      </c>
      <c r="BL216" s="76" t="str">
        <f>VLOOKUP(F216,'N2K Features'!$D$5:$CL$125,59,FALSE)</f>
        <v>Medium</v>
      </c>
      <c r="BM216" s="130" t="str">
        <f>VLOOKUP(F216,'N2K Features'!$D$5:$CL$125,60,FALSE)</f>
        <v>High</v>
      </c>
      <c r="BN216" s="76" t="str">
        <f>VLOOKUP(F216,'N2K Features'!$D$5:$CL$125,61,FALSE)</f>
        <v>Yes</v>
      </c>
      <c r="BO216" s="76" t="str">
        <f>VLOOKUP(F216,'N2K Features'!$D$5:$CL$125,62,FALSE)</f>
        <v>Medium</v>
      </c>
      <c r="BP216" s="76" t="str">
        <f>VLOOKUP(F216,'N2K Features'!$D$5:$CL$125,63,FALSE)</f>
        <v>Moderate</v>
      </c>
      <c r="BQ216" s="76" t="str">
        <f>VLOOKUP(F216,'N2K Features'!$D$5:$CL$125,64,FALSE)</f>
        <v>Yes</v>
      </c>
      <c r="BR216" s="76" t="str">
        <f>VLOOKUP(F216,'N2K Features'!$D$5:$CL$125,65,FALSE)</f>
        <v>Medium</v>
      </c>
      <c r="BS216" s="76" t="str">
        <f>VLOOKUP(F216,'N2K Features'!$D$5:$CL$125,66,FALSE)</f>
        <v>Moderate</v>
      </c>
      <c r="BT216" s="76" t="str">
        <f>VLOOKUP(F216,'N2K Features'!$D$5:$CL$125,67,FALSE)</f>
        <v>Yes</v>
      </c>
      <c r="BU216" s="76" t="str">
        <f>VLOOKUP(F216,'N2K Features'!$D$5:$CL$125,68,FALSE)</f>
        <v>Small</v>
      </c>
      <c r="BV216" s="76" t="str">
        <f>VLOOKUP(F216,'N2K Features'!$D$5:$CL$125,69,FALSE)</f>
        <v>Low</v>
      </c>
      <c r="BW216" s="76" t="str">
        <f>VLOOKUP(F216,'N2K Features'!$D$5:$CL$125,70,FALSE)</f>
        <v>Yes</v>
      </c>
      <c r="BX216" s="76" t="str">
        <f>VLOOKUP(F216,'N2K Features'!$D$5:$CL$125,71,FALSE)</f>
        <v>Medium</v>
      </c>
      <c r="BY216" s="130" t="str">
        <f>VLOOKUP(F216,'N2K Features'!$D$5:$CL$125,72,FALSE)</f>
        <v>High</v>
      </c>
      <c r="BZ216" s="76" t="str">
        <f>VLOOKUP(F216,'N2K Features'!$D$5:$CL$125,73,FALSE)</f>
        <v>No</v>
      </c>
      <c r="CA216" s="76">
        <f>VLOOKUP(F216,'N2K Features'!$D$5:$CL$125,74,FALSE)</f>
        <v>0</v>
      </c>
      <c r="CB216" s="76">
        <f>VLOOKUP(F216,'N2K Features'!$D$5:$CL$125,75,FALSE)</f>
        <v>0</v>
      </c>
      <c r="CC216" s="76" t="str">
        <f>VLOOKUP(F216,'N2K Features'!$D$5:$CL$125,76,FALSE)</f>
        <v>No</v>
      </c>
      <c r="CD216" s="76">
        <f>VLOOKUP(F216,'N2K Features'!$D$5:$CL$125,77,FALSE)</f>
        <v>0</v>
      </c>
      <c r="CE216" s="76">
        <f>VLOOKUP(F216,'N2K Features'!$D$5:$CL$125,78,FALSE)</f>
        <v>0</v>
      </c>
      <c r="CF216" s="76" t="str">
        <f>VLOOKUP(F216,'N2K Features'!$D$5:$CL$125,79,FALSE)</f>
        <v>Yes</v>
      </c>
      <c r="CG216" s="76" t="str">
        <f>VLOOKUP(F216,'N2K Features'!$D$5:$CL$125,80,FALSE)</f>
        <v>Medium</v>
      </c>
      <c r="CH216" s="76" t="str">
        <f>VLOOKUP(F216,'N2K Features'!$D$5:$CL$125,81,FALSE)</f>
        <v>High</v>
      </c>
      <c r="CI216" s="76" t="str">
        <f>VLOOKUP(F216,'N2K Features'!$D$5:$CL$125,82,FALSE)</f>
        <v>No</v>
      </c>
      <c r="CJ216" s="76">
        <f>VLOOKUP(F216,'N2K Features'!$D$5:$CL$125,83,FALSE)</f>
        <v>0</v>
      </c>
      <c r="CK216" s="76">
        <f>VLOOKUP(F216,'N2K Features'!$D$5:$CL$125,84,FALSE)</f>
        <v>0</v>
      </c>
      <c r="CL216" s="76" t="str">
        <f>VLOOKUP(F216,'N2K Features'!$D$5:$CL$125,85,FALSE)</f>
        <v>Yes</v>
      </c>
      <c r="CM216" s="76" t="str">
        <f>VLOOKUP(F216,'N2K Features'!$D$5:$CL$125,86,FALSE)</f>
        <v>Medium</v>
      </c>
      <c r="CN216" s="79" t="str">
        <f>VLOOKUP(F216,'N2K Features'!$D$5:$CL$125,87,FALSE)</f>
        <v>Appealing open space, with flowers and butterflies, sometimes near towns, sometimes on nature reserves with interpretation</v>
      </c>
    </row>
    <row r="217" spans="1:92" ht="14.4" hidden="1" x14ac:dyDescent="0.3">
      <c r="A217" s="129" t="s">
        <v>266</v>
      </c>
      <c r="B217" s="59" t="s">
        <v>267</v>
      </c>
      <c r="C217" s="59" t="s">
        <v>585</v>
      </c>
      <c r="D217" s="59" t="s">
        <v>623</v>
      </c>
      <c r="E217" s="59" t="s">
        <v>594</v>
      </c>
      <c r="F217" s="59" t="s">
        <v>624</v>
      </c>
      <c r="G217" s="59" t="s">
        <v>625</v>
      </c>
      <c r="H217" s="179" t="s">
        <v>626</v>
      </c>
      <c r="I217" s="77" t="str">
        <f>VLOOKUP(F217,'N2K Features'!$D$5:$CL$125,4,FALSE)</f>
        <v>Yes</v>
      </c>
      <c r="J217" s="77" t="str">
        <f>VLOOKUP(F217,'N2K Features'!$D$5:$CL$125,5,FALSE)</f>
        <v>Medium</v>
      </c>
      <c r="K217" s="77" t="str">
        <f>VLOOKUP(F217,'N2K Features'!$D$5:$CL$125,6,FALSE)</f>
        <v>Moderate</v>
      </c>
      <c r="L217" s="77" t="str">
        <f>VLOOKUP(F217,'N2K Features'!$D$5:$CL$125,7,FALSE)</f>
        <v>Yes</v>
      </c>
      <c r="M217" s="77" t="str">
        <f>VLOOKUP(F217,'N2K Features'!$D$5:$CL$125,8,FALSE)</f>
        <v>Small</v>
      </c>
      <c r="N217" s="77" t="str">
        <f>VLOOKUP(F217,'N2K Features'!$D$5:$CL$125,9,FALSE)</f>
        <v>Low</v>
      </c>
      <c r="O217" s="77" t="str">
        <f>VLOOKUP(F217,'N2K Features'!$D$5:$CL$125,10,FALSE)</f>
        <v>Yes</v>
      </c>
      <c r="P217" s="77" t="str">
        <f>VLOOKUP(F217,'N2K Features'!$D$5:$CL$125,11,FALSE)</f>
        <v>Medium</v>
      </c>
      <c r="Q217" s="77" t="str">
        <f>VLOOKUP(F217,'N2K Features'!$D$5:$CL$125,12,FALSE)</f>
        <v>Low</v>
      </c>
      <c r="R217" s="77" t="str">
        <f>VLOOKUP(F217,'N2K Features'!$D$5:$CL$125,13,FALSE)</f>
        <v>Yes</v>
      </c>
      <c r="S217" s="77" t="str">
        <f>VLOOKUP(F217,'N2K Features'!$D$5:$CL$125,14,FALSE)</f>
        <v>Medium</v>
      </c>
      <c r="T217" s="77" t="str">
        <f>VLOOKUP(F217,'N2K Features'!$D$5:$CL$125,15,FALSE)</f>
        <v>High</v>
      </c>
      <c r="U217" s="77" t="str">
        <f>VLOOKUP(F217,'N2K Features'!$D$5:$CL$125,16,FALSE)</f>
        <v>No</v>
      </c>
      <c r="V217" s="77">
        <f>VLOOKUP(F217,'N2K Features'!$D$5:$CL$125, 17,FALSE)</f>
        <v>0</v>
      </c>
      <c r="W217" s="77">
        <f>VLOOKUP(F217,'N2K Features'!$D$5:$CL$125,18,FALSE)</f>
        <v>0</v>
      </c>
      <c r="X217" s="77" t="str">
        <f>VLOOKUP(F217,'N2K Features'!$D$5:$CL$125,19,FALSE)</f>
        <v>No</v>
      </c>
      <c r="Y217" s="77">
        <f>VLOOKUP(F217,'N2K Features'!$D$5:$CL$125,20,FALSE)</f>
        <v>0</v>
      </c>
      <c r="Z217" s="77">
        <f>VLOOKUP(F217,'N2K Features'!$D$5:$CL$125,21,FALSE)</f>
        <v>0</v>
      </c>
      <c r="AA217" s="77" t="str">
        <f>VLOOKUP(F217,'N2K Features'!$D$5:$CL$125,22,FALSE)</f>
        <v>Yes</v>
      </c>
      <c r="AB217" s="77" t="str">
        <f>VLOOKUP(F217,'N2K Features'!$D$5:$CL$125,23,FALSE)</f>
        <v>Medium</v>
      </c>
      <c r="AC217" s="77" t="str">
        <f>VLOOKUP(F217,'N2K Features'!$D$5:$CL$125,24,FALSE)</f>
        <v>High</v>
      </c>
      <c r="AD217" s="77" t="str">
        <f>VLOOKUP(F217,'N2K Features'!$D$5:$CL$125,25,FALSE)</f>
        <v>No</v>
      </c>
      <c r="AE217" s="77">
        <f>VLOOKUP(F217,'N2K Features'!$D$5:$CL$125,26,FALSE)</f>
        <v>0</v>
      </c>
      <c r="AF217" s="78">
        <f>VLOOKUP(F217,'N2K Features'!$D$5:$CL$125,27,FALSE)</f>
        <v>0</v>
      </c>
      <c r="AG217" s="76" t="str">
        <f>VLOOKUP(F217,'N2K Features'!$D$5:$CL$125,28,FALSE)</f>
        <v>No</v>
      </c>
      <c r="AH217" s="76">
        <f>VLOOKUP(F217,'N2K Features'!$D$5:$CL$125,29,FALSE)</f>
        <v>0</v>
      </c>
      <c r="AI217" s="76">
        <f>VLOOKUP(F217,'N2K Features'!$D$5:$CL$125,30,FALSE)</f>
        <v>0</v>
      </c>
      <c r="AJ217" s="76" t="str">
        <f>VLOOKUP(F217,'N2K Features'!$D$5:$CL$125,31,FALSE)</f>
        <v>No</v>
      </c>
      <c r="AK217" s="76">
        <f>VLOOKUP(F217,'N2K Features'!$D$5:$CL$125,32,FALSE)</f>
        <v>0</v>
      </c>
      <c r="AL217" s="76">
        <f>VLOOKUP(F217,'N2K Features'!$D$5:$CL$125,33,FALSE)</f>
        <v>0</v>
      </c>
      <c r="AM217" s="76" t="str">
        <f>VLOOKUP(F217,'N2K Features'!$D$5:$CL$125,34,FALSE)</f>
        <v>No</v>
      </c>
      <c r="AN217" s="76">
        <f>VLOOKUP(F217,'N2K Features'!$D$5:$CL$125,35,FALSE)</f>
        <v>0</v>
      </c>
      <c r="AO217" s="76">
        <f>VLOOKUP(F217,'N2K Features'!$D$5:$CL$125,36,FALSE)</f>
        <v>0</v>
      </c>
      <c r="AP217" s="76" t="str">
        <f>VLOOKUP(F217,'N2K Features'!$D$5:$CL$125,37,FALSE)</f>
        <v>No</v>
      </c>
      <c r="AQ217" s="76">
        <f>VLOOKUP(F217,'N2K Features'!$D$5:$CL$125,38,FALSE)</f>
        <v>0</v>
      </c>
      <c r="AR217" s="76">
        <f>VLOOKUP(F217,'N2K Features'!$D$5:$CL$125,39,FALSE)</f>
        <v>0</v>
      </c>
      <c r="AS217" s="76" t="str">
        <f>VLOOKUP(F217,'N2K Features'!$D$5:$CL$125,40,FALSE)</f>
        <v>No</v>
      </c>
      <c r="AT217" s="76">
        <f>VLOOKUP(F217,'N2K Features'!$D$5:$CL$125,41,FALSE)</f>
        <v>0</v>
      </c>
      <c r="AU217" s="76">
        <f>VLOOKUP(F217,'N2K Features'!$D$5:$CL$125,42,FALSE)</f>
        <v>0</v>
      </c>
      <c r="AV217" s="76" t="str">
        <f>VLOOKUP(F217,'N2K Features'!$D$5:$CL$125,43,FALSE)</f>
        <v>Yes</v>
      </c>
      <c r="AW217" s="76" t="str">
        <f>VLOOKUP(F217,'N2K Features'!$D$5:$CL$125,44,FALSE)</f>
        <v>Medium</v>
      </c>
      <c r="AX217" s="76" t="str">
        <f>VLOOKUP(F217,'N2K Features'!$D$5:$CL$125,45,FALSE)</f>
        <v>Low</v>
      </c>
      <c r="AY217" s="76" t="str">
        <f>VLOOKUP(F217,'N2K Features'!$D$5:$CL$125,46,FALSE)</f>
        <v>No</v>
      </c>
      <c r="AZ217" s="76">
        <f>VLOOKUP(F217,'N2K Features'!$D$5:$CL$125,47,FALSE)</f>
        <v>0</v>
      </c>
      <c r="BA217" s="76">
        <f>VLOOKUP(F217,'N2K Features'!$D$5:$CL$125,48,FALSE)</f>
        <v>0</v>
      </c>
      <c r="BB217" s="76" t="str">
        <f>VLOOKUP(F217,'N2K Features'!$D$5:$CL$125,49,FALSE)</f>
        <v>No</v>
      </c>
      <c r="BC217" s="76">
        <f>VLOOKUP(F217,'N2K Features'!$D$5:$CL$125,50,FALSE)</f>
        <v>0</v>
      </c>
      <c r="BD217" s="130">
        <f>VLOOKUP(F217,'N2K Features'!$D$5:$CL$125,51,FALSE)</f>
        <v>0</v>
      </c>
      <c r="BE217" s="76" t="str">
        <f>VLOOKUP(F217,'N2K Features'!$D$5:$CL$125,52,FALSE)</f>
        <v>No</v>
      </c>
      <c r="BF217" s="76">
        <f>VLOOKUP(F217,'N2K Features'!$D$5:$CL$125,53,FALSE)</f>
        <v>0</v>
      </c>
      <c r="BG217" s="130">
        <f>VLOOKUP(F217,'N2K Features'!$D$5:$CL$125,54,FALSE)</f>
        <v>0</v>
      </c>
      <c r="BH217" s="76" t="str">
        <f>VLOOKUP(F217,'N2K Features'!$D$5:$CL$125,55,FALSE)</f>
        <v>Yes</v>
      </c>
      <c r="BI217" s="76" t="str">
        <f>VLOOKUP(F217,'N2K Features'!$D$5:$CL$125,56,FALSE)</f>
        <v>Large</v>
      </c>
      <c r="BJ217" s="76" t="str">
        <f>VLOOKUP(F217,'N2K Features'!$D$5:$CL$125,57,FALSE)</f>
        <v>Moderate</v>
      </c>
      <c r="BK217" s="76" t="str">
        <f>VLOOKUP(F217,'N2K Features'!$D$5:$CL$125,58,FALSE)</f>
        <v>Yes</v>
      </c>
      <c r="BL217" s="76" t="str">
        <f>VLOOKUP(F217,'N2K Features'!$D$5:$CL$125,59,FALSE)</f>
        <v>Medium</v>
      </c>
      <c r="BM217" s="130" t="str">
        <f>VLOOKUP(F217,'N2K Features'!$D$5:$CL$125,60,FALSE)</f>
        <v>High</v>
      </c>
      <c r="BN217" s="76" t="str">
        <f>VLOOKUP(F217,'N2K Features'!$D$5:$CL$125,61,FALSE)</f>
        <v>Yes</v>
      </c>
      <c r="BO217" s="76" t="str">
        <f>VLOOKUP(F217,'N2K Features'!$D$5:$CL$125,62,FALSE)</f>
        <v>Medium</v>
      </c>
      <c r="BP217" s="76" t="str">
        <f>VLOOKUP(F217,'N2K Features'!$D$5:$CL$125,63,FALSE)</f>
        <v>Moderate</v>
      </c>
      <c r="BQ217" s="76" t="str">
        <f>VLOOKUP(F217,'N2K Features'!$D$5:$CL$125,64,FALSE)</f>
        <v>Yes</v>
      </c>
      <c r="BR217" s="76" t="str">
        <f>VLOOKUP(F217,'N2K Features'!$D$5:$CL$125,65,FALSE)</f>
        <v>Medium</v>
      </c>
      <c r="BS217" s="76" t="str">
        <f>VLOOKUP(F217,'N2K Features'!$D$5:$CL$125,66,FALSE)</f>
        <v>Moderate</v>
      </c>
      <c r="BT217" s="76" t="str">
        <f>VLOOKUP(F217,'N2K Features'!$D$5:$CL$125,67,FALSE)</f>
        <v>No</v>
      </c>
      <c r="BU217" s="76">
        <f>VLOOKUP(F217,'N2K Features'!$D$5:$CL$125,68,FALSE)</f>
        <v>0</v>
      </c>
      <c r="BV217" s="76">
        <f>VLOOKUP(F217,'N2K Features'!$D$5:$CL$125,69,FALSE)</f>
        <v>0</v>
      </c>
      <c r="BW217" s="76" t="str">
        <f>VLOOKUP(F217,'N2K Features'!$D$5:$CL$125,70,FALSE)</f>
        <v>Yes</v>
      </c>
      <c r="BX217" s="76" t="str">
        <f>VLOOKUP(F217,'N2K Features'!$D$5:$CL$125,71,FALSE)</f>
        <v>Medium</v>
      </c>
      <c r="BY217" s="130" t="str">
        <f>VLOOKUP(F217,'N2K Features'!$D$5:$CL$125,72,FALSE)</f>
        <v>High</v>
      </c>
      <c r="BZ217" s="76" t="str">
        <f>VLOOKUP(F217,'N2K Features'!$D$5:$CL$125,73,FALSE)</f>
        <v>No</v>
      </c>
      <c r="CA217" s="76">
        <f>VLOOKUP(F217,'N2K Features'!$D$5:$CL$125,74,FALSE)</f>
        <v>0</v>
      </c>
      <c r="CB217" s="76">
        <f>VLOOKUP(F217,'N2K Features'!$D$5:$CL$125,75,FALSE)</f>
        <v>0</v>
      </c>
      <c r="CC217" s="76" t="str">
        <f>VLOOKUP(F217,'N2K Features'!$D$5:$CL$125,76,FALSE)</f>
        <v>No</v>
      </c>
      <c r="CD217" s="76">
        <f>VLOOKUP(F217,'N2K Features'!$D$5:$CL$125,77,FALSE)</f>
        <v>0</v>
      </c>
      <c r="CE217" s="76">
        <f>VLOOKUP(F217,'N2K Features'!$D$5:$CL$125,78,FALSE)</f>
        <v>0</v>
      </c>
      <c r="CF217" s="76" t="str">
        <f>VLOOKUP(F217,'N2K Features'!$D$5:$CL$125,79,FALSE)</f>
        <v>No</v>
      </c>
      <c r="CG217" s="76">
        <f>VLOOKUP(F217,'N2K Features'!$D$5:$CL$125,80,FALSE)</f>
        <v>0</v>
      </c>
      <c r="CH217" s="76">
        <f>VLOOKUP(F217,'N2K Features'!$D$5:$CL$125,81,FALSE)</f>
        <v>0</v>
      </c>
      <c r="CI217" s="76" t="str">
        <f>VLOOKUP(F217,'N2K Features'!$D$5:$CL$125,82,FALSE)</f>
        <v>No</v>
      </c>
      <c r="CJ217" s="76">
        <f>VLOOKUP(F217,'N2K Features'!$D$5:$CL$125,83,FALSE)</f>
        <v>0</v>
      </c>
      <c r="CK217" s="76">
        <f>VLOOKUP(F217,'N2K Features'!$D$5:$CL$125,84,FALSE)</f>
        <v>0</v>
      </c>
      <c r="CL217" s="76" t="str">
        <f>VLOOKUP(F217,'N2K Features'!$D$5:$CL$125,85,FALSE)</f>
        <v>Yes</v>
      </c>
      <c r="CM217" s="76" t="str">
        <f>VLOOKUP(F217,'N2K Features'!$D$5:$CL$125,86,FALSE)</f>
        <v>Medium</v>
      </c>
      <c r="CN217" s="79" t="str">
        <f>VLOOKUP(F217,'N2K Features'!$D$5:$CL$125,87,FALSE)</f>
        <v>Natural freshwater landscape</v>
      </c>
    </row>
    <row r="218" spans="1:92" ht="14.4" hidden="1" x14ac:dyDescent="0.3">
      <c r="A218" s="129" t="s">
        <v>266</v>
      </c>
      <c r="B218" s="59" t="s">
        <v>267</v>
      </c>
      <c r="C218" s="59" t="s">
        <v>528</v>
      </c>
      <c r="D218" s="59" t="s">
        <v>63</v>
      </c>
      <c r="E218" s="59" t="s">
        <v>607</v>
      </c>
      <c r="F218" s="59" t="s">
        <v>64</v>
      </c>
      <c r="G218" s="59" t="s">
        <v>65</v>
      </c>
      <c r="H218" s="179" t="s">
        <v>66</v>
      </c>
      <c r="I218" s="77" t="str">
        <f>VLOOKUP(F218,'N2K Features'!$D$5:$CL$125,4,FALSE)</f>
        <v>No</v>
      </c>
      <c r="J218" s="77">
        <f>VLOOKUP(F218,'N2K Features'!$D$5:$CL$125,5,FALSE)</f>
        <v>0</v>
      </c>
      <c r="K218" s="77">
        <f>VLOOKUP(F218,'N2K Features'!$D$5:$CL$125,6,FALSE)</f>
        <v>0</v>
      </c>
      <c r="L218" s="77" t="str">
        <f>VLOOKUP(F218,'N2K Features'!$D$5:$CL$125,7,FALSE)</f>
        <v>No</v>
      </c>
      <c r="M218" s="77" t="str">
        <f>VLOOKUP(F218,'N2K Features'!$D$5:$CL$125,8,FALSE)</f>
        <v>Negligible</v>
      </c>
      <c r="N218" s="77" t="str">
        <f>VLOOKUP(F218,'N2K Features'!$D$5:$CL$125,9,FALSE)</f>
        <v>Low</v>
      </c>
      <c r="O218" s="77" t="str">
        <f>VLOOKUP(F218,'N2K Features'!$D$5:$CL$125,10,FALSE)</f>
        <v>No</v>
      </c>
      <c r="P218" s="77" t="str">
        <f>VLOOKUP(F218,'N2K Features'!$D$5:$CL$125,11,FALSE)</f>
        <v>Negligible</v>
      </c>
      <c r="Q218" s="77" t="str">
        <f>VLOOKUP(F218,'N2K Features'!$D$5:$CL$125,12,FALSE)</f>
        <v>Low</v>
      </c>
      <c r="R218" s="77" t="str">
        <f>VLOOKUP(F218,'N2K Features'!$D$5:$CL$125,13,FALSE)</f>
        <v>No</v>
      </c>
      <c r="S218" s="77">
        <f>VLOOKUP(F218,'N2K Features'!$D$5:$CL$125,14,FALSE)</f>
        <v>0</v>
      </c>
      <c r="T218" s="77">
        <f>VLOOKUP(F218,'N2K Features'!$D$5:$CL$125,15,FALSE)</f>
        <v>0</v>
      </c>
      <c r="U218" s="77" t="str">
        <f>VLOOKUP(F218,'N2K Features'!$D$5:$CL$125,16,FALSE)</f>
        <v>No</v>
      </c>
      <c r="V218" s="77">
        <f>VLOOKUP(F218,'N2K Features'!$D$5:$CL$125, 17,FALSE)</f>
        <v>0</v>
      </c>
      <c r="W218" s="77">
        <f>VLOOKUP(F218,'N2K Features'!$D$5:$CL$125,18,FALSE)</f>
        <v>0</v>
      </c>
      <c r="X218" s="77" t="str">
        <f>VLOOKUP(F218,'N2K Features'!$D$5:$CL$125,19,FALSE)</f>
        <v>No</v>
      </c>
      <c r="Y218" s="77">
        <f>VLOOKUP(F218,'N2K Features'!$D$5:$CL$125,20,FALSE)</f>
        <v>0</v>
      </c>
      <c r="Z218" s="77">
        <f>VLOOKUP(F218,'N2K Features'!$D$5:$CL$125,21,FALSE)</f>
        <v>0</v>
      </c>
      <c r="AA218" s="77" t="str">
        <f>VLOOKUP(F218,'N2K Features'!$D$5:$CL$125,22,FALSE)</f>
        <v>No</v>
      </c>
      <c r="AB218" s="77">
        <f>VLOOKUP(F218,'N2K Features'!$D$5:$CL$125,23,FALSE)</f>
        <v>0</v>
      </c>
      <c r="AC218" s="77">
        <f>VLOOKUP(F218,'N2K Features'!$D$5:$CL$125,24,FALSE)</f>
        <v>0</v>
      </c>
      <c r="AD218" s="77" t="str">
        <f>VLOOKUP(F218,'N2K Features'!$D$5:$CL$125,25,FALSE)</f>
        <v>No</v>
      </c>
      <c r="AE218" s="77">
        <f>VLOOKUP(F218,'N2K Features'!$D$5:$CL$125,26,FALSE)</f>
        <v>0</v>
      </c>
      <c r="AF218" s="78">
        <f>VLOOKUP(F218,'N2K Features'!$D$5:$CL$125,27,FALSE)</f>
        <v>0</v>
      </c>
      <c r="AG218" s="76" t="str">
        <f>VLOOKUP(F218,'N2K Features'!$D$5:$CL$125,28,FALSE)</f>
        <v>No</v>
      </c>
      <c r="AH218" s="76">
        <f>VLOOKUP(F218,'N2K Features'!$D$5:$CL$125,29,FALSE)</f>
        <v>0</v>
      </c>
      <c r="AI218" s="76">
        <f>VLOOKUP(F218,'N2K Features'!$D$5:$CL$125,30,FALSE)</f>
        <v>0</v>
      </c>
      <c r="AJ218" s="76" t="str">
        <f>VLOOKUP(F218,'N2K Features'!$D$5:$CL$125,31,FALSE)</f>
        <v>No</v>
      </c>
      <c r="AK218" s="76">
        <f>VLOOKUP(F218,'N2K Features'!$D$5:$CL$125,32,FALSE)</f>
        <v>0</v>
      </c>
      <c r="AL218" s="76">
        <f>VLOOKUP(F218,'N2K Features'!$D$5:$CL$125,33,FALSE)</f>
        <v>0</v>
      </c>
      <c r="AM218" s="76" t="str">
        <f>VLOOKUP(F218,'N2K Features'!$D$5:$CL$125,34,FALSE)</f>
        <v>No</v>
      </c>
      <c r="AN218" s="76">
        <f>VLOOKUP(F218,'N2K Features'!$D$5:$CL$125,35,FALSE)</f>
        <v>0</v>
      </c>
      <c r="AO218" s="76">
        <f>VLOOKUP(F218,'N2K Features'!$D$5:$CL$125,36,FALSE)</f>
        <v>0</v>
      </c>
      <c r="AP218" s="76" t="str">
        <f>VLOOKUP(F218,'N2K Features'!$D$5:$CL$125,37,FALSE)</f>
        <v>No</v>
      </c>
      <c r="AQ218" s="76">
        <f>VLOOKUP(F218,'N2K Features'!$D$5:$CL$125,38,FALSE)</f>
        <v>0</v>
      </c>
      <c r="AR218" s="76">
        <f>VLOOKUP(F218,'N2K Features'!$D$5:$CL$125,39,FALSE)</f>
        <v>0</v>
      </c>
      <c r="AS218" s="76" t="str">
        <f>VLOOKUP(F218,'N2K Features'!$D$5:$CL$125,40,FALSE)</f>
        <v>No</v>
      </c>
      <c r="AT218" s="76">
        <f>VLOOKUP(F218,'N2K Features'!$D$5:$CL$125,41,FALSE)</f>
        <v>0</v>
      </c>
      <c r="AU218" s="76">
        <f>VLOOKUP(F218,'N2K Features'!$D$5:$CL$125,42,FALSE)</f>
        <v>0</v>
      </c>
      <c r="AV218" s="76" t="str">
        <f>VLOOKUP(F218,'N2K Features'!$D$5:$CL$125,43,FALSE)</f>
        <v>No</v>
      </c>
      <c r="AW218" s="76">
        <f>VLOOKUP(F218,'N2K Features'!$D$5:$CL$125,44,FALSE)</f>
        <v>0</v>
      </c>
      <c r="AX218" s="76">
        <f>VLOOKUP(F218,'N2K Features'!$D$5:$CL$125,45,FALSE)</f>
        <v>0</v>
      </c>
      <c r="AY218" s="76" t="str">
        <f>VLOOKUP(F218,'N2K Features'!$D$5:$CL$125,46,FALSE)</f>
        <v>No</v>
      </c>
      <c r="AZ218" s="76">
        <f>VLOOKUP(F218,'N2K Features'!$D$5:$CL$125,47,FALSE)</f>
        <v>0</v>
      </c>
      <c r="BA218" s="76">
        <f>VLOOKUP(F218,'N2K Features'!$D$5:$CL$125,48,FALSE)</f>
        <v>0</v>
      </c>
      <c r="BB218" s="76" t="str">
        <f>VLOOKUP(F218,'N2K Features'!$D$5:$CL$125,49,FALSE)</f>
        <v>No</v>
      </c>
      <c r="BC218" s="76">
        <f>VLOOKUP(F218,'N2K Features'!$D$5:$CL$125,50,FALSE)</f>
        <v>0</v>
      </c>
      <c r="BD218" s="130">
        <f>VLOOKUP(F218,'N2K Features'!$D$5:$CL$125,51,FALSE)</f>
        <v>0</v>
      </c>
      <c r="BE218" s="76" t="str">
        <f>VLOOKUP(F218,'N2K Features'!$D$5:$CL$125,52,FALSE)</f>
        <v>No</v>
      </c>
      <c r="BF218" s="76">
        <f>VLOOKUP(F218,'N2K Features'!$D$5:$CL$125,53,FALSE)</f>
        <v>0</v>
      </c>
      <c r="BG218" s="130">
        <f>VLOOKUP(F218,'N2K Features'!$D$5:$CL$125,54,FALSE)</f>
        <v>0</v>
      </c>
      <c r="BH218" s="76" t="str">
        <f>VLOOKUP(F218,'N2K Features'!$D$5:$CL$125,55,FALSE)</f>
        <v>No</v>
      </c>
      <c r="BI218" s="76">
        <f>VLOOKUP(F218,'N2K Features'!$D$5:$CL$125,56,FALSE)</f>
        <v>0</v>
      </c>
      <c r="BJ218" s="76">
        <f>VLOOKUP(F218,'N2K Features'!$D$5:$CL$125,57,FALSE)</f>
        <v>0</v>
      </c>
      <c r="BK218" s="76" t="str">
        <f>VLOOKUP(F218,'N2K Features'!$D$5:$CL$125,58,FALSE)</f>
        <v>No</v>
      </c>
      <c r="BL218" s="76">
        <f>VLOOKUP(F218,'N2K Features'!$D$5:$CL$125,59,FALSE)</f>
        <v>0</v>
      </c>
      <c r="BM218" s="130">
        <f>VLOOKUP(F218,'N2K Features'!$D$5:$CL$125,60,FALSE)</f>
        <v>0</v>
      </c>
      <c r="BN218" s="76" t="str">
        <f>VLOOKUP(F218,'N2K Features'!$D$5:$CL$125,61,FALSE)</f>
        <v>No</v>
      </c>
      <c r="BO218" s="76">
        <f>VLOOKUP(F218,'N2K Features'!$D$5:$CL$125,62,FALSE)</f>
        <v>0</v>
      </c>
      <c r="BP218" s="76">
        <f>VLOOKUP(F218,'N2K Features'!$D$5:$CL$125,63,FALSE)</f>
        <v>0</v>
      </c>
      <c r="BQ218" s="76" t="str">
        <f>VLOOKUP(F218,'N2K Features'!$D$5:$CL$125,64,FALSE)</f>
        <v>No</v>
      </c>
      <c r="BR218" s="76">
        <f>VLOOKUP(F218,'N2K Features'!$D$5:$CL$125,65,FALSE)</f>
        <v>0</v>
      </c>
      <c r="BS218" s="76">
        <f>VLOOKUP(F218,'N2K Features'!$D$5:$CL$125,66,FALSE)</f>
        <v>0</v>
      </c>
      <c r="BT218" s="76" t="str">
        <f>VLOOKUP(F218,'N2K Features'!$D$5:$CL$125,67,FALSE)</f>
        <v>No</v>
      </c>
      <c r="BU218" s="76">
        <f>VLOOKUP(F218,'N2K Features'!$D$5:$CL$125,68,FALSE)</f>
        <v>0</v>
      </c>
      <c r="BV218" s="76">
        <f>VLOOKUP(F218,'N2K Features'!$D$5:$CL$125,69,FALSE)</f>
        <v>0</v>
      </c>
      <c r="BW218" s="76" t="str">
        <f>VLOOKUP(F218,'N2K Features'!$D$5:$CL$125,70,FALSE)</f>
        <v>No</v>
      </c>
      <c r="BX218" s="76">
        <f>VLOOKUP(F218,'N2K Features'!$D$5:$CL$125,71,FALSE)</f>
        <v>0</v>
      </c>
      <c r="BY218" s="130">
        <f>VLOOKUP(F218,'N2K Features'!$D$5:$CL$125,72,FALSE)</f>
        <v>0</v>
      </c>
      <c r="BZ218" s="76" t="str">
        <f>VLOOKUP(F218,'N2K Features'!$D$5:$CL$125,73,FALSE)</f>
        <v>No</v>
      </c>
      <c r="CA218" s="76">
        <f>VLOOKUP(F218,'N2K Features'!$D$5:$CL$125,74,FALSE)</f>
        <v>0</v>
      </c>
      <c r="CB218" s="76">
        <f>VLOOKUP(F218,'N2K Features'!$D$5:$CL$125,75,FALSE)</f>
        <v>0</v>
      </c>
      <c r="CC218" s="76" t="str">
        <f>VLOOKUP(F218,'N2K Features'!$D$5:$CL$125,76,FALSE)</f>
        <v>No</v>
      </c>
      <c r="CD218" s="76">
        <f>VLOOKUP(F218,'N2K Features'!$D$5:$CL$125,77,FALSE)</f>
        <v>0</v>
      </c>
      <c r="CE218" s="76">
        <f>VLOOKUP(F218,'N2K Features'!$D$5:$CL$125,78,FALSE)</f>
        <v>0</v>
      </c>
      <c r="CF218" s="76" t="str">
        <f>VLOOKUP(F218,'N2K Features'!$D$5:$CL$125,79,FALSE)</f>
        <v>No</v>
      </c>
      <c r="CG218" s="76">
        <f>VLOOKUP(F218,'N2K Features'!$D$5:$CL$125,80,FALSE)</f>
        <v>0</v>
      </c>
      <c r="CH218" s="76">
        <f>VLOOKUP(F218,'N2K Features'!$D$5:$CL$125,81,FALSE)</f>
        <v>0</v>
      </c>
      <c r="CI218" s="76" t="str">
        <f>VLOOKUP(F218,'N2K Features'!$D$5:$CL$125,82,FALSE)</f>
        <v>No</v>
      </c>
      <c r="CJ218" s="76">
        <f>VLOOKUP(F218,'N2K Features'!$D$5:$CL$125,83,FALSE)</f>
        <v>0</v>
      </c>
      <c r="CK218" s="76">
        <f>VLOOKUP(F218,'N2K Features'!$D$5:$CL$125,84,FALSE)</f>
        <v>0</v>
      </c>
      <c r="CL218" s="76" t="str">
        <f>VLOOKUP(F218,'N2K Features'!$D$5:$CL$125,85,FALSE)</f>
        <v>Yes</v>
      </c>
      <c r="CM218" s="76" t="str">
        <f>VLOOKUP(F218,'N2K Features'!$D$5:$CL$125,86,FALSE)</f>
        <v>Low</v>
      </c>
      <c r="CN218" s="79" t="str">
        <f>VLOOKUP(F218,'N2K Features'!$D$5:$CL$125,87,FALSE)</f>
        <v xml:space="preserve">Interesting to public, some bat cams available. </v>
      </c>
    </row>
    <row r="219" spans="1:92" ht="14.4" hidden="1" x14ac:dyDescent="0.3">
      <c r="A219" s="129" t="s">
        <v>266</v>
      </c>
      <c r="B219" s="59" t="s">
        <v>267</v>
      </c>
      <c r="C219" s="59" t="s">
        <v>528</v>
      </c>
      <c r="D219" s="59" t="s">
        <v>59</v>
      </c>
      <c r="E219" s="59" t="s">
        <v>607</v>
      </c>
      <c r="F219" s="59" t="s">
        <v>60</v>
      </c>
      <c r="G219" s="59" t="s">
        <v>61</v>
      </c>
      <c r="H219" s="179" t="s">
        <v>62</v>
      </c>
      <c r="I219" s="77" t="str">
        <f>VLOOKUP(F219,'N2K Features'!$D$5:$CL$125,4,FALSE)</f>
        <v>No</v>
      </c>
      <c r="J219" s="77">
        <f>VLOOKUP(F219,'N2K Features'!$D$5:$CL$125,5,FALSE)</f>
        <v>0</v>
      </c>
      <c r="K219" s="77">
        <f>VLOOKUP(F219,'N2K Features'!$D$5:$CL$125,6,FALSE)</f>
        <v>0</v>
      </c>
      <c r="L219" s="77" t="str">
        <f>VLOOKUP(F219,'N2K Features'!$D$5:$CL$125,7,FALSE)</f>
        <v>No</v>
      </c>
      <c r="M219" s="77" t="str">
        <f>VLOOKUP(F219,'N2K Features'!$D$5:$CL$125,8,FALSE)</f>
        <v>Negligible</v>
      </c>
      <c r="N219" s="77" t="str">
        <f>VLOOKUP(F219,'N2K Features'!$D$5:$CL$125,9,FALSE)</f>
        <v>Low</v>
      </c>
      <c r="O219" s="77" t="str">
        <f>VLOOKUP(F219,'N2K Features'!$D$5:$CL$125,10,FALSE)</f>
        <v>No</v>
      </c>
      <c r="P219" s="77" t="str">
        <f>VLOOKUP(F219,'N2K Features'!$D$5:$CL$125,11,FALSE)</f>
        <v>Negligible</v>
      </c>
      <c r="Q219" s="77" t="str">
        <f>VLOOKUP(F219,'N2K Features'!$D$5:$CL$125,12,FALSE)</f>
        <v>Low</v>
      </c>
      <c r="R219" s="77" t="str">
        <f>VLOOKUP(F219,'N2K Features'!$D$5:$CL$125,13,FALSE)</f>
        <v>No</v>
      </c>
      <c r="S219" s="77">
        <f>VLOOKUP(F219,'N2K Features'!$D$5:$CL$125,14,FALSE)</f>
        <v>0</v>
      </c>
      <c r="T219" s="77">
        <f>VLOOKUP(F219,'N2K Features'!$D$5:$CL$125,15,FALSE)</f>
        <v>0</v>
      </c>
      <c r="U219" s="77" t="str">
        <f>VLOOKUP(F219,'N2K Features'!$D$5:$CL$125,16,FALSE)</f>
        <v>No</v>
      </c>
      <c r="V219" s="77">
        <f>VLOOKUP(F219,'N2K Features'!$D$5:$CL$125, 17,FALSE)</f>
        <v>0</v>
      </c>
      <c r="W219" s="77">
        <f>VLOOKUP(F219,'N2K Features'!$D$5:$CL$125,18,FALSE)</f>
        <v>0</v>
      </c>
      <c r="X219" s="77" t="str">
        <f>VLOOKUP(F219,'N2K Features'!$D$5:$CL$125,19,FALSE)</f>
        <v>No</v>
      </c>
      <c r="Y219" s="77">
        <f>VLOOKUP(F219,'N2K Features'!$D$5:$CL$125,20,FALSE)</f>
        <v>0</v>
      </c>
      <c r="Z219" s="77">
        <f>VLOOKUP(F219,'N2K Features'!$D$5:$CL$125,21,FALSE)</f>
        <v>0</v>
      </c>
      <c r="AA219" s="77" t="str">
        <f>VLOOKUP(F219,'N2K Features'!$D$5:$CL$125,22,FALSE)</f>
        <v>No</v>
      </c>
      <c r="AB219" s="77">
        <f>VLOOKUP(F219,'N2K Features'!$D$5:$CL$125,23,FALSE)</f>
        <v>0</v>
      </c>
      <c r="AC219" s="77">
        <f>VLOOKUP(F219,'N2K Features'!$D$5:$CL$125,24,FALSE)</f>
        <v>0</v>
      </c>
      <c r="AD219" s="77" t="str">
        <f>VLOOKUP(F219,'N2K Features'!$D$5:$CL$125,25,FALSE)</f>
        <v>No</v>
      </c>
      <c r="AE219" s="77">
        <f>VLOOKUP(F219,'N2K Features'!$D$5:$CL$125,26,FALSE)</f>
        <v>0</v>
      </c>
      <c r="AF219" s="78">
        <f>VLOOKUP(F219,'N2K Features'!$D$5:$CL$125,27,FALSE)</f>
        <v>0</v>
      </c>
      <c r="AG219" s="76" t="str">
        <f>VLOOKUP(F219,'N2K Features'!$D$5:$CL$125,28,FALSE)</f>
        <v>No</v>
      </c>
      <c r="AH219" s="76">
        <f>VLOOKUP(F219,'N2K Features'!$D$5:$CL$125,29,FALSE)</f>
        <v>0</v>
      </c>
      <c r="AI219" s="76">
        <f>VLOOKUP(F219,'N2K Features'!$D$5:$CL$125,30,FALSE)</f>
        <v>0</v>
      </c>
      <c r="AJ219" s="76" t="str">
        <f>VLOOKUP(F219,'N2K Features'!$D$5:$CL$125,31,FALSE)</f>
        <v>No</v>
      </c>
      <c r="AK219" s="76">
        <f>VLOOKUP(F219,'N2K Features'!$D$5:$CL$125,32,FALSE)</f>
        <v>0</v>
      </c>
      <c r="AL219" s="76">
        <f>VLOOKUP(F219,'N2K Features'!$D$5:$CL$125,33,FALSE)</f>
        <v>0</v>
      </c>
      <c r="AM219" s="76" t="str">
        <f>VLOOKUP(F219,'N2K Features'!$D$5:$CL$125,34,FALSE)</f>
        <v>No</v>
      </c>
      <c r="AN219" s="76">
        <f>VLOOKUP(F219,'N2K Features'!$D$5:$CL$125,35,FALSE)</f>
        <v>0</v>
      </c>
      <c r="AO219" s="76">
        <f>VLOOKUP(F219,'N2K Features'!$D$5:$CL$125,36,FALSE)</f>
        <v>0</v>
      </c>
      <c r="AP219" s="76" t="str">
        <f>VLOOKUP(F219,'N2K Features'!$D$5:$CL$125,37,FALSE)</f>
        <v>No</v>
      </c>
      <c r="AQ219" s="76">
        <f>VLOOKUP(F219,'N2K Features'!$D$5:$CL$125,38,FALSE)</f>
        <v>0</v>
      </c>
      <c r="AR219" s="76">
        <f>VLOOKUP(F219,'N2K Features'!$D$5:$CL$125,39,FALSE)</f>
        <v>0</v>
      </c>
      <c r="AS219" s="76" t="str">
        <f>VLOOKUP(F219,'N2K Features'!$D$5:$CL$125,40,FALSE)</f>
        <v>No</v>
      </c>
      <c r="AT219" s="76">
        <f>VLOOKUP(F219,'N2K Features'!$D$5:$CL$125,41,FALSE)</f>
        <v>0</v>
      </c>
      <c r="AU219" s="76">
        <f>VLOOKUP(F219,'N2K Features'!$D$5:$CL$125,42,FALSE)</f>
        <v>0</v>
      </c>
      <c r="AV219" s="76" t="str">
        <f>VLOOKUP(F219,'N2K Features'!$D$5:$CL$125,43,FALSE)</f>
        <v>No</v>
      </c>
      <c r="AW219" s="76">
        <f>VLOOKUP(F219,'N2K Features'!$D$5:$CL$125,44,FALSE)</f>
        <v>0</v>
      </c>
      <c r="AX219" s="76">
        <f>VLOOKUP(F219,'N2K Features'!$D$5:$CL$125,45,FALSE)</f>
        <v>0</v>
      </c>
      <c r="AY219" s="76" t="str">
        <f>VLOOKUP(F219,'N2K Features'!$D$5:$CL$125,46,FALSE)</f>
        <v>No</v>
      </c>
      <c r="AZ219" s="76">
        <f>VLOOKUP(F219,'N2K Features'!$D$5:$CL$125,47,FALSE)</f>
        <v>0</v>
      </c>
      <c r="BA219" s="76">
        <f>VLOOKUP(F219,'N2K Features'!$D$5:$CL$125,48,FALSE)</f>
        <v>0</v>
      </c>
      <c r="BB219" s="76" t="str">
        <f>VLOOKUP(F219,'N2K Features'!$D$5:$CL$125,49,FALSE)</f>
        <v>No</v>
      </c>
      <c r="BC219" s="76">
        <f>VLOOKUP(F219,'N2K Features'!$D$5:$CL$125,50,FALSE)</f>
        <v>0</v>
      </c>
      <c r="BD219" s="130">
        <f>VLOOKUP(F219,'N2K Features'!$D$5:$CL$125,51,FALSE)</f>
        <v>0</v>
      </c>
      <c r="BE219" s="76" t="str">
        <f>VLOOKUP(F219,'N2K Features'!$D$5:$CL$125,52,FALSE)</f>
        <v>No</v>
      </c>
      <c r="BF219" s="76">
        <f>VLOOKUP(F219,'N2K Features'!$D$5:$CL$125,53,FALSE)</f>
        <v>0</v>
      </c>
      <c r="BG219" s="130">
        <f>VLOOKUP(F219,'N2K Features'!$D$5:$CL$125,54,FALSE)</f>
        <v>0</v>
      </c>
      <c r="BH219" s="76" t="str">
        <f>VLOOKUP(F219,'N2K Features'!$D$5:$CL$125,55,FALSE)</f>
        <v>No</v>
      </c>
      <c r="BI219" s="76">
        <f>VLOOKUP(F219,'N2K Features'!$D$5:$CL$125,56,FALSE)</f>
        <v>0</v>
      </c>
      <c r="BJ219" s="76">
        <f>VLOOKUP(F219,'N2K Features'!$D$5:$CL$125,57,FALSE)</f>
        <v>0</v>
      </c>
      <c r="BK219" s="76" t="str">
        <f>VLOOKUP(F219,'N2K Features'!$D$5:$CL$125,58,FALSE)</f>
        <v>No</v>
      </c>
      <c r="BL219" s="76">
        <f>VLOOKUP(F219,'N2K Features'!$D$5:$CL$125,59,FALSE)</f>
        <v>0</v>
      </c>
      <c r="BM219" s="130">
        <f>VLOOKUP(F219,'N2K Features'!$D$5:$CL$125,60,FALSE)</f>
        <v>0</v>
      </c>
      <c r="BN219" s="76" t="str">
        <f>VLOOKUP(F219,'N2K Features'!$D$5:$CL$125,61,FALSE)</f>
        <v>No</v>
      </c>
      <c r="BO219" s="76">
        <f>VLOOKUP(F219,'N2K Features'!$D$5:$CL$125,62,FALSE)</f>
        <v>0</v>
      </c>
      <c r="BP219" s="76">
        <f>VLOOKUP(F219,'N2K Features'!$D$5:$CL$125,63,FALSE)</f>
        <v>0</v>
      </c>
      <c r="BQ219" s="76" t="str">
        <f>VLOOKUP(F219,'N2K Features'!$D$5:$CL$125,64,FALSE)</f>
        <v>No</v>
      </c>
      <c r="BR219" s="76">
        <f>VLOOKUP(F219,'N2K Features'!$D$5:$CL$125,65,FALSE)</f>
        <v>0</v>
      </c>
      <c r="BS219" s="76">
        <f>VLOOKUP(F219,'N2K Features'!$D$5:$CL$125,66,FALSE)</f>
        <v>0</v>
      </c>
      <c r="BT219" s="76" t="str">
        <f>VLOOKUP(F219,'N2K Features'!$D$5:$CL$125,67,FALSE)</f>
        <v>No</v>
      </c>
      <c r="BU219" s="76">
        <f>VLOOKUP(F219,'N2K Features'!$D$5:$CL$125,68,FALSE)</f>
        <v>0</v>
      </c>
      <c r="BV219" s="76">
        <f>VLOOKUP(F219,'N2K Features'!$D$5:$CL$125,69,FALSE)</f>
        <v>0</v>
      </c>
      <c r="BW219" s="76" t="str">
        <f>VLOOKUP(F219,'N2K Features'!$D$5:$CL$125,70,FALSE)</f>
        <v>No</v>
      </c>
      <c r="BX219" s="76">
        <f>VLOOKUP(F219,'N2K Features'!$D$5:$CL$125,71,FALSE)</f>
        <v>0</v>
      </c>
      <c r="BY219" s="130">
        <f>VLOOKUP(F219,'N2K Features'!$D$5:$CL$125,72,FALSE)</f>
        <v>0</v>
      </c>
      <c r="BZ219" s="76" t="str">
        <f>VLOOKUP(F219,'N2K Features'!$D$5:$CL$125,73,FALSE)</f>
        <v>No</v>
      </c>
      <c r="CA219" s="76">
        <f>VLOOKUP(F219,'N2K Features'!$D$5:$CL$125,74,FALSE)</f>
        <v>0</v>
      </c>
      <c r="CB219" s="76">
        <f>VLOOKUP(F219,'N2K Features'!$D$5:$CL$125,75,FALSE)</f>
        <v>0</v>
      </c>
      <c r="CC219" s="76" t="str">
        <f>VLOOKUP(F219,'N2K Features'!$D$5:$CL$125,76,FALSE)</f>
        <v>No</v>
      </c>
      <c r="CD219" s="76">
        <f>VLOOKUP(F219,'N2K Features'!$D$5:$CL$125,77,FALSE)</f>
        <v>0</v>
      </c>
      <c r="CE219" s="76">
        <f>VLOOKUP(F219,'N2K Features'!$D$5:$CL$125,78,FALSE)</f>
        <v>0</v>
      </c>
      <c r="CF219" s="76" t="str">
        <f>VLOOKUP(F219,'N2K Features'!$D$5:$CL$125,79,FALSE)</f>
        <v>No</v>
      </c>
      <c r="CG219" s="76">
        <f>VLOOKUP(F219,'N2K Features'!$D$5:$CL$125,80,FALSE)</f>
        <v>0</v>
      </c>
      <c r="CH219" s="76">
        <f>VLOOKUP(F219,'N2K Features'!$D$5:$CL$125,81,FALSE)</f>
        <v>0</v>
      </c>
      <c r="CI219" s="76" t="str">
        <f>VLOOKUP(F219,'N2K Features'!$D$5:$CL$125,82,FALSE)</f>
        <v>No</v>
      </c>
      <c r="CJ219" s="76">
        <f>VLOOKUP(F219,'N2K Features'!$D$5:$CL$125,83,FALSE)</f>
        <v>0</v>
      </c>
      <c r="CK219" s="76">
        <f>VLOOKUP(F219,'N2K Features'!$D$5:$CL$125,84,FALSE)</f>
        <v>0</v>
      </c>
      <c r="CL219" s="76" t="str">
        <f>VLOOKUP(F219,'N2K Features'!$D$5:$CL$125,85,FALSE)</f>
        <v>Yes</v>
      </c>
      <c r="CM219" s="76" t="str">
        <f>VLOOKUP(F219,'N2K Features'!$D$5:$CL$125,86,FALSE)</f>
        <v>Low</v>
      </c>
      <c r="CN219" s="79" t="str">
        <f>VLOOKUP(F219,'N2K Features'!$D$5:$CL$125,87,FALSE)</f>
        <v xml:space="preserve">Interesting to public, some bat cams available. </v>
      </c>
    </row>
    <row r="220" spans="1:92" ht="14.4" hidden="1" x14ac:dyDescent="0.3">
      <c r="A220" s="129" t="s">
        <v>266</v>
      </c>
      <c r="B220" s="59" t="s">
        <v>267</v>
      </c>
      <c r="C220" s="59" t="s">
        <v>528</v>
      </c>
      <c r="D220" s="59" t="s">
        <v>55</v>
      </c>
      <c r="E220" s="59" t="s">
        <v>57</v>
      </c>
      <c r="F220" s="59" t="s">
        <v>56</v>
      </c>
      <c r="G220" s="59" t="s">
        <v>57</v>
      </c>
      <c r="H220" s="179" t="s">
        <v>58</v>
      </c>
      <c r="I220" s="77" t="str">
        <f>VLOOKUP(F220,'N2K Features'!$D$5:$CL$125,4,FALSE)</f>
        <v>No</v>
      </c>
      <c r="J220" s="77">
        <f>VLOOKUP(F220,'N2K Features'!$D$5:$CL$125,5,FALSE)</f>
        <v>0</v>
      </c>
      <c r="K220" s="77">
        <f>VLOOKUP(F220,'N2K Features'!$D$5:$CL$125,6,FALSE)</f>
        <v>0</v>
      </c>
      <c r="L220" s="77" t="str">
        <f>VLOOKUP(F220,'N2K Features'!$D$5:$CL$125,7,FALSE)</f>
        <v>No</v>
      </c>
      <c r="M220" s="77" t="str">
        <f>VLOOKUP(F220,'N2K Features'!$D$5:$CL$125,8,FALSE)</f>
        <v>Negligible</v>
      </c>
      <c r="N220" s="77" t="str">
        <f>VLOOKUP(F220,'N2K Features'!$D$5:$CL$125,9,FALSE)</f>
        <v>Low</v>
      </c>
      <c r="O220" s="77" t="str">
        <f>VLOOKUP(F220,'N2K Features'!$D$5:$CL$125,10,FALSE)</f>
        <v>No</v>
      </c>
      <c r="P220" s="77" t="str">
        <f>VLOOKUP(F220,'N2K Features'!$D$5:$CL$125,11,FALSE)</f>
        <v>Negligible</v>
      </c>
      <c r="Q220" s="77" t="str">
        <f>VLOOKUP(F220,'N2K Features'!$D$5:$CL$125,12,FALSE)</f>
        <v>Low</v>
      </c>
      <c r="R220" s="77" t="str">
        <f>VLOOKUP(F220,'N2K Features'!$D$5:$CL$125,13,FALSE)</f>
        <v>No</v>
      </c>
      <c r="S220" s="77">
        <f>VLOOKUP(F220,'N2K Features'!$D$5:$CL$125,14,FALSE)</f>
        <v>0</v>
      </c>
      <c r="T220" s="77">
        <f>VLOOKUP(F220,'N2K Features'!$D$5:$CL$125,15,FALSE)</f>
        <v>0</v>
      </c>
      <c r="U220" s="77" t="str">
        <f>VLOOKUP(F220,'N2K Features'!$D$5:$CL$125,16,FALSE)</f>
        <v>No</v>
      </c>
      <c r="V220" s="77">
        <f>VLOOKUP(F220,'N2K Features'!$D$5:$CL$125, 17,FALSE)</f>
        <v>0</v>
      </c>
      <c r="W220" s="77">
        <f>VLOOKUP(F220,'N2K Features'!$D$5:$CL$125,18,FALSE)</f>
        <v>0</v>
      </c>
      <c r="X220" s="77" t="str">
        <f>VLOOKUP(F220,'N2K Features'!$D$5:$CL$125,19,FALSE)</f>
        <v>No</v>
      </c>
      <c r="Y220" s="77">
        <f>VLOOKUP(F220,'N2K Features'!$D$5:$CL$125,20,FALSE)</f>
        <v>0</v>
      </c>
      <c r="Z220" s="77">
        <f>VLOOKUP(F220,'N2K Features'!$D$5:$CL$125,21,FALSE)</f>
        <v>0</v>
      </c>
      <c r="AA220" s="77" t="str">
        <f>VLOOKUP(F220,'N2K Features'!$D$5:$CL$125,22,FALSE)</f>
        <v>No</v>
      </c>
      <c r="AB220" s="77">
        <f>VLOOKUP(F220,'N2K Features'!$D$5:$CL$125,23,FALSE)</f>
        <v>0</v>
      </c>
      <c r="AC220" s="77">
        <f>VLOOKUP(F220,'N2K Features'!$D$5:$CL$125,24,FALSE)</f>
        <v>0</v>
      </c>
      <c r="AD220" s="77" t="str">
        <f>VLOOKUP(F220,'N2K Features'!$D$5:$CL$125,25,FALSE)</f>
        <v>No</v>
      </c>
      <c r="AE220" s="77">
        <f>VLOOKUP(F220,'N2K Features'!$D$5:$CL$125,26,FALSE)</f>
        <v>0</v>
      </c>
      <c r="AF220" s="78">
        <f>VLOOKUP(F220,'N2K Features'!$D$5:$CL$125,27,FALSE)</f>
        <v>0</v>
      </c>
      <c r="AG220" s="76" t="str">
        <f>VLOOKUP(F220,'N2K Features'!$D$5:$CL$125,28,FALSE)</f>
        <v>No</v>
      </c>
      <c r="AH220" s="76">
        <f>VLOOKUP(F220,'N2K Features'!$D$5:$CL$125,29,FALSE)</f>
        <v>0</v>
      </c>
      <c r="AI220" s="76">
        <f>VLOOKUP(F220,'N2K Features'!$D$5:$CL$125,30,FALSE)</f>
        <v>0</v>
      </c>
      <c r="AJ220" s="76" t="str">
        <f>VLOOKUP(F220,'N2K Features'!$D$5:$CL$125,31,FALSE)</f>
        <v>No</v>
      </c>
      <c r="AK220" s="76">
        <f>VLOOKUP(F220,'N2K Features'!$D$5:$CL$125,32,FALSE)</f>
        <v>0</v>
      </c>
      <c r="AL220" s="76">
        <f>VLOOKUP(F220,'N2K Features'!$D$5:$CL$125,33,FALSE)</f>
        <v>0</v>
      </c>
      <c r="AM220" s="76" t="str">
        <f>VLOOKUP(F220,'N2K Features'!$D$5:$CL$125,34,FALSE)</f>
        <v>No</v>
      </c>
      <c r="AN220" s="76">
        <f>VLOOKUP(F220,'N2K Features'!$D$5:$CL$125,35,FALSE)</f>
        <v>0</v>
      </c>
      <c r="AO220" s="76">
        <f>VLOOKUP(F220,'N2K Features'!$D$5:$CL$125,36,FALSE)</f>
        <v>0</v>
      </c>
      <c r="AP220" s="76" t="str">
        <f>VLOOKUP(F220,'N2K Features'!$D$5:$CL$125,37,FALSE)</f>
        <v>No</v>
      </c>
      <c r="AQ220" s="76">
        <f>VLOOKUP(F220,'N2K Features'!$D$5:$CL$125,38,FALSE)</f>
        <v>0</v>
      </c>
      <c r="AR220" s="76">
        <f>VLOOKUP(F220,'N2K Features'!$D$5:$CL$125,39,FALSE)</f>
        <v>0</v>
      </c>
      <c r="AS220" s="76" t="str">
        <f>VLOOKUP(F220,'N2K Features'!$D$5:$CL$125,40,FALSE)</f>
        <v>No</v>
      </c>
      <c r="AT220" s="76">
        <f>VLOOKUP(F220,'N2K Features'!$D$5:$CL$125,41,FALSE)</f>
        <v>0</v>
      </c>
      <c r="AU220" s="76">
        <f>VLOOKUP(F220,'N2K Features'!$D$5:$CL$125,42,FALSE)</f>
        <v>0</v>
      </c>
      <c r="AV220" s="76" t="str">
        <f>VLOOKUP(F220,'N2K Features'!$D$5:$CL$125,43,FALSE)</f>
        <v>No</v>
      </c>
      <c r="AW220" s="76">
        <f>VLOOKUP(F220,'N2K Features'!$D$5:$CL$125,44,FALSE)</f>
        <v>0</v>
      </c>
      <c r="AX220" s="76">
        <f>VLOOKUP(F220,'N2K Features'!$D$5:$CL$125,45,FALSE)</f>
        <v>0</v>
      </c>
      <c r="AY220" s="76" t="str">
        <f>VLOOKUP(F220,'N2K Features'!$D$5:$CL$125,46,FALSE)</f>
        <v>No</v>
      </c>
      <c r="AZ220" s="76">
        <f>VLOOKUP(F220,'N2K Features'!$D$5:$CL$125,47,FALSE)</f>
        <v>0</v>
      </c>
      <c r="BA220" s="76">
        <f>VLOOKUP(F220,'N2K Features'!$D$5:$CL$125,48,FALSE)</f>
        <v>0</v>
      </c>
      <c r="BB220" s="76" t="str">
        <f>VLOOKUP(F220,'N2K Features'!$D$5:$CL$125,49,FALSE)</f>
        <v>No</v>
      </c>
      <c r="BC220" s="76">
        <f>VLOOKUP(F220,'N2K Features'!$D$5:$CL$125,50,FALSE)</f>
        <v>0</v>
      </c>
      <c r="BD220" s="130">
        <f>VLOOKUP(F220,'N2K Features'!$D$5:$CL$125,51,FALSE)</f>
        <v>0</v>
      </c>
      <c r="BE220" s="76" t="str">
        <f>VLOOKUP(F220,'N2K Features'!$D$5:$CL$125,52,FALSE)</f>
        <v>No</v>
      </c>
      <c r="BF220" s="76">
        <f>VLOOKUP(F220,'N2K Features'!$D$5:$CL$125,53,FALSE)</f>
        <v>0</v>
      </c>
      <c r="BG220" s="130">
        <f>VLOOKUP(F220,'N2K Features'!$D$5:$CL$125,54,FALSE)</f>
        <v>0</v>
      </c>
      <c r="BH220" s="76" t="str">
        <f>VLOOKUP(F220,'N2K Features'!$D$5:$CL$125,55,FALSE)</f>
        <v>No</v>
      </c>
      <c r="BI220" s="76">
        <f>VLOOKUP(F220,'N2K Features'!$D$5:$CL$125,56,FALSE)</f>
        <v>0</v>
      </c>
      <c r="BJ220" s="76">
        <f>VLOOKUP(F220,'N2K Features'!$D$5:$CL$125,57,FALSE)</f>
        <v>0</v>
      </c>
      <c r="BK220" s="76" t="str">
        <f>VLOOKUP(F220,'N2K Features'!$D$5:$CL$125,58,FALSE)</f>
        <v>No</v>
      </c>
      <c r="BL220" s="76">
        <f>VLOOKUP(F220,'N2K Features'!$D$5:$CL$125,59,FALSE)</f>
        <v>0</v>
      </c>
      <c r="BM220" s="130">
        <f>VLOOKUP(F220,'N2K Features'!$D$5:$CL$125,60,FALSE)</f>
        <v>0</v>
      </c>
      <c r="BN220" s="76" t="str">
        <f>VLOOKUP(F220,'N2K Features'!$D$5:$CL$125,61,FALSE)</f>
        <v>No</v>
      </c>
      <c r="BO220" s="76">
        <f>VLOOKUP(F220,'N2K Features'!$D$5:$CL$125,62,FALSE)</f>
        <v>0</v>
      </c>
      <c r="BP220" s="76">
        <f>VLOOKUP(F220,'N2K Features'!$D$5:$CL$125,63,FALSE)</f>
        <v>0</v>
      </c>
      <c r="BQ220" s="76" t="str">
        <f>VLOOKUP(F220,'N2K Features'!$D$5:$CL$125,64,FALSE)</f>
        <v>No</v>
      </c>
      <c r="BR220" s="76">
        <f>VLOOKUP(F220,'N2K Features'!$D$5:$CL$125,65,FALSE)</f>
        <v>0</v>
      </c>
      <c r="BS220" s="76">
        <f>VLOOKUP(F220,'N2K Features'!$D$5:$CL$125,66,FALSE)</f>
        <v>0</v>
      </c>
      <c r="BT220" s="76" t="str">
        <f>VLOOKUP(F220,'N2K Features'!$D$5:$CL$125,67,FALSE)</f>
        <v>No</v>
      </c>
      <c r="BU220" s="76">
        <f>VLOOKUP(F220,'N2K Features'!$D$5:$CL$125,68,FALSE)</f>
        <v>0</v>
      </c>
      <c r="BV220" s="76">
        <f>VLOOKUP(F220,'N2K Features'!$D$5:$CL$125,69,FALSE)</f>
        <v>0</v>
      </c>
      <c r="BW220" s="76" t="str">
        <f>VLOOKUP(F220,'N2K Features'!$D$5:$CL$125,70,FALSE)</f>
        <v>No</v>
      </c>
      <c r="BX220" s="76">
        <f>VLOOKUP(F220,'N2K Features'!$D$5:$CL$125,71,FALSE)</f>
        <v>0</v>
      </c>
      <c r="BY220" s="130">
        <f>VLOOKUP(F220,'N2K Features'!$D$5:$CL$125,72,FALSE)</f>
        <v>0</v>
      </c>
      <c r="BZ220" s="76" t="str">
        <f>VLOOKUP(F220,'N2K Features'!$D$5:$CL$125,73,FALSE)</f>
        <v>No</v>
      </c>
      <c r="CA220" s="76">
        <f>VLOOKUP(F220,'N2K Features'!$D$5:$CL$125,74,FALSE)</f>
        <v>0</v>
      </c>
      <c r="CB220" s="76">
        <f>VLOOKUP(F220,'N2K Features'!$D$5:$CL$125,75,FALSE)</f>
        <v>0</v>
      </c>
      <c r="CC220" s="76" t="str">
        <f>VLOOKUP(F220,'N2K Features'!$D$5:$CL$125,76,FALSE)</f>
        <v>No</v>
      </c>
      <c r="CD220" s="76">
        <f>VLOOKUP(F220,'N2K Features'!$D$5:$CL$125,77,FALSE)</f>
        <v>0</v>
      </c>
      <c r="CE220" s="76">
        <f>VLOOKUP(F220,'N2K Features'!$D$5:$CL$125,78,FALSE)</f>
        <v>0</v>
      </c>
      <c r="CF220" s="76" t="str">
        <f>VLOOKUP(F220,'N2K Features'!$D$5:$CL$125,79,FALSE)</f>
        <v>No</v>
      </c>
      <c r="CG220" s="76">
        <f>VLOOKUP(F220,'N2K Features'!$D$5:$CL$125,80,FALSE)</f>
        <v>0</v>
      </c>
      <c r="CH220" s="76">
        <f>VLOOKUP(F220,'N2K Features'!$D$5:$CL$125,81,FALSE)</f>
        <v>0</v>
      </c>
      <c r="CI220" s="76" t="str">
        <f>VLOOKUP(F220,'N2K Features'!$D$5:$CL$125,82,FALSE)</f>
        <v>No</v>
      </c>
      <c r="CJ220" s="76">
        <f>VLOOKUP(F220,'N2K Features'!$D$5:$CL$125,83,FALSE)</f>
        <v>0</v>
      </c>
      <c r="CK220" s="76">
        <f>VLOOKUP(F220,'N2K Features'!$D$5:$CL$125,84,FALSE)</f>
        <v>0</v>
      </c>
      <c r="CL220" s="76" t="str">
        <f>VLOOKUP(F220,'N2K Features'!$D$5:$CL$125,85,FALSE)</f>
        <v>Yes</v>
      </c>
      <c r="CM220" s="76" t="str">
        <f>VLOOKUP(F220,'N2K Features'!$D$5:$CL$125,86,FALSE)</f>
        <v>Low</v>
      </c>
      <c r="CN220" s="79" t="str">
        <f>VLOOKUP(F220,'N2K Features'!$D$5:$CL$125,87,FALSE)</f>
        <v xml:space="preserve">Iconic mammal species, but not easily viewed. </v>
      </c>
    </row>
    <row r="221" spans="1:92" ht="14.4" hidden="1" x14ac:dyDescent="0.3">
      <c r="A221" s="129" t="s">
        <v>268</v>
      </c>
      <c r="B221" s="59" t="s">
        <v>269</v>
      </c>
      <c r="C221" s="59" t="s">
        <v>528</v>
      </c>
      <c r="D221" s="59" t="s">
        <v>63</v>
      </c>
      <c r="E221" s="59" t="s">
        <v>607</v>
      </c>
      <c r="F221" s="59" t="s">
        <v>64</v>
      </c>
      <c r="G221" s="59" t="s">
        <v>65</v>
      </c>
      <c r="H221" s="179" t="s">
        <v>66</v>
      </c>
      <c r="I221" s="77" t="str">
        <f>VLOOKUP(F221,'N2K Features'!$D$5:$CL$125,4,FALSE)</f>
        <v>No</v>
      </c>
      <c r="J221" s="77">
        <f>VLOOKUP(F221,'N2K Features'!$D$5:$CL$125,5,FALSE)</f>
        <v>0</v>
      </c>
      <c r="K221" s="77">
        <f>VLOOKUP(F221,'N2K Features'!$D$5:$CL$125,6,FALSE)</f>
        <v>0</v>
      </c>
      <c r="L221" s="77" t="str">
        <f>VLOOKUP(F221,'N2K Features'!$D$5:$CL$125,7,FALSE)</f>
        <v>No</v>
      </c>
      <c r="M221" s="77" t="str">
        <f>VLOOKUP(F221,'N2K Features'!$D$5:$CL$125,8,FALSE)</f>
        <v>Negligible</v>
      </c>
      <c r="N221" s="77" t="str">
        <f>VLOOKUP(F221,'N2K Features'!$D$5:$CL$125,9,FALSE)</f>
        <v>Low</v>
      </c>
      <c r="O221" s="77" t="str">
        <f>VLOOKUP(F221,'N2K Features'!$D$5:$CL$125,10,FALSE)</f>
        <v>No</v>
      </c>
      <c r="P221" s="77" t="str">
        <f>VLOOKUP(F221,'N2K Features'!$D$5:$CL$125,11,FALSE)</f>
        <v>Negligible</v>
      </c>
      <c r="Q221" s="77" t="str">
        <f>VLOOKUP(F221,'N2K Features'!$D$5:$CL$125,12,FALSE)</f>
        <v>Low</v>
      </c>
      <c r="R221" s="77" t="str">
        <f>VLOOKUP(F221,'N2K Features'!$D$5:$CL$125,13,FALSE)</f>
        <v>No</v>
      </c>
      <c r="S221" s="77">
        <f>VLOOKUP(F221,'N2K Features'!$D$5:$CL$125,14,FALSE)</f>
        <v>0</v>
      </c>
      <c r="T221" s="77">
        <f>VLOOKUP(F221,'N2K Features'!$D$5:$CL$125,15,FALSE)</f>
        <v>0</v>
      </c>
      <c r="U221" s="77" t="str">
        <f>VLOOKUP(F221,'N2K Features'!$D$5:$CL$125,16,FALSE)</f>
        <v>No</v>
      </c>
      <c r="V221" s="77">
        <f>VLOOKUP(F221,'N2K Features'!$D$5:$CL$125, 17,FALSE)</f>
        <v>0</v>
      </c>
      <c r="W221" s="77">
        <f>VLOOKUP(F221,'N2K Features'!$D$5:$CL$125,18,FALSE)</f>
        <v>0</v>
      </c>
      <c r="X221" s="77" t="str">
        <f>VLOOKUP(F221,'N2K Features'!$D$5:$CL$125,19,FALSE)</f>
        <v>No</v>
      </c>
      <c r="Y221" s="77">
        <f>VLOOKUP(F221,'N2K Features'!$D$5:$CL$125,20,FALSE)</f>
        <v>0</v>
      </c>
      <c r="Z221" s="77">
        <f>VLOOKUP(F221,'N2K Features'!$D$5:$CL$125,21,FALSE)</f>
        <v>0</v>
      </c>
      <c r="AA221" s="77" t="str">
        <f>VLOOKUP(F221,'N2K Features'!$D$5:$CL$125,22,FALSE)</f>
        <v>No</v>
      </c>
      <c r="AB221" s="77">
        <f>VLOOKUP(F221,'N2K Features'!$D$5:$CL$125,23,FALSE)</f>
        <v>0</v>
      </c>
      <c r="AC221" s="77">
        <f>VLOOKUP(F221,'N2K Features'!$D$5:$CL$125,24,FALSE)</f>
        <v>0</v>
      </c>
      <c r="AD221" s="77" t="str">
        <f>VLOOKUP(F221,'N2K Features'!$D$5:$CL$125,25,FALSE)</f>
        <v>No</v>
      </c>
      <c r="AE221" s="77">
        <f>VLOOKUP(F221,'N2K Features'!$D$5:$CL$125,26,FALSE)</f>
        <v>0</v>
      </c>
      <c r="AF221" s="78">
        <f>VLOOKUP(F221,'N2K Features'!$D$5:$CL$125,27,FALSE)</f>
        <v>0</v>
      </c>
      <c r="AG221" s="76" t="str">
        <f>VLOOKUP(F221,'N2K Features'!$D$5:$CL$125,28,FALSE)</f>
        <v>No</v>
      </c>
      <c r="AH221" s="76">
        <f>VLOOKUP(F221,'N2K Features'!$D$5:$CL$125,29,FALSE)</f>
        <v>0</v>
      </c>
      <c r="AI221" s="76">
        <f>VLOOKUP(F221,'N2K Features'!$D$5:$CL$125,30,FALSE)</f>
        <v>0</v>
      </c>
      <c r="AJ221" s="76" t="str">
        <f>VLOOKUP(F221,'N2K Features'!$D$5:$CL$125,31,FALSE)</f>
        <v>No</v>
      </c>
      <c r="AK221" s="76">
        <f>VLOOKUP(F221,'N2K Features'!$D$5:$CL$125,32,FALSE)</f>
        <v>0</v>
      </c>
      <c r="AL221" s="76">
        <f>VLOOKUP(F221,'N2K Features'!$D$5:$CL$125,33,FALSE)</f>
        <v>0</v>
      </c>
      <c r="AM221" s="76" t="str">
        <f>VLOOKUP(F221,'N2K Features'!$D$5:$CL$125,34,FALSE)</f>
        <v>No</v>
      </c>
      <c r="AN221" s="76">
        <f>VLOOKUP(F221,'N2K Features'!$D$5:$CL$125,35,FALSE)</f>
        <v>0</v>
      </c>
      <c r="AO221" s="76">
        <f>VLOOKUP(F221,'N2K Features'!$D$5:$CL$125,36,FALSE)</f>
        <v>0</v>
      </c>
      <c r="AP221" s="76" t="str">
        <f>VLOOKUP(F221,'N2K Features'!$D$5:$CL$125,37,FALSE)</f>
        <v>No</v>
      </c>
      <c r="AQ221" s="76">
        <f>VLOOKUP(F221,'N2K Features'!$D$5:$CL$125,38,FALSE)</f>
        <v>0</v>
      </c>
      <c r="AR221" s="76">
        <f>VLOOKUP(F221,'N2K Features'!$D$5:$CL$125,39,FALSE)</f>
        <v>0</v>
      </c>
      <c r="AS221" s="76" t="str">
        <f>VLOOKUP(F221,'N2K Features'!$D$5:$CL$125,40,FALSE)</f>
        <v>No</v>
      </c>
      <c r="AT221" s="76">
        <f>VLOOKUP(F221,'N2K Features'!$D$5:$CL$125,41,FALSE)</f>
        <v>0</v>
      </c>
      <c r="AU221" s="76">
        <f>VLOOKUP(F221,'N2K Features'!$D$5:$CL$125,42,FALSE)</f>
        <v>0</v>
      </c>
      <c r="AV221" s="76" t="str">
        <f>VLOOKUP(F221,'N2K Features'!$D$5:$CL$125,43,FALSE)</f>
        <v>No</v>
      </c>
      <c r="AW221" s="76">
        <f>VLOOKUP(F221,'N2K Features'!$D$5:$CL$125,44,FALSE)</f>
        <v>0</v>
      </c>
      <c r="AX221" s="76">
        <f>VLOOKUP(F221,'N2K Features'!$D$5:$CL$125,45,FALSE)</f>
        <v>0</v>
      </c>
      <c r="AY221" s="76" t="str">
        <f>VLOOKUP(F221,'N2K Features'!$D$5:$CL$125,46,FALSE)</f>
        <v>No</v>
      </c>
      <c r="AZ221" s="76">
        <f>VLOOKUP(F221,'N2K Features'!$D$5:$CL$125,47,FALSE)</f>
        <v>0</v>
      </c>
      <c r="BA221" s="76">
        <f>VLOOKUP(F221,'N2K Features'!$D$5:$CL$125,48,FALSE)</f>
        <v>0</v>
      </c>
      <c r="BB221" s="76" t="str">
        <f>VLOOKUP(F221,'N2K Features'!$D$5:$CL$125,49,FALSE)</f>
        <v>No</v>
      </c>
      <c r="BC221" s="76">
        <f>VLOOKUP(F221,'N2K Features'!$D$5:$CL$125,50,FALSE)</f>
        <v>0</v>
      </c>
      <c r="BD221" s="130">
        <f>VLOOKUP(F221,'N2K Features'!$D$5:$CL$125,51,FALSE)</f>
        <v>0</v>
      </c>
      <c r="BE221" s="76" t="str">
        <f>VLOOKUP(F221,'N2K Features'!$D$5:$CL$125,52,FALSE)</f>
        <v>No</v>
      </c>
      <c r="BF221" s="76">
        <f>VLOOKUP(F221,'N2K Features'!$D$5:$CL$125,53,FALSE)</f>
        <v>0</v>
      </c>
      <c r="BG221" s="130">
        <f>VLOOKUP(F221,'N2K Features'!$D$5:$CL$125,54,FALSE)</f>
        <v>0</v>
      </c>
      <c r="BH221" s="76" t="str">
        <f>VLOOKUP(F221,'N2K Features'!$D$5:$CL$125,55,FALSE)</f>
        <v>No</v>
      </c>
      <c r="BI221" s="76">
        <f>VLOOKUP(F221,'N2K Features'!$D$5:$CL$125,56,FALSE)</f>
        <v>0</v>
      </c>
      <c r="BJ221" s="76">
        <f>VLOOKUP(F221,'N2K Features'!$D$5:$CL$125,57,FALSE)</f>
        <v>0</v>
      </c>
      <c r="BK221" s="76" t="str">
        <f>VLOOKUP(F221,'N2K Features'!$D$5:$CL$125,58,FALSE)</f>
        <v>No</v>
      </c>
      <c r="BL221" s="76">
        <f>VLOOKUP(F221,'N2K Features'!$D$5:$CL$125,59,FALSE)</f>
        <v>0</v>
      </c>
      <c r="BM221" s="130">
        <f>VLOOKUP(F221,'N2K Features'!$D$5:$CL$125,60,FALSE)</f>
        <v>0</v>
      </c>
      <c r="BN221" s="76" t="str">
        <f>VLOOKUP(F221,'N2K Features'!$D$5:$CL$125,61,FALSE)</f>
        <v>No</v>
      </c>
      <c r="BO221" s="76">
        <f>VLOOKUP(F221,'N2K Features'!$D$5:$CL$125,62,FALSE)</f>
        <v>0</v>
      </c>
      <c r="BP221" s="76">
        <f>VLOOKUP(F221,'N2K Features'!$D$5:$CL$125,63,FALSE)</f>
        <v>0</v>
      </c>
      <c r="BQ221" s="76" t="str">
        <f>VLOOKUP(F221,'N2K Features'!$D$5:$CL$125,64,FALSE)</f>
        <v>No</v>
      </c>
      <c r="BR221" s="76">
        <f>VLOOKUP(F221,'N2K Features'!$D$5:$CL$125,65,FALSE)</f>
        <v>0</v>
      </c>
      <c r="BS221" s="76">
        <f>VLOOKUP(F221,'N2K Features'!$D$5:$CL$125,66,FALSE)</f>
        <v>0</v>
      </c>
      <c r="BT221" s="76" t="str">
        <f>VLOOKUP(F221,'N2K Features'!$D$5:$CL$125,67,FALSE)</f>
        <v>No</v>
      </c>
      <c r="BU221" s="76">
        <f>VLOOKUP(F221,'N2K Features'!$D$5:$CL$125,68,FALSE)</f>
        <v>0</v>
      </c>
      <c r="BV221" s="76">
        <f>VLOOKUP(F221,'N2K Features'!$D$5:$CL$125,69,FALSE)</f>
        <v>0</v>
      </c>
      <c r="BW221" s="76" t="str">
        <f>VLOOKUP(F221,'N2K Features'!$D$5:$CL$125,70,FALSE)</f>
        <v>No</v>
      </c>
      <c r="BX221" s="76">
        <f>VLOOKUP(F221,'N2K Features'!$D$5:$CL$125,71,FALSE)</f>
        <v>0</v>
      </c>
      <c r="BY221" s="130">
        <f>VLOOKUP(F221,'N2K Features'!$D$5:$CL$125,72,FALSE)</f>
        <v>0</v>
      </c>
      <c r="BZ221" s="76" t="str">
        <f>VLOOKUP(F221,'N2K Features'!$D$5:$CL$125,73,FALSE)</f>
        <v>No</v>
      </c>
      <c r="CA221" s="76">
        <f>VLOOKUP(F221,'N2K Features'!$D$5:$CL$125,74,FALSE)</f>
        <v>0</v>
      </c>
      <c r="CB221" s="76">
        <f>VLOOKUP(F221,'N2K Features'!$D$5:$CL$125,75,FALSE)</f>
        <v>0</v>
      </c>
      <c r="CC221" s="76" t="str">
        <f>VLOOKUP(F221,'N2K Features'!$D$5:$CL$125,76,FALSE)</f>
        <v>No</v>
      </c>
      <c r="CD221" s="76">
        <f>VLOOKUP(F221,'N2K Features'!$D$5:$CL$125,77,FALSE)</f>
        <v>0</v>
      </c>
      <c r="CE221" s="76">
        <f>VLOOKUP(F221,'N2K Features'!$D$5:$CL$125,78,FALSE)</f>
        <v>0</v>
      </c>
      <c r="CF221" s="76" t="str">
        <f>VLOOKUP(F221,'N2K Features'!$D$5:$CL$125,79,FALSE)</f>
        <v>No</v>
      </c>
      <c r="CG221" s="76">
        <f>VLOOKUP(F221,'N2K Features'!$D$5:$CL$125,80,FALSE)</f>
        <v>0</v>
      </c>
      <c r="CH221" s="76">
        <f>VLOOKUP(F221,'N2K Features'!$D$5:$CL$125,81,FALSE)</f>
        <v>0</v>
      </c>
      <c r="CI221" s="76" t="str">
        <f>VLOOKUP(F221,'N2K Features'!$D$5:$CL$125,82,FALSE)</f>
        <v>No</v>
      </c>
      <c r="CJ221" s="76">
        <f>VLOOKUP(F221,'N2K Features'!$D$5:$CL$125,83,FALSE)</f>
        <v>0</v>
      </c>
      <c r="CK221" s="76">
        <f>VLOOKUP(F221,'N2K Features'!$D$5:$CL$125,84,FALSE)</f>
        <v>0</v>
      </c>
      <c r="CL221" s="76" t="str">
        <f>VLOOKUP(F221,'N2K Features'!$D$5:$CL$125,85,FALSE)</f>
        <v>Yes</v>
      </c>
      <c r="CM221" s="76" t="str">
        <f>VLOOKUP(F221,'N2K Features'!$D$5:$CL$125,86,FALSE)</f>
        <v>Low</v>
      </c>
      <c r="CN221" s="79" t="str">
        <f>VLOOKUP(F221,'N2K Features'!$D$5:$CL$125,87,FALSE)</f>
        <v xml:space="preserve">Interesting to public, some bat cams available. </v>
      </c>
    </row>
    <row r="222" spans="1:92" ht="14.4" hidden="1" x14ac:dyDescent="0.3">
      <c r="A222" s="129" t="s">
        <v>268</v>
      </c>
      <c r="B222" s="59" t="s">
        <v>269</v>
      </c>
      <c r="C222" s="59" t="s">
        <v>528</v>
      </c>
      <c r="D222" s="59" t="s">
        <v>59</v>
      </c>
      <c r="E222" s="59" t="s">
        <v>607</v>
      </c>
      <c r="F222" s="59" t="s">
        <v>60</v>
      </c>
      <c r="G222" s="59" t="s">
        <v>61</v>
      </c>
      <c r="H222" s="179" t="s">
        <v>62</v>
      </c>
      <c r="I222" s="77" t="str">
        <f>VLOOKUP(F222,'N2K Features'!$D$5:$CL$125,4,FALSE)</f>
        <v>No</v>
      </c>
      <c r="J222" s="77">
        <f>VLOOKUP(F222,'N2K Features'!$D$5:$CL$125,5,FALSE)</f>
        <v>0</v>
      </c>
      <c r="K222" s="77">
        <f>VLOOKUP(F222,'N2K Features'!$D$5:$CL$125,6,FALSE)</f>
        <v>0</v>
      </c>
      <c r="L222" s="77" t="str">
        <f>VLOOKUP(F222,'N2K Features'!$D$5:$CL$125,7,FALSE)</f>
        <v>No</v>
      </c>
      <c r="M222" s="77" t="str">
        <f>VLOOKUP(F222,'N2K Features'!$D$5:$CL$125,8,FALSE)</f>
        <v>Negligible</v>
      </c>
      <c r="N222" s="77" t="str">
        <f>VLOOKUP(F222,'N2K Features'!$D$5:$CL$125,9,FALSE)</f>
        <v>Low</v>
      </c>
      <c r="O222" s="77" t="str">
        <f>VLOOKUP(F222,'N2K Features'!$D$5:$CL$125,10,FALSE)</f>
        <v>No</v>
      </c>
      <c r="P222" s="77" t="str">
        <f>VLOOKUP(F222,'N2K Features'!$D$5:$CL$125,11,FALSE)</f>
        <v>Negligible</v>
      </c>
      <c r="Q222" s="77" t="str">
        <f>VLOOKUP(F222,'N2K Features'!$D$5:$CL$125,12,FALSE)</f>
        <v>Low</v>
      </c>
      <c r="R222" s="77" t="str">
        <f>VLOOKUP(F222,'N2K Features'!$D$5:$CL$125,13,FALSE)</f>
        <v>No</v>
      </c>
      <c r="S222" s="77">
        <f>VLOOKUP(F222,'N2K Features'!$D$5:$CL$125,14,FALSE)</f>
        <v>0</v>
      </c>
      <c r="T222" s="77">
        <f>VLOOKUP(F222,'N2K Features'!$D$5:$CL$125,15,FALSE)</f>
        <v>0</v>
      </c>
      <c r="U222" s="77" t="str">
        <f>VLOOKUP(F222,'N2K Features'!$D$5:$CL$125,16,FALSE)</f>
        <v>No</v>
      </c>
      <c r="V222" s="77">
        <f>VLOOKUP(F222,'N2K Features'!$D$5:$CL$125, 17,FALSE)</f>
        <v>0</v>
      </c>
      <c r="W222" s="77">
        <f>VLOOKUP(F222,'N2K Features'!$D$5:$CL$125,18,FALSE)</f>
        <v>0</v>
      </c>
      <c r="X222" s="77" t="str">
        <f>VLOOKUP(F222,'N2K Features'!$D$5:$CL$125,19,FALSE)</f>
        <v>No</v>
      </c>
      <c r="Y222" s="77">
        <f>VLOOKUP(F222,'N2K Features'!$D$5:$CL$125,20,FALSE)</f>
        <v>0</v>
      </c>
      <c r="Z222" s="77">
        <f>VLOOKUP(F222,'N2K Features'!$D$5:$CL$125,21,FALSE)</f>
        <v>0</v>
      </c>
      <c r="AA222" s="77" t="str">
        <f>VLOOKUP(F222,'N2K Features'!$D$5:$CL$125,22,FALSE)</f>
        <v>No</v>
      </c>
      <c r="AB222" s="77">
        <f>VLOOKUP(F222,'N2K Features'!$D$5:$CL$125,23,FALSE)</f>
        <v>0</v>
      </c>
      <c r="AC222" s="77">
        <f>VLOOKUP(F222,'N2K Features'!$D$5:$CL$125,24,FALSE)</f>
        <v>0</v>
      </c>
      <c r="AD222" s="77" t="str">
        <f>VLOOKUP(F222,'N2K Features'!$D$5:$CL$125,25,FALSE)</f>
        <v>No</v>
      </c>
      <c r="AE222" s="77">
        <f>VLOOKUP(F222,'N2K Features'!$D$5:$CL$125,26,FALSE)</f>
        <v>0</v>
      </c>
      <c r="AF222" s="78">
        <f>VLOOKUP(F222,'N2K Features'!$D$5:$CL$125,27,FALSE)</f>
        <v>0</v>
      </c>
      <c r="AG222" s="76" t="str">
        <f>VLOOKUP(F222,'N2K Features'!$D$5:$CL$125,28,FALSE)</f>
        <v>No</v>
      </c>
      <c r="AH222" s="76">
        <f>VLOOKUP(F222,'N2K Features'!$D$5:$CL$125,29,FALSE)</f>
        <v>0</v>
      </c>
      <c r="AI222" s="76">
        <f>VLOOKUP(F222,'N2K Features'!$D$5:$CL$125,30,FALSE)</f>
        <v>0</v>
      </c>
      <c r="AJ222" s="76" t="str">
        <f>VLOOKUP(F222,'N2K Features'!$D$5:$CL$125,31,FALSE)</f>
        <v>No</v>
      </c>
      <c r="AK222" s="76">
        <f>VLOOKUP(F222,'N2K Features'!$D$5:$CL$125,32,FALSE)</f>
        <v>0</v>
      </c>
      <c r="AL222" s="76">
        <f>VLOOKUP(F222,'N2K Features'!$D$5:$CL$125,33,FALSE)</f>
        <v>0</v>
      </c>
      <c r="AM222" s="76" t="str">
        <f>VLOOKUP(F222,'N2K Features'!$D$5:$CL$125,34,FALSE)</f>
        <v>No</v>
      </c>
      <c r="AN222" s="76">
        <f>VLOOKUP(F222,'N2K Features'!$D$5:$CL$125,35,FALSE)</f>
        <v>0</v>
      </c>
      <c r="AO222" s="76">
        <f>VLOOKUP(F222,'N2K Features'!$D$5:$CL$125,36,FALSE)</f>
        <v>0</v>
      </c>
      <c r="AP222" s="76" t="str">
        <f>VLOOKUP(F222,'N2K Features'!$D$5:$CL$125,37,FALSE)</f>
        <v>No</v>
      </c>
      <c r="AQ222" s="76">
        <f>VLOOKUP(F222,'N2K Features'!$D$5:$CL$125,38,FALSE)</f>
        <v>0</v>
      </c>
      <c r="AR222" s="76">
        <f>VLOOKUP(F222,'N2K Features'!$D$5:$CL$125,39,FALSE)</f>
        <v>0</v>
      </c>
      <c r="AS222" s="76" t="str">
        <f>VLOOKUP(F222,'N2K Features'!$D$5:$CL$125,40,FALSE)</f>
        <v>No</v>
      </c>
      <c r="AT222" s="76">
        <f>VLOOKUP(F222,'N2K Features'!$D$5:$CL$125,41,FALSE)</f>
        <v>0</v>
      </c>
      <c r="AU222" s="76">
        <f>VLOOKUP(F222,'N2K Features'!$D$5:$CL$125,42,FALSE)</f>
        <v>0</v>
      </c>
      <c r="AV222" s="76" t="str">
        <f>VLOOKUP(F222,'N2K Features'!$D$5:$CL$125,43,FALSE)</f>
        <v>No</v>
      </c>
      <c r="AW222" s="76">
        <f>VLOOKUP(F222,'N2K Features'!$D$5:$CL$125,44,FALSE)</f>
        <v>0</v>
      </c>
      <c r="AX222" s="76">
        <f>VLOOKUP(F222,'N2K Features'!$D$5:$CL$125,45,FALSE)</f>
        <v>0</v>
      </c>
      <c r="AY222" s="76" t="str">
        <f>VLOOKUP(F222,'N2K Features'!$D$5:$CL$125,46,FALSE)</f>
        <v>No</v>
      </c>
      <c r="AZ222" s="76">
        <f>VLOOKUP(F222,'N2K Features'!$D$5:$CL$125,47,FALSE)</f>
        <v>0</v>
      </c>
      <c r="BA222" s="76">
        <f>VLOOKUP(F222,'N2K Features'!$D$5:$CL$125,48,FALSE)</f>
        <v>0</v>
      </c>
      <c r="BB222" s="76" t="str">
        <f>VLOOKUP(F222,'N2K Features'!$D$5:$CL$125,49,FALSE)</f>
        <v>No</v>
      </c>
      <c r="BC222" s="76">
        <f>VLOOKUP(F222,'N2K Features'!$D$5:$CL$125,50,FALSE)</f>
        <v>0</v>
      </c>
      <c r="BD222" s="130">
        <f>VLOOKUP(F222,'N2K Features'!$D$5:$CL$125,51,FALSE)</f>
        <v>0</v>
      </c>
      <c r="BE222" s="76" t="str">
        <f>VLOOKUP(F222,'N2K Features'!$D$5:$CL$125,52,FALSE)</f>
        <v>No</v>
      </c>
      <c r="BF222" s="76">
        <f>VLOOKUP(F222,'N2K Features'!$D$5:$CL$125,53,FALSE)</f>
        <v>0</v>
      </c>
      <c r="BG222" s="130">
        <f>VLOOKUP(F222,'N2K Features'!$D$5:$CL$125,54,FALSE)</f>
        <v>0</v>
      </c>
      <c r="BH222" s="76" t="str">
        <f>VLOOKUP(F222,'N2K Features'!$D$5:$CL$125,55,FALSE)</f>
        <v>No</v>
      </c>
      <c r="BI222" s="76">
        <f>VLOOKUP(F222,'N2K Features'!$D$5:$CL$125,56,FALSE)</f>
        <v>0</v>
      </c>
      <c r="BJ222" s="76">
        <f>VLOOKUP(F222,'N2K Features'!$D$5:$CL$125,57,FALSE)</f>
        <v>0</v>
      </c>
      <c r="BK222" s="76" t="str">
        <f>VLOOKUP(F222,'N2K Features'!$D$5:$CL$125,58,FALSE)</f>
        <v>No</v>
      </c>
      <c r="BL222" s="76">
        <f>VLOOKUP(F222,'N2K Features'!$D$5:$CL$125,59,FALSE)</f>
        <v>0</v>
      </c>
      <c r="BM222" s="130">
        <f>VLOOKUP(F222,'N2K Features'!$D$5:$CL$125,60,FALSE)</f>
        <v>0</v>
      </c>
      <c r="BN222" s="76" t="str">
        <f>VLOOKUP(F222,'N2K Features'!$D$5:$CL$125,61,FALSE)</f>
        <v>No</v>
      </c>
      <c r="BO222" s="76">
        <f>VLOOKUP(F222,'N2K Features'!$D$5:$CL$125,62,FALSE)</f>
        <v>0</v>
      </c>
      <c r="BP222" s="76">
        <f>VLOOKUP(F222,'N2K Features'!$D$5:$CL$125,63,FALSE)</f>
        <v>0</v>
      </c>
      <c r="BQ222" s="76" t="str">
        <f>VLOOKUP(F222,'N2K Features'!$D$5:$CL$125,64,FALSE)</f>
        <v>No</v>
      </c>
      <c r="BR222" s="76">
        <f>VLOOKUP(F222,'N2K Features'!$D$5:$CL$125,65,FALSE)</f>
        <v>0</v>
      </c>
      <c r="BS222" s="76">
        <f>VLOOKUP(F222,'N2K Features'!$D$5:$CL$125,66,FALSE)</f>
        <v>0</v>
      </c>
      <c r="BT222" s="76" t="str">
        <f>VLOOKUP(F222,'N2K Features'!$D$5:$CL$125,67,FALSE)</f>
        <v>No</v>
      </c>
      <c r="BU222" s="76">
        <f>VLOOKUP(F222,'N2K Features'!$D$5:$CL$125,68,FALSE)</f>
        <v>0</v>
      </c>
      <c r="BV222" s="76">
        <f>VLOOKUP(F222,'N2K Features'!$D$5:$CL$125,69,FALSE)</f>
        <v>0</v>
      </c>
      <c r="BW222" s="76" t="str">
        <f>VLOOKUP(F222,'N2K Features'!$D$5:$CL$125,70,FALSE)</f>
        <v>No</v>
      </c>
      <c r="BX222" s="76">
        <f>VLOOKUP(F222,'N2K Features'!$D$5:$CL$125,71,FALSE)</f>
        <v>0</v>
      </c>
      <c r="BY222" s="130">
        <f>VLOOKUP(F222,'N2K Features'!$D$5:$CL$125,72,FALSE)</f>
        <v>0</v>
      </c>
      <c r="BZ222" s="76" t="str">
        <f>VLOOKUP(F222,'N2K Features'!$D$5:$CL$125,73,FALSE)</f>
        <v>No</v>
      </c>
      <c r="CA222" s="76">
        <f>VLOOKUP(F222,'N2K Features'!$D$5:$CL$125,74,FALSE)</f>
        <v>0</v>
      </c>
      <c r="CB222" s="76">
        <f>VLOOKUP(F222,'N2K Features'!$D$5:$CL$125,75,FALSE)</f>
        <v>0</v>
      </c>
      <c r="CC222" s="76" t="str">
        <f>VLOOKUP(F222,'N2K Features'!$D$5:$CL$125,76,FALSE)</f>
        <v>No</v>
      </c>
      <c r="CD222" s="76">
        <f>VLOOKUP(F222,'N2K Features'!$D$5:$CL$125,77,FALSE)</f>
        <v>0</v>
      </c>
      <c r="CE222" s="76">
        <f>VLOOKUP(F222,'N2K Features'!$D$5:$CL$125,78,FALSE)</f>
        <v>0</v>
      </c>
      <c r="CF222" s="76" t="str">
        <f>VLOOKUP(F222,'N2K Features'!$D$5:$CL$125,79,FALSE)</f>
        <v>No</v>
      </c>
      <c r="CG222" s="76">
        <f>VLOOKUP(F222,'N2K Features'!$D$5:$CL$125,80,FALSE)</f>
        <v>0</v>
      </c>
      <c r="CH222" s="76">
        <f>VLOOKUP(F222,'N2K Features'!$D$5:$CL$125,81,FALSE)</f>
        <v>0</v>
      </c>
      <c r="CI222" s="76" t="str">
        <f>VLOOKUP(F222,'N2K Features'!$D$5:$CL$125,82,FALSE)</f>
        <v>No</v>
      </c>
      <c r="CJ222" s="76">
        <f>VLOOKUP(F222,'N2K Features'!$D$5:$CL$125,83,FALSE)</f>
        <v>0</v>
      </c>
      <c r="CK222" s="76">
        <f>VLOOKUP(F222,'N2K Features'!$D$5:$CL$125,84,FALSE)</f>
        <v>0</v>
      </c>
      <c r="CL222" s="76" t="str">
        <f>VLOOKUP(F222,'N2K Features'!$D$5:$CL$125,85,FALSE)</f>
        <v>Yes</v>
      </c>
      <c r="CM222" s="76" t="str">
        <f>VLOOKUP(F222,'N2K Features'!$D$5:$CL$125,86,FALSE)</f>
        <v>Low</v>
      </c>
      <c r="CN222" s="79" t="str">
        <f>VLOOKUP(F222,'N2K Features'!$D$5:$CL$125,87,FALSE)</f>
        <v xml:space="preserve">Interesting to public, some bat cams available. </v>
      </c>
    </row>
    <row r="223" spans="1:92" ht="14.4" hidden="1" x14ac:dyDescent="0.3">
      <c r="A223" s="129" t="s">
        <v>270</v>
      </c>
      <c r="B223" s="59" t="s">
        <v>271</v>
      </c>
      <c r="C223" s="59" t="s">
        <v>585</v>
      </c>
      <c r="D223" s="59" t="s">
        <v>97</v>
      </c>
      <c r="E223" s="59" t="s">
        <v>588</v>
      </c>
      <c r="F223" s="59" t="s">
        <v>98</v>
      </c>
      <c r="G223" s="59" t="s">
        <v>99</v>
      </c>
      <c r="H223" s="179" t="s">
        <v>100</v>
      </c>
      <c r="I223" s="77" t="str">
        <f>VLOOKUP(F223,'N2K Features'!$D$5:$CL$125,4,FALSE)</f>
        <v>Yes</v>
      </c>
      <c r="J223" s="77" t="str">
        <f>VLOOKUP(F223,'N2K Features'!$D$5:$CL$125,5,FALSE)</f>
        <v>Medium</v>
      </c>
      <c r="K223" s="77" t="str">
        <f>VLOOKUP(F223,'N2K Features'!$D$5:$CL$125,6,FALSE)</f>
        <v>Moderate</v>
      </c>
      <c r="L223" s="77" t="str">
        <f>VLOOKUP(F223,'N2K Features'!$D$5:$CL$125,7,FALSE)</f>
        <v>Yes</v>
      </c>
      <c r="M223" s="77" t="str">
        <f>VLOOKUP(F223,'N2K Features'!$D$5:$CL$125,8,FALSE)</f>
        <v>Medium</v>
      </c>
      <c r="N223" s="77" t="str">
        <f>VLOOKUP(F223,'N2K Features'!$D$5:$CL$125,9,FALSE)</f>
        <v>Moderate</v>
      </c>
      <c r="O223" s="77" t="str">
        <f>VLOOKUP(F223,'N2K Features'!$D$5:$CL$125,10,FALSE)</f>
        <v>Yes</v>
      </c>
      <c r="P223" s="77" t="str">
        <f>VLOOKUP(F223,'N2K Features'!$D$5:$CL$125,11,FALSE)</f>
        <v>Medium</v>
      </c>
      <c r="Q223" s="77" t="str">
        <f>VLOOKUP(F223,'N2K Features'!$D$5:$CL$125,12,FALSE)</f>
        <v>Low</v>
      </c>
      <c r="R223" s="77" t="str">
        <f>VLOOKUP(F223,'N2K Features'!$D$5:$CL$125,13,FALSE)</f>
        <v>Yes</v>
      </c>
      <c r="S223" s="77" t="str">
        <f>VLOOKUP(F223,'N2K Features'!$D$5:$CL$125,14,FALSE)</f>
        <v>Small</v>
      </c>
      <c r="T223" s="77" t="str">
        <f>VLOOKUP(F223,'N2K Features'!$D$5:$CL$125,15,FALSE)</f>
        <v>High</v>
      </c>
      <c r="U223" s="77" t="str">
        <f>VLOOKUP(F223,'N2K Features'!$D$5:$CL$125,16,FALSE)</f>
        <v>No</v>
      </c>
      <c r="V223" s="77">
        <f>VLOOKUP(F223,'N2K Features'!$D$5:$CL$125, 17,FALSE)</f>
        <v>0</v>
      </c>
      <c r="W223" s="77">
        <f>VLOOKUP(F223,'N2K Features'!$D$5:$CL$125,18,FALSE)</f>
        <v>0</v>
      </c>
      <c r="X223" s="77" t="str">
        <f>VLOOKUP(F223,'N2K Features'!$D$5:$CL$125,19,FALSE)</f>
        <v>No</v>
      </c>
      <c r="Y223" s="77">
        <f>VLOOKUP(F223,'N2K Features'!$D$5:$CL$125,20,FALSE)</f>
        <v>0</v>
      </c>
      <c r="Z223" s="77">
        <f>VLOOKUP(F223,'N2K Features'!$D$5:$CL$125,21,FALSE)</f>
        <v>0</v>
      </c>
      <c r="AA223" s="77" t="str">
        <f>VLOOKUP(F223,'N2K Features'!$D$5:$CL$125,22,FALSE)</f>
        <v>No</v>
      </c>
      <c r="AB223" s="77">
        <f>VLOOKUP(F223,'N2K Features'!$D$5:$CL$125,23,FALSE)</f>
        <v>0</v>
      </c>
      <c r="AC223" s="77">
        <f>VLOOKUP(F223,'N2K Features'!$D$5:$CL$125,24,FALSE)</f>
        <v>0</v>
      </c>
      <c r="AD223" s="77" t="str">
        <f>VLOOKUP(F223,'N2K Features'!$D$5:$CL$125,25,FALSE)</f>
        <v>No</v>
      </c>
      <c r="AE223" s="77">
        <f>VLOOKUP(F223,'N2K Features'!$D$5:$CL$125,26,FALSE)</f>
        <v>0</v>
      </c>
      <c r="AF223" s="78">
        <f>VLOOKUP(F223,'N2K Features'!$D$5:$CL$125,27,FALSE)</f>
        <v>0</v>
      </c>
      <c r="AG223" s="76" t="str">
        <f>VLOOKUP(F223,'N2K Features'!$D$5:$CL$125,28,FALSE)</f>
        <v>No</v>
      </c>
      <c r="AH223" s="76">
        <f>VLOOKUP(F223,'N2K Features'!$D$5:$CL$125,29,FALSE)</f>
        <v>0</v>
      </c>
      <c r="AI223" s="76">
        <f>VLOOKUP(F223,'N2K Features'!$D$5:$CL$125,30,FALSE)</f>
        <v>0</v>
      </c>
      <c r="AJ223" s="76" t="str">
        <f>VLOOKUP(F223,'N2K Features'!$D$5:$CL$125,31,FALSE)</f>
        <v>Yes</v>
      </c>
      <c r="AK223" s="76" t="str">
        <f>VLOOKUP(F223,'N2K Features'!$D$5:$CL$125,32,FALSE)</f>
        <v>Medium</v>
      </c>
      <c r="AL223" s="76" t="str">
        <f>VLOOKUP(F223,'N2K Features'!$D$5:$CL$125,33,FALSE)</f>
        <v>High</v>
      </c>
      <c r="AM223" s="76" t="str">
        <f>VLOOKUP(F223,'N2K Features'!$D$5:$CL$125,34,FALSE)</f>
        <v>No</v>
      </c>
      <c r="AN223" s="76">
        <f>VLOOKUP(F223,'N2K Features'!$D$5:$CL$125,35,FALSE)</f>
        <v>0</v>
      </c>
      <c r="AO223" s="76">
        <f>VLOOKUP(F223,'N2K Features'!$D$5:$CL$125,36,FALSE)</f>
        <v>0</v>
      </c>
      <c r="AP223" s="76" t="str">
        <f>VLOOKUP(F223,'N2K Features'!$D$5:$CL$125,37,FALSE)</f>
        <v>No</v>
      </c>
      <c r="AQ223" s="76">
        <f>VLOOKUP(F223,'N2K Features'!$D$5:$CL$125,38,FALSE)</f>
        <v>0</v>
      </c>
      <c r="AR223" s="76">
        <f>VLOOKUP(F223,'N2K Features'!$D$5:$CL$125,39,FALSE)</f>
        <v>0</v>
      </c>
      <c r="AS223" s="76" t="str">
        <f>VLOOKUP(F223,'N2K Features'!$D$5:$CL$125,40,FALSE)</f>
        <v>Yes</v>
      </c>
      <c r="AT223" s="76" t="str">
        <f>VLOOKUP(F223,'N2K Features'!$D$5:$CL$125,41,FALSE)</f>
        <v>Small</v>
      </c>
      <c r="AU223" s="76" t="str">
        <f>VLOOKUP(F223,'N2K Features'!$D$5:$CL$125,42,FALSE)</f>
        <v>High</v>
      </c>
      <c r="AV223" s="76" t="str">
        <f>VLOOKUP(F223,'N2K Features'!$D$5:$CL$125,43,FALSE)</f>
        <v>No</v>
      </c>
      <c r="AW223" s="76">
        <f>VLOOKUP(F223,'N2K Features'!$D$5:$CL$125,44,FALSE)</f>
        <v>0</v>
      </c>
      <c r="AX223" s="76">
        <f>VLOOKUP(F223,'N2K Features'!$D$5:$CL$125,45,FALSE)</f>
        <v>0</v>
      </c>
      <c r="AY223" s="76" t="str">
        <f>VLOOKUP(F223,'N2K Features'!$D$5:$CL$125,46,FALSE)</f>
        <v>No</v>
      </c>
      <c r="AZ223" s="76">
        <f>VLOOKUP(F223,'N2K Features'!$D$5:$CL$125,47,FALSE)</f>
        <v>0</v>
      </c>
      <c r="BA223" s="76">
        <f>VLOOKUP(F223,'N2K Features'!$D$5:$CL$125,48,FALSE)</f>
        <v>0</v>
      </c>
      <c r="BB223" s="76" t="str">
        <f>VLOOKUP(F223,'N2K Features'!$D$5:$CL$125,49,FALSE)</f>
        <v>No</v>
      </c>
      <c r="BC223" s="76">
        <f>VLOOKUP(F223,'N2K Features'!$D$5:$CL$125,50,FALSE)</f>
        <v>0</v>
      </c>
      <c r="BD223" s="130">
        <f>VLOOKUP(F223,'N2K Features'!$D$5:$CL$125,51,FALSE)</f>
        <v>0</v>
      </c>
      <c r="BE223" s="76" t="str">
        <f>VLOOKUP(F223,'N2K Features'!$D$5:$CL$125,52,FALSE)</f>
        <v>No</v>
      </c>
      <c r="BF223" s="76">
        <f>VLOOKUP(F223,'N2K Features'!$D$5:$CL$125,53,FALSE)</f>
        <v>0</v>
      </c>
      <c r="BG223" s="130">
        <f>VLOOKUP(F223,'N2K Features'!$D$5:$CL$125,54,FALSE)</f>
        <v>0</v>
      </c>
      <c r="BH223" s="76" t="str">
        <f>VLOOKUP(F223,'N2K Features'!$D$5:$CL$125,55,FALSE)</f>
        <v>Yes</v>
      </c>
      <c r="BI223" s="76" t="str">
        <f>VLOOKUP(F223,'N2K Features'!$D$5:$CL$125,56,FALSE)</f>
        <v>Small</v>
      </c>
      <c r="BJ223" s="76" t="str">
        <f>VLOOKUP(F223,'N2K Features'!$D$5:$CL$125,57,FALSE)</f>
        <v>Low</v>
      </c>
      <c r="BK223" s="76" t="str">
        <f>VLOOKUP(F223,'N2K Features'!$D$5:$CL$125,58,FALSE)</f>
        <v>Yes</v>
      </c>
      <c r="BL223" s="76" t="str">
        <f>VLOOKUP(F223,'N2K Features'!$D$5:$CL$125,59,FALSE)</f>
        <v>Small</v>
      </c>
      <c r="BM223" s="130" t="str">
        <f>VLOOKUP(F223,'N2K Features'!$D$5:$CL$125,60,FALSE)</f>
        <v>Moderate</v>
      </c>
      <c r="BN223" s="76" t="str">
        <f>VLOOKUP(F223,'N2K Features'!$D$5:$CL$125,61,FALSE)</f>
        <v>No</v>
      </c>
      <c r="BO223" s="76">
        <f>VLOOKUP(F223,'N2K Features'!$D$5:$CL$125,62,FALSE)</f>
        <v>0</v>
      </c>
      <c r="BP223" s="76">
        <f>VLOOKUP(F223,'N2K Features'!$D$5:$CL$125,63,FALSE)</f>
        <v>0</v>
      </c>
      <c r="BQ223" s="76" t="str">
        <f>VLOOKUP(F223,'N2K Features'!$D$5:$CL$125,64,FALSE)</f>
        <v>No</v>
      </c>
      <c r="BR223" s="76">
        <f>VLOOKUP(F223,'N2K Features'!$D$5:$CL$125,65,FALSE)</f>
        <v>0</v>
      </c>
      <c r="BS223" s="76">
        <f>VLOOKUP(F223,'N2K Features'!$D$5:$CL$125,66,FALSE)</f>
        <v>0</v>
      </c>
      <c r="BT223" s="76" t="str">
        <f>VLOOKUP(F223,'N2K Features'!$D$5:$CL$125,67,FALSE)</f>
        <v>Yes</v>
      </c>
      <c r="BU223" s="76" t="str">
        <f>VLOOKUP(F223,'N2K Features'!$D$5:$CL$125,68,FALSE)</f>
        <v>Small</v>
      </c>
      <c r="BV223" s="76" t="str">
        <f>VLOOKUP(F223,'N2K Features'!$D$5:$CL$125,69,FALSE)</f>
        <v>High</v>
      </c>
      <c r="BW223" s="76" t="str">
        <f>VLOOKUP(F223,'N2K Features'!$D$5:$CL$125,70,FALSE)</f>
        <v>Yes</v>
      </c>
      <c r="BX223" s="76" t="str">
        <f>VLOOKUP(F223,'N2K Features'!$D$5:$CL$125,71,FALSE)</f>
        <v>Medium</v>
      </c>
      <c r="BY223" s="130" t="str">
        <f>VLOOKUP(F223,'N2K Features'!$D$5:$CL$125,72,FALSE)</f>
        <v>High</v>
      </c>
      <c r="BZ223" s="76" t="str">
        <f>VLOOKUP(F223,'N2K Features'!$D$5:$CL$125,73,FALSE)</f>
        <v>Yes</v>
      </c>
      <c r="CA223" s="76" t="str">
        <f>VLOOKUP(F223,'N2K Features'!$D$5:$CL$125,74,FALSE)</f>
        <v>Large</v>
      </c>
      <c r="CB223" s="76" t="str">
        <f>VLOOKUP(F223,'N2K Features'!$D$5:$CL$125,75,FALSE)</f>
        <v>High</v>
      </c>
      <c r="CC223" s="76" t="str">
        <f>VLOOKUP(F223,'N2K Features'!$D$5:$CL$125,76,FALSE)</f>
        <v>No</v>
      </c>
      <c r="CD223" s="76">
        <f>VLOOKUP(F223,'N2K Features'!$D$5:$CL$125,77,FALSE)</f>
        <v>0</v>
      </c>
      <c r="CE223" s="76">
        <f>VLOOKUP(F223,'N2K Features'!$D$5:$CL$125,78,FALSE)</f>
        <v>0</v>
      </c>
      <c r="CF223" s="76" t="str">
        <f>VLOOKUP(F223,'N2K Features'!$D$5:$CL$125,79,FALSE)</f>
        <v>No</v>
      </c>
      <c r="CG223" s="76">
        <f>VLOOKUP(F223,'N2K Features'!$D$5:$CL$125,80,FALSE)</f>
        <v>0</v>
      </c>
      <c r="CH223" s="76">
        <f>VLOOKUP(F223,'N2K Features'!$D$5:$CL$125,81,FALSE)</f>
        <v>0</v>
      </c>
      <c r="CI223" s="76" t="str">
        <f>VLOOKUP(F223,'N2K Features'!$D$5:$CL$125,82,FALSE)</f>
        <v>No</v>
      </c>
      <c r="CJ223" s="76">
        <f>VLOOKUP(F223,'N2K Features'!$D$5:$CL$125,83,FALSE)</f>
        <v>0</v>
      </c>
      <c r="CK223" s="76">
        <f>VLOOKUP(F223,'N2K Features'!$D$5:$CL$125,84,FALSE)</f>
        <v>0</v>
      </c>
      <c r="CL223" s="76" t="str">
        <f>VLOOKUP(F223,'N2K Features'!$D$5:$CL$125,85,FALSE)</f>
        <v>Yes</v>
      </c>
      <c r="CM223" s="76" t="str">
        <f>VLOOKUP(F223,'N2K Features'!$D$5:$CL$125,86,FALSE)</f>
        <v>Medium</v>
      </c>
      <c r="CN223" s="79" t="str">
        <f>VLOOKUP(F223,'N2K Features'!$D$5:$CL$125,87,FALSE)</f>
        <v>Distinctive natural landscapes, often on nature reserves with interpretation. Some have impressive displays of flowers and wild ponies. Often adjacent to holiday beaches. Educational use</v>
      </c>
    </row>
    <row r="224" spans="1:92" ht="14.4" hidden="1" x14ac:dyDescent="0.3">
      <c r="A224" s="129" t="s">
        <v>270</v>
      </c>
      <c r="B224" s="59" t="s">
        <v>271</v>
      </c>
      <c r="C224" s="59" t="s">
        <v>585</v>
      </c>
      <c r="D224" s="59" t="s">
        <v>105</v>
      </c>
      <c r="E224" s="59" t="s">
        <v>588</v>
      </c>
      <c r="F224" s="59" t="s">
        <v>106</v>
      </c>
      <c r="G224" s="59" t="s">
        <v>107</v>
      </c>
      <c r="H224" s="179" t="s">
        <v>108</v>
      </c>
      <c r="I224" s="77" t="str">
        <f>VLOOKUP(F224,'N2K Features'!$D$5:$CL$125,4,FALSE)</f>
        <v>Yes</v>
      </c>
      <c r="J224" s="77" t="str">
        <f>VLOOKUP(F224,'N2K Features'!$D$5:$CL$125,5,FALSE)</f>
        <v>Medium</v>
      </c>
      <c r="K224" s="77" t="str">
        <f>VLOOKUP(F224,'N2K Features'!$D$5:$CL$125,6,FALSE)</f>
        <v>Moderate</v>
      </c>
      <c r="L224" s="77" t="str">
        <f>VLOOKUP(F224,'N2K Features'!$D$5:$CL$125,7,FALSE)</f>
        <v>Yes</v>
      </c>
      <c r="M224" s="77" t="str">
        <f>VLOOKUP(F224,'N2K Features'!$D$5:$CL$125,8,FALSE)</f>
        <v>Medium</v>
      </c>
      <c r="N224" s="77" t="str">
        <f>VLOOKUP(F224,'N2K Features'!$D$5:$CL$125,9,FALSE)</f>
        <v>Moderate</v>
      </c>
      <c r="O224" s="77" t="str">
        <f>VLOOKUP(F224,'N2K Features'!$D$5:$CL$125,10,FALSE)</f>
        <v>Yes</v>
      </c>
      <c r="P224" s="77" t="str">
        <f>VLOOKUP(F224,'N2K Features'!$D$5:$CL$125,11,FALSE)</f>
        <v>Medium</v>
      </c>
      <c r="Q224" s="77" t="str">
        <f>VLOOKUP(F224,'N2K Features'!$D$5:$CL$125,12,FALSE)</f>
        <v>Low</v>
      </c>
      <c r="R224" s="77" t="str">
        <f>VLOOKUP(F224,'N2K Features'!$D$5:$CL$125,13,FALSE)</f>
        <v>Yes</v>
      </c>
      <c r="S224" s="77" t="str">
        <f>VLOOKUP(F224,'N2K Features'!$D$5:$CL$125,14,FALSE)</f>
        <v>Small</v>
      </c>
      <c r="T224" s="77" t="str">
        <f>VLOOKUP(F224,'N2K Features'!$D$5:$CL$125,15,FALSE)</f>
        <v>High</v>
      </c>
      <c r="U224" s="77" t="str">
        <f>VLOOKUP(F224,'N2K Features'!$D$5:$CL$125,16,FALSE)</f>
        <v>No</v>
      </c>
      <c r="V224" s="77">
        <f>VLOOKUP(F224,'N2K Features'!$D$5:$CL$125, 17,FALSE)</f>
        <v>0</v>
      </c>
      <c r="W224" s="77">
        <f>VLOOKUP(F224,'N2K Features'!$D$5:$CL$125,18,FALSE)</f>
        <v>0</v>
      </c>
      <c r="X224" s="77" t="str">
        <f>VLOOKUP(F224,'N2K Features'!$D$5:$CL$125,19,FALSE)</f>
        <v>No</v>
      </c>
      <c r="Y224" s="77">
        <f>VLOOKUP(F224,'N2K Features'!$D$5:$CL$125,20,FALSE)</f>
        <v>0</v>
      </c>
      <c r="Z224" s="77">
        <f>VLOOKUP(F224,'N2K Features'!$D$5:$CL$125,21,FALSE)</f>
        <v>0</v>
      </c>
      <c r="AA224" s="77" t="str">
        <f>VLOOKUP(F224,'N2K Features'!$D$5:$CL$125,22,FALSE)</f>
        <v>No</v>
      </c>
      <c r="AB224" s="77">
        <f>VLOOKUP(F224,'N2K Features'!$D$5:$CL$125,23,FALSE)</f>
        <v>0</v>
      </c>
      <c r="AC224" s="77">
        <f>VLOOKUP(F224,'N2K Features'!$D$5:$CL$125,24,FALSE)</f>
        <v>0</v>
      </c>
      <c r="AD224" s="77" t="str">
        <f>VLOOKUP(F224,'N2K Features'!$D$5:$CL$125,25,FALSE)</f>
        <v>No</v>
      </c>
      <c r="AE224" s="77">
        <f>VLOOKUP(F224,'N2K Features'!$D$5:$CL$125,26,FALSE)</f>
        <v>0</v>
      </c>
      <c r="AF224" s="78">
        <f>VLOOKUP(F224,'N2K Features'!$D$5:$CL$125,27,FALSE)</f>
        <v>0</v>
      </c>
      <c r="AG224" s="76" t="str">
        <f>VLOOKUP(F224,'N2K Features'!$D$5:$CL$125,28,FALSE)</f>
        <v>No</v>
      </c>
      <c r="AH224" s="76">
        <f>VLOOKUP(F224,'N2K Features'!$D$5:$CL$125,29,FALSE)</f>
        <v>0</v>
      </c>
      <c r="AI224" s="76">
        <f>VLOOKUP(F224,'N2K Features'!$D$5:$CL$125,30,FALSE)</f>
        <v>0</v>
      </c>
      <c r="AJ224" s="76" t="str">
        <f>VLOOKUP(F224,'N2K Features'!$D$5:$CL$125,31,FALSE)</f>
        <v>Yes</v>
      </c>
      <c r="AK224" s="76" t="str">
        <f>VLOOKUP(F224,'N2K Features'!$D$5:$CL$125,32,FALSE)</f>
        <v>Medium</v>
      </c>
      <c r="AL224" s="76" t="str">
        <f>VLOOKUP(F224,'N2K Features'!$D$5:$CL$125,33,FALSE)</f>
        <v>High</v>
      </c>
      <c r="AM224" s="76" t="str">
        <f>VLOOKUP(F224,'N2K Features'!$D$5:$CL$125,34,FALSE)</f>
        <v>No</v>
      </c>
      <c r="AN224" s="76">
        <f>VLOOKUP(F224,'N2K Features'!$D$5:$CL$125,35,FALSE)</f>
        <v>0</v>
      </c>
      <c r="AO224" s="76">
        <f>VLOOKUP(F224,'N2K Features'!$D$5:$CL$125,36,FALSE)</f>
        <v>0</v>
      </c>
      <c r="AP224" s="76" t="str">
        <f>VLOOKUP(F224,'N2K Features'!$D$5:$CL$125,37,FALSE)</f>
        <v>No</v>
      </c>
      <c r="AQ224" s="76">
        <f>VLOOKUP(F224,'N2K Features'!$D$5:$CL$125,38,FALSE)</f>
        <v>0</v>
      </c>
      <c r="AR224" s="76">
        <f>VLOOKUP(F224,'N2K Features'!$D$5:$CL$125,39,FALSE)</f>
        <v>0</v>
      </c>
      <c r="AS224" s="76" t="str">
        <f>VLOOKUP(F224,'N2K Features'!$D$5:$CL$125,40,FALSE)</f>
        <v>Yes</v>
      </c>
      <c r="AT224" s="76" t="str">
        <f>VLOOKUP(F224,'N2K Features'!$D$5:$CL$125,41,FALSE)</f>
        <v>Small</v>
      </c>
      <c r="AU224" s="76" t="str">
        <f>VLOOKUP(F224,'N2K Features'!$D$5:$CL$125,42,FALSE)</f>
        <v>High</v>
      </c>
      <c r="AV224" s="76" t="str">
        <f>VLOOKUP(F224,'N2K Features'!$D$5:$CL$125,43,FALSE)</f>
        <v>No</v>
      </c>
      <c r="AW224" s="76">
        <f>VLOOKUP(F224,'N2K Features'!$D$5:$CL$125,44,FALSE)</f>
        <v>0</v>
      </c>
      <c r="AX224" s="76">
        <f>VLOOKUP(F224,'N2K Features'!$D$5:$CL$125,45,FALSE)</f>
        <v>0</v>
      </c>
      <c r="AY224" s="76" t="str">
        <f>VLOOKUP(F224,'N2K Features'!$D$5:$CL$125,46,FALSE)</f>
        <v>No</v>
      </c>
      <c r="AZ224" s="76">
        <f>VLOOKUP(F224,'N2K Features'!$D$5:$CL$125,47,FALSE)</f>
        <v>0</v>
      </c>
      <c r="BA224" s="76">
        <f>VLOOKUP(F224,'N2K Features'!$D$5:$CL$125,48,FALSE)</f>
        <v>0</v>
      </c>
      <c r="BB224" s="76" t="str">
        <f>VLOOKUP(F224,'N2K Features'!$D$5:$CL$125,49,FALSE)</f>
        <v>No</v>
      </c>
      <c r="BC224" s="76">
        <f>VLOOKUP(F224,'N2K Features'!$D$5:$CL$125,50,FALSE)</f>
        <v>0</v>
      </c>
      <c r="BD224" s="130">
        <f>VLOOKUP(F224,'N2K Features'!$D$5:$CL$125,51,FALSE)</f>
        <v>0</v>
      </c>
      <c r="BE224" s="76" t="str">
        <f>VLOOKUP(F224,'N2K Features'!$D$5:$CL$125,52,FALSE)</f>
        <v>No</v>
      </c>
      <c r="BF224" s="76">
        <f>VLOOKUP(F224,'N2K Features'!$D$5:$CL$125,53,FALSE)</f>
        <v>0</v>
      </c>
      <c r="BG224" s="130">
        <f>VLOOKUP(F224,'N2K Features'!$D$5:$CL$125,54,FALSE)</f>
        <v>0</v>
      </c>
      <c r="BH224" s="76" t="str">
        <f>VLOOKUP(F224,'N2K Features'!$D$5:$CL$125,55,FALSE)</f>
        <v>Yes</v>
      </c>
      <c r="BI224" s="76" t="str">
        <f>VLOOKUP(F224,'N2K Features'!$D$5:$CL$125,56,FALSE)</f>
        <v>Small</v>
      </c>
      <c r="BJ224" s="76" t="str">
        <f>VLOOKUP(F224,'N2K Features'!$D$5:$CL$125,57,FALSE)</f>
        <v>Small</v>
      </c>
      <c r="BK224" s="76" t="str">
        <f>VLOOKUP(F224,'N2K Features'!$D$5:$CL$125,58,FALSE)</f>
        <v>Yes</v>
      </c>
      <c r="BL224" s="76" t="str">
        <f>VLOOKUP(F224,'N2K Features'!$D$5:$CL$125,59,FALSE)</f>
        <v>Small</v>
      </c>
      <c r="BM224" s="130" t="str">
        <f>VLOOKUP(F224,'N2K Features'!$D$5:$CL$125,60,FALSE)</f>
        <v>Moderate</v>
      </c>
      <c r="BN224" s="76" t="str">
        <f>VLOOKUP(F224,'N2K Features'!$D$5:$CL$125,61,FALSE)</f>
        <v>No</v>
      </c>
      <c r="BO224" s="76">
        <f>VLOOKUP(F224,'N2K Features'!$D$5:$CL$125,62,FALSE)</f>
        <v>0</v>
      </c>
      <c r="BP224" s="76">
        <f>VLOOKUP(F224,'N2K Features'!$D$5:$CL$125,63,FALSE)</f>
        <v>0</v>
      </c>
      <c r="BQ224" s="76" t="str">
        <f>VLOOKUP(F224,'N2K Features'!$D$5:$CL$125,64,FALSE)</f>
        <v>No</v>
      </c>
      <c r="BR224" s="76">
        <f>VLOOKUP(F224,'N2K Features'!$D$5:$CL$125,65,FALSE)</f>
        <v>0</v>
      </c>
      <c r="BS224" s="76">
        <f>VLOOKUP(F224,'N2K Features'!$D$5:$CL$125,66,FALSE)</f>
        <v>0</v>
      </c>
      <c r="BT224" s="76" t="str">
        <f>VLOOKUP(F224,'N2K Features'!$D$5:$CL$125,67,FALSE)</f>
        <v>Yes</v>
      </c>
      <c r="BU224" s="76" t="str">
        <f>VLOOKUP(F224,'N2K Features'!$D$5:$CL$125,68,FALSE)</f>
        <v>Small</v>
      </c>
      <c r="BV224" s="76" t="str">
        <f>VLOOKUP(F224,'N2K Features'!$D$5:$CL$125,69,FALSE)</f>
        <v>High</v>
      </c>
      <c r="BW224" s="76" t="str">
        <f>VLOOKUP(F224,'N2K Features'!$D$5:$CL$125,70,FALSE)</f>
        <v>Yes</v>
      </c>
      <c r="BX224" s="76" t="str">
        <f>VLOOKUP(F224,'N2K Features'!$D$5:$CL$125,71,FALSE)</f>
        <v>Medium</v>
      </c>
      <c r="BY224" s="130" t="str">
        <f>VLOOKUP(F224,'N2K Features'!$D$5:$CL$125,72,FALSE)</f>
        <v>High</v>
      </c>
      <c r="BZ224" s="76" t="str">
        <f>VLOOKUP(F224,'N2K Features'!$D$5:$CL$125,73,FALSE)</f>
        <v>Yes</v>
      </c>
      <c r="CA224" s="76" t="str">
        <f>VLOOKUP(F224,'N2K Features'!$D$5:$CL$125,74,FALSE)</f>
        <v>Large</v>
      </c>
      <c r="CB224" s="76" t="str">
        <f>VLOOKUP(F224,'N2K Features'!$D$5:$CL$125,75,FALSE)</f>
        <v>High</v>
      </c>
      <c r="CC224" s="76" t="str">
        <f>VLOOKUP(F224,'N2K Features'!$D$5:$CL$125,76,FALSE)</f>
        <v>No</v>
      </c>
      <c r="CD224" s="76">
        <f>VLOOKUP(F224,'N2K Features'!$D$5:$CL$125,77,FALSE)</f>
        <v>0</v>
      </c>
      <c r="CE224" s="76">
        <f>VLOOKUP(F224,'N2K Features'!$D$5:$CL$125,78,FALSE)</f>
        <v>0</v>
      </c>
      <c r="CF224" s="76" t="str">
        <f>VLOOKUP(F224,'N2K Features'!$D$5:$CL$125,79,FALSE)</f>
        <v>No</v>
      </c>
      <c r="CG224" s="76">
        <f>VLOOKUP(F224,'N2K Features'!$D$5:$CL$125,80,FALSE)</f>
        <v>0</v>
      </c>
      <c r="CH224" s="76">
        <f>VLOOKUP(F224,'N2K Features'!$D$5:$CL$125,81,FALSE)</f>
        <v>0</v>
      </c>
      <c r="CI224" s="76" t="str">
        <f>VLOOKUP(F224,'N2K Features'!$D$5:$CL$125,82,FALSE)</f>
        <v>No</v>
      </c>
      <c r="CJ224" s="76">
        <f>VLOOKUP(F224,'N2K Features'!$D$5:$CL$125,83,FALSE)</f>
        <v>0</v>
      </c>
      <c r="CK224" s="76">
        <f>VLOOKUP(F224,'N2K Features'!$D$5:$CL$125,84,FALSE)</f>
        <v>0</v>
      </c>
      <c r="CL224" s="76" t="str">
        <f>VLOOKUP(F224,'N2K Features'!$D$5:$CL$125,85,FALSE)</f>
        <v>Yes</v>
      </c>
      <c r="CM224" s="76" t="str">
        <f>VLOOKUP(F224,'N2K Features'!$D$5:$CL$125,86,FALSE)</f>
        <v>Medium</v>
      </c>
      <c r="CN224" s="79" t="str">
        <f>VLOOKUP(F224,'N2K Features'!$D$5:$CL$125,87,FALSE)</f>
        <v>Distinctive natural landscapes, often on nature reserves with interpretation. Some have impressive displays of flowers and wild ponies. Often adjacent to holiday beaches. Educational use</v>
      </c>
    </row>
    <row r="225" spans="1:92" ht="14.4" hidden="1" x14ac:dyDescent="0.3">
      <c r="A225" s="129" t="s">
        <v>270</v>
      </c>
      <c r="B225" s="59" t="s">
        <v>271</v>
      </c>
      <c r="C225" s="59" t="s">
        <v>585</v>
      </c>
      <c r="D225" s="59" t="s">
        <v>94</v>
      </c>
      <c r="E225" s="59" t="s">
        <v>588</v>
      </c>
      <c r="F225" s="59" t="s">
        <v>95</v>
      </c>
      <c r="G225" s="59" t="s">
        <v>95</v>
      </c>
      <c r="H225" s="179" t="s">
        <v>96</v>
      </c>
      <c r="I225" s="77" t="str">
        <f>VLOOKUP(F225,'N2K Features'!$D$5:$CL$125,4,FALSE)</f>
        <v>Yes</v>
      </c>
      <c r="J225" s="77" t="str">
        <f>VLOOKUP(F225,'N2K Features'!$D$5:$CL$125,5,FALSE)</f>
        <v>Medium</v>
      </c>
      <c r="K225" s="77" t="str">
        <f>VLOOKUP(F225,'N2K Features'!$D$5:$CL$125,6,FALSE)</f>
        <v>Moderate</v>
      </c>
      <c r="L225" s="77" t="str">
        <f>VLOOKUP(F225,'N2K Features'!$D$5:$CL$125,7,FALSE)</f>
        <v>Yes</v>
      </c>
      <c r="M225" s="77" t="str">
        <f>VLOOKUP(F225,'N2K Features'!$D$5:$CL$125,8,FALSE)</f>
        <v>Medium</v>
      </c>
      <c r="N225" s="77" t="str">
        <f>VLOOKUP(F225,'N2K Features'!$D$5:$CL$125,9,FALSE)</f>
        <v>Moderate</v>
      </c>
      <c r="O225" s="77" t="str">
        <f>VLOOKUP(F225,'N2K Features'!$D$5:$CL$125,10,FALSE)</f>
        <v>Yes</v>
      </c>
      <c r="P225" s="77" t="str">
        <f>VLOOKUP(F225,'N2K Features'!$D$5:$CL$125,11,FALSE)</f>
        <v>Medium</v>
      </c>
      <c r="Q225" s="77" t="str">
        <f>VLOOKUP(F225,'N2K Features'!$D$5:$CL$125,12,FALSE)</f>
        <v>Low</v>
      </c>
      <c r="R225" s="77" t="str">
        <f>VLOOKUP(F225,'N2K Features'!$D$5:$CL$125,13,FALSE)</f>
        <v>Yes</v>
      </c>
      <c r="S225" s="77" t="str">
        <f>VLOOKUP(F225,'N2K Features'!$D$5:$CL$125,14,FALSE)</f>
        <v>Small</v>
      </c>
      <c r="T225" s="77" t="str">
        <f>VLOOKUP(F225,'N2K Features'!$D$5:$CL$125,15,FALSE)</f>
        <v>High</v>
      </c>
      <c r="U225" s="77" t="str">
        <f>VLOOKUP(F225,'N2K Features'!$D$5:$CL$125,16,FALSE)</f>
        <v>No</v>
      </c>
      <c r="V225" s="77">
        <f>VLOOKUP(F225,'N2K Features'!$D$5:$CL$125, 17,FALSE)</f>
        <v>0</v>
      </c>
      <c r="W225" s="77">
        <f>VLOOKUP(F225,'N2K Features'!$D$5:$CL$125,18,FALSE)</f>
        <v>0</v>
      </c>
      <c r="X225" s="77" t="str">
        <f>VLOOKUP(F225,'N2K Features'!$D$5:$CL$125,19,FALSE)</f>
        <v>No</v>
      </c>
      <c r="Y225" s="77">
        <f>VLOOKUP(F225,'N2K Features'!$D$5:$CL$125,20,FALSE)</f>
        <v>0</v>
      </c>
      <c r="Z225" s="77">
        <f>VLOOKUP(F225,'N2K Features'!$D$5:$CL$125,21,FALSE)</f>
        <v>0</v>
      </c>
      <c r="AA225" s="77" t="str">
        <f>VLOOKUP(F225,'N2K Features'!$D$5:$CL$125,22,FALSE)</f>
        <v>No</v>
      </c>
      <c r="AB225" s="77">
        <f>VLOOKUP(F225,'N2K Features'!$D$5:$CL$125,23,FALSE)</f>
        <v>0</v>
      </c>
      <c r="AC225" s="77">
        <f>VLOOKUP(F225,'N2K Features'!$D$5:$CL$125,24,FALSE)</f>
        <v>0</v>
      </c>
      <c r="AD225" s="77" t="str">
        <f>VLOOKUP(F225,'N2K Features'!$D$5:$CL$125,25,FALSE)</f>
        <v>No</v>
      </c>
      <c r="AE225" s="77">
        <f>VLOOKUP(F225,'N2K Features'!$D$5:$CL$125,26,FALSE)</f>
        <v>0</v>
      </c>
      <c r="AF225" s="78">
        <f>VLOOKUP(F225,'N2K Features'!$D$5:$CL$125,27,FALSE)</f>
        <v>0</v>
      </c>
      <c r="AG225" s="76" t="str">
        <f>VLOOKUP(F225,'N2K Features'!$D$5:$CL$125,28,FALSE)</f>
        <v>No</v>
      </c>
      <c r="AH225" s="76">
        <f>VLOOKUP(F225,'N2K Features'!$D$5:$CL$125,29,FALSE)</f>
        <v>0</v>
      </c>
      <c r="AI225" s="76">
        <f>VLOOKUP(F225,'N2K Features'!$D$5:$CL$125,30,FALSE)</f>
        <v>0</v>
      </c>
      <c r="AJ225" s="76" t="str">
        <f>VLOOKUP(F225,'N2K Features'!$D$5:$CL$125,31,FALSE)</f>
        <v>Yes</v>
      </c>
      <c r="AK225" s="76" t="str">
        <f>VLOOKUP(F225,'N2K Features'!$D$5:$CL$125,32,FALSE)</f>
        <v>Medium</v>
      </c>
      <c r="AL225" s="76" t="str">
        <f>VLOOKUP(F225,'N2K Features'!$D$5:$CL$125,33,FALSE)</f>
        <v>High</v>
      </c>
      <c r="AM225" s="76" t="str">
        <f>VLOOKUP(F225,'N2K Features'!$D$5:$CL$125,34,FALSE)</f>
        <v>No</v>
      </c>
      <c r="AN225" s="76">
        <f>VLOOKUP(F225,'N2K Features'!$D$5:$CL$125,35,FALSE)</f>
        <v>0</v>
      </c>
      <c r="AO225" s="76">
        <f>VLOOKUP(F225,'N2K Features'!$D$5:$CL$125,36,FALSE)</f>
        <v>0</v>
      </c>
      <c r="AP225" s="76" t="str">
        <f>VLOOKUP(F225,'N2K Features'!$D$5:$CL$125,37,FALSE)</f>
        <v>No</v>
      </c>
      <c r="AQ225" s="76">
        <f>VLOOKUP(F225,'N2K Features'!$D$5:$CL$125,38,FALSE)</f>
        <v>0</v>
      </c>
      <c r="AR225" s="76">
        <f>VLOOKUP(F225,'N2K Features'!$D$5:$CL$125,39,FALSE)</f>
        <v>0</v>
      </c>
      <c r="AS225" s="76" t="str">
        <f>VLOOKUP(F225,'N2K Features'!$D$5:$CL$125,40,FALSE)</f>
        <v>Yes</v>
      </c>
      <c r="AT225" s="76" t="str">
        <f>VLOOKUP(F225,'N2K Features'!$D$5:$CL$125,41,FALSE)</f>
        <v>Small</v>
      </c>
      <c r="AU225" s="76" t="str">
        <f>VLOOKUP(F225,'N2K Features'!$D$5:$CL$125,42,FALSE)</f>
        <v>High</v>
      </c>
      <c r="AV225" s="76" t="str">
        <f>VLOOKUP(F225,'N2K Features'!$D$5:$CL$125,43,FALSE)</f>
        <v>No</v>
      </c>
      <c r="AW225" s="76">
        <f>VLOOKUP(F225,'N2K Features'!$D$5:$CL$125,44,FALSE)</f>
        <v>0</v>
      </c>
      <c r="AX225" s="76">
        <f>VLOOKUP(F225,'N2K Features'!$D$5:$CL$125,45,FALSE)</f>
        <v>0</v>
      </c>
      <c r="AY225" s="76" t="str">
        <f>VLOOKUP(F225,'N2K Features'!$D$5:$CL$125,46,FALSE)</f>
        <v>No</v>
      </c>
      <c r="AZ225" s="76">
        <f>VLOOKUP(F225,'N2K Features'!$D$5:$CL$125,47,FALSE)</f>
        <v>0</v>
      </c>
      <c r="BA225" s="76">
        <f>VLOOKUP(F225,'N2K Features'!$D$5:$CL$125,48,FALSE)</f>
        <v>0</v>
      </c>
      <c r="BB225" s="76" t="str">
        <f>VLOOKUP(F225,'N2K Features'!$D$5:$CL$125,49,FALSE)</f>
        <v>No</v>
      </c>
      <c r="BC225" s="76">
        <f>VLOOKUP(F225,'N2K Features'!$D$5:$CL$125,50,FALSE)</f>
        <v>0</v>
      </c>
      <c r="BD225" s="130">
        <f>VLOOKUP(F225,'N2K Features'!$D$5:$CL$125,51,FALSE)</f>
        <v>0</v>
      </c>
      <c r="BE225" s="76" t="str">
        <f>VLOOKUP(F225,'N2K Features'!$D$5:$CL$125,52,FALSE)</f>
        <v>No</v>
      </c>
      <c r="BF225" s="76">
        <f>VLOOKUP(F225,'N2K Features'!$D$5:$CL$125,53,FALSE)</f>
        <v>0</v>
      </c>
      <c r="BG225" s="130">
        <f>VLOOKUP(F225,'N2K Features'!$D$5:$CL$125,54,FALSE)</f>
        <v>0</v>
      </c>
      <c r="BH225" s="76" t="str">
        <f>VLOOKUP(F225,'N2K Features'!$D$5:$CL$125,55,FALSE)</f>
        <v>Yes</v>
      </c>
      <c r="BI225" s="76" t="str">
        <f>VLOOKUP(F225,'N2K Features'!$D$5:$CL$125,56,FALSE)</f>
        <v>Small</v>
      </c>
      <c r="BJ225" s="76" t="str">
        <f>VLOOKUP(F225,'N2K Features'!$D$5:$CL$125,57,FALSE)</f>
        <v>Small</v>
      </c>
      <c r="BK225" s="76" t="str">
        <f>VLOOKUP(F225,'N2K Features'!$D$5:$CL$125,58,FALSE)</f>
        <v>Yes</v>
      </c>
      <c r="BL225" s="76" t="str">
        <f>VLOOKUP(F225,'N2K Features'!$D$5:$CL$125,59,FALSE)</f>
        <v>Small</v>
      </c>
      <c r="BM225" s="130" t="str">
        <f>VLOOKUP(F225,'N2K Features'!$D$5:$CL$125,60,FALSE)</f>
        <v>Moderate</v>
      </c>
      <c r="BN225" s="76" t="str">
        <f>VLOOKUP(F225,'N2K Features'!$D$5:$CL$125,61,FALSE)</f>
        <v>No</v>
      </c>
      <c r="BO225" s="76">
        <f>VLOOKUP(F225,'N2K Features'!$D$5:$CL$125,62,FALSE)</f>
        <v>0</v>
      </c>
      <c r="BP225" s="76">
        <f>VLOOKUP(F225,'N2K Features'!$D$5:$CL$125,63,FALSE)</f>
        <v>0</v>
      </c>
      <c r="BQ225" s="76" t="str">
        <f>VLOOKUP(F225,'N2K Features'!$D$5:$CL$125,64,FALSE)</f>
        <v>Yes</v>
      </c>
      <c r="BR225" s="76" t="str">
        <f>VLOOKUP(F225,'N2K Features'!$D$5:$CL$125,65,FALSE)</f>
        <v>Small</v>
      </c>
      <c r="BS225" s="76" t="str">
        <f>VLOOKUP(F225,'N2K Features'!$D$5:$CL$125,66,FALSE)</f>
        <v>Low</v>
      </c>
      <c r="BT225" s="76" t="str">
        <f>VLOOKUP(F225,'N2K Features'!$D$5:$CL$125,67,FALSE)</f>
        <v>Yes</v>
      </c>
      <c r="BU225" s="76" t="str">
        <f>VLOOKUP(F225,'N2K Features'!$D$5:$CL$125,68,FALSE)</f>
        <v>Small</v>
      </c>
      <c r="BV225" s="76" t="str">
        <f>VLOOKUP(F225,'N2K Features'!$D$5:$CL$125,69,FALSE)</f>
        <v>High</v>
      </c>
      <c r="BW225" s="76" t="str">
        <f>VLOOKUP(F225,'N2K Features'!$D$5:$CL$125,70,FALSE)</f>
        <v>Yes</v>
      </c>
      <c r="BX225" s="76" t="str">
        <f>VLOOKUP(F225,'N2K Features'!$D$5:$CL$125,71,FALSE)</f>
        <v>Medium</v>
      </c>
      <c r="BY225" s="130" t="str">
        <f>VLOOKUP(F225,'N2K Features'!$D$5:$CL$125,72,FALSE)</f>
        <v>High</v>
      </c>
      <c r="BZ225" s="76" t="str">
        <f>VLOOKUP(F225,'N2K Features'!$D$5:$CL$125,73,FALSE)</f>
        <v>Yes</v>
      </c>
      <c r="CA225" s="76" t="str">
        <f>VLOOKUP(F225,'N2K Features'!$D$5:$CL$125,74,FALSE)</f>
        <v>Large</v>
      </c>
      <c r="CB225" s="76" t="str">
        <f>VLOOKUP(F225,'N2K Features'!$D$5:$CL$125,75,FALSE)</f>
        <v>High</v>
      </c>
      <c r="CC225" s="76" t="str">
        <f>VLOOKUP(F225,'N2K Features'!$D$5:$CL$125,76,FALSE)</f>
        <v>No</v>
      </c>
      <c r="CD225" s="76">
        <f>VLOOKUP(F225,'N2K Features'!$D$5:$CL$125,77,FALSE)</f>
        <v>0</v>
      </c>
      <c r="CE225" s="76">
        <f>VLOOKUP(F225,'N2K Features'!$D$5:$CL$125,78,FALSE)</f>
        <v>0</v>
      </c>
      <c r="CF225" s="76" t="str">
        <f>VLOOKUP(F225,'N2K Features'!$D$5:$CL$125,79,FALSE)</f>
        <v>No</v>
      </c>
      <c r="CG225" s="76">
        <f>VLOOKUP(F225,'N2K Features'!$D$5:$CL$125,80,FALSE)</f>
        <v>0</v>
      </c>
      <c r="CH225" s="76">
        <f>VLOOKUP(F225,'N2K Features'!$D$5:$CL$125,81,FALSE)</f>
        <v>0</v>
      </c>
      <c r="CI225" s="76" t="str">
        <f>VLOOKUP(F225,'N2K Features'!$D$5:$CL$125,82,FALSE)</f>
        <v>No</v>
      </c>
      <c r="CJ225" s="76">
        <f>VLOOKUP(F225,'N2K Features'!$D$5:$CL$125,83,FALSE)</f>
        <v>0</v>
      </c>
      <c r="CK225" s="76">
        <f>VLOOKUP(F225,'N2K Features'!$D$5:$CL$125,84,FALSE)</f>
        <v>0</v>
      </c>
      <c r="CL225" s="76" t="str">
        <f>VLOOKUP(F225,'N2K Features'!$D$5:$CL$125,85,FALSE)</f>
        <v>Yes</v>
      </c>
      <c r="CM225" s="76" t="str">
        <f>VLOOKUP(F225,'N2K Features'!$D$5:$CL$125,86,FALSE)</f>
        <v>Medium</v>
      </c>
      <c r="CN225" s="79" t="str">
        <f>VLOOKUP(F225,'N2K Features'!$D$5:$CL$125,87,FALSE)</f>
        <v>Distinctive natural landscapes, often on nature reserves with interpretation. Some have impressive displays of flowers and wild ponies. Often adjacent to holiday beaches. Educational use</v>
      </c>
    </row>
    <row r="226" spans="1:92" ht="14.4" hidden="1" x14ac:dyDescent="0.3">
      <c r="A226" s="129" t="s">
        <v>270</v>
      </c>
      <c r="B226" s="59" t="s">
        <v>271</v>
      </c>
      <c r="C226" s="59" t="s">
        <v>585</v>
      </c>
      <c r="D226" s="59" t="s">
        <v>101</v>
      </c>
      <c r="E226" s="59" t="s">
        <v>588</v>
      </c>
      <c r="F226" s="59" t="s">
        <v>102</v>
      </c>
      <c r="G226" s="59" t="s">
        <v>103</v>
      </c>
      <c r="H226" s="179" t="s">
        <v>104</v>
      </c>
      <c r="I226" s="77" t="str">
        <f>VLOOKUP(F226,'N2K Features'!$D$5:$CL$125,4,FALSE)</f>
        <v>Yes</v>
      </c>
      <c r="J226" s="77" t="str">
        <f>VLOOKUP(F226,'N2K Features'!$D$5:$CL$125,5,FALSE)</f>
        <v>Small</v>
      </c>
      <c r="K226" s="77" t="str">
        <f>VLOOKUP(F226,'N2K Features'!$D$5:$CL$125,6,FALSE)</f>
        <v>Moderate</v>
      </c>
      <c r="L226" s="77" t="str">
        <f>VLOOKUP(F226,'N2K Features'!$D$5:$CL$125,7,FALSE)</f>
        <v>Yes</v>
      </c>
      <c r="M226" s="77" t="str">
        <f>VLOOKUP(F226,'N2K Features'!$D$5:$CL$125,8,FALSE)</f>
        <v>Medium</v>
      </c>
      <c r="N226" s="77" t="str">
        <f>VLOOKUP(F226,'N2K Features'!$D$5:$CL$125,9,FALSE)</f>
        <v>Moderate</v>
      </c>
      <c r="O226" s="77" t="str">
        <f>VLOOKUP(F226,'N2K Features'!$D$5:$CL$125,10,FALSE)</f>
        <v>Yes</v>
      </c>
      <c r="P226" s="77" t="str">
        <f>VLOOKUP(F226,'N2K Features'!$D$5:$CL$125,11,FALSE)</f>
        <v>Small</v>
      </c>
      <c r="Q226" s="77" t="str">
        <f>VLOOKUP(F226,'N2K Features'!$D$5:$CL$125,12,FALSE)</f>
        <v>Low</v>
      </c>
      <c r="R226" s="77" t="str">
        <f>VLOOKUP(F226,'N2K Features'!$D$5:$CL$125,13,FALSE)</f>
        <v>Yes</v>
      </c>
      <c r="S226" s="77" t="str">
        <f>VLOOKUP(F226,'N2K Features'!$D$5:$CL$125,14,FALSE)</f>
        <v>Small</v>
      </c>
      <c r="T226" s="77" t="str">
        <f>VLOOKUP(F226,'N2K Features'!$D$5:$CL$125,15,FALSE)</f>
        <v>High</v>
      </c>
      <c r="U226" s="77" t="str">
        <f>VLOOKUP(F226,'N2K Features'!$D$5:$CL$125,16,FALSE)</f>
        <v>No</v>
      </c>
      <c r="V226" s="77">
        <f>VLOOKUP(F226,'N2K Features'!$D$5:$CL$125, 17,FALSE)</f>
        <v>0</v>
      </c>
      <c r="W226" s="77">
        <f>VLOOKUP(F226,'N2K Features'!$D$5:$CL$125,18,FALSE)</f>
        <v>0</v>
      </c>
      <c r="X226" s="77" t="str">
        <f>VLOOKUP(F226,'N2K Features'!$D$5:$CL$125,19,FALSE)</f>
        <v>No</v>
      </c>
      <c r="Y226" s="77">
        <f>VLOOKUP(F226,'N2K Features'!$D$5:$CL$125,20,FALSE)</f>
        <v>0</v>
      </c>
      <c r="Z226" s="77">
        <f>VLOOKUP(F226,'N2K Features'!$D$5:$CL$125,21,FALSE)</f>
        <v>0</v>
      </c>
      <c r="AA226" s="77" t="str">
        <f>VLOOKUP(F226,'N2K Features'!$D$5:$CL$125,22,FALSE)</f>
        <v>No</v>
      </c>
      <c r="AB226" s="77">
        <f>VLOOKUP(F226,'N2K Features'!$D$5:$CL$125,23,FALSE)</f>
        <v>0</v>
      </c>
      <c r="AC226" s="77">
        <f>VLOOKUP(F226,'N2K Features'!$D$5:$CL$125,24,FALSE)</f>
        <v>0</v>
      </c>
      <c r="AD226" s="77" t="str">
        <f>VLOOKUP(F226,'N2K Features'!$D$5:$CL$125,25,FALSE)</f>
        <v>No</v>
      </c>
      <c r="AE226" s="77">
        <f>VLOOKUP(F226,'N2K Features'!$D$5:$CL$125,26,FALSE)</f>
        <v>0</v>
      </c>
      <c r="AF226" s="78">
        <f>VLOOKUP(F226,'N2K Features'!$D$5:$CL$125,27,FALSE)</f>
        <v>0</v>
      </c>
      <c r="AG226" s="76" t="str">
        <f>VLOOKUP(F226,'N2K Features'!$D$5:$CL$125,28,FALSE)</f>
        <v>No</v>
      </c>
      <c r="AH226" s="76">
        <f>VLOOKUP(F226,'N2K Features'!$D$5:$CL$125,29,FALSE)</f>
        <v>0</v>
      </c>
      <c r="AI226" s="76">
        <f>VLOOKUP(F226,'N2K Features'!$D$5:$CL$125,30,FALSE)</f>
        <v>0</v>
      </c>
      <c r="AJ226" s="76" t="str">
        <f>VLOOKUP(F226,'N2K Features'!$D$5:$CL$125,31,FALSE)</f>
        <v>Yes</v>
      </c>
      <c r="AK226" s="76" t="str">
        <f>VLOOKUP(F226,'N2K Features'!$D$5:$CL$125,32,FALSE)</f>
        <v>Medium</v>
      </c>
      <c r="AL226" s="76" t="str">
        <f>VLOOKUP(F226,'N2K Features'!$D$5:$CL$125,33,FALSE)</f>
        <v>High</v>
      </c>
      <c r="AM226" s="76" t="str">
        <f>VLOOKUP(F226,'N2K Features'!$D$5:$CL$125,34,FALSE)</f>
        <v>No</v>
      </c>
      <c r="AN226" s="76">
        <f>VLOOKUP(F226,'N2K Features'!$D$5:$CL$125,35,FALSE)</f>
        <v>0</v>
      </c>
      <c r="AO226" s="76">
        <f>VLOOKUP(F226,'N2K Features'!$D$5:$CL$125,36,FALSE)</f>
        <v>0</v>
      </c>
      <c r="AP226" s="76" t="str">
        <f>VLOOKUP(F226,'N2K Features'!$D$5:$CL$125,37,FALSE)</f>
        <v>No</v>
      </c>
      <c r="AQ226" s="76">
        <f>VLOOKUP(F226,'N2K Features'!$D$5:$CL$125,38,FALSE)</f>
        <v>0</v>
      </c>
      <c r="AR226" s="76">
        <f>VLOOKUP(F226,'N2K Features'!$D$5:$CL$125,39,FALSE)</f>
        <v>0</v>
      </c>
      <c r="AS226" s="76" t="str">
        <f>VLOOKUP(F226,'N2K Features'!$D$5:$CL$125,40,FALSE)</f>
        <v>Yes</v>
      </c>
      <c r="AT226" s="76" t="str">
        <f>VLOOKUP(F226,'N2K Features'!$D$5:$CL$125,41,FALSE)</f>
        <v>Small</v>
      </c>
      <c r="AU226" s="76" t="str">
        <f>VLOOKUP(F226,'N2K Features'!$D$5:$CL$125,42,FALSE)</f>
        <v>High</v>
      </c>
      <c r="AV226" s="76" t="str">
        <f>VLOOKUP(F226,'N2K Features'!$D$5:$CL$125,43,FALSE)</f>
        <v>No</v>
      </c>
      <c r="AW226" s="76">
        <f>VLOOKUP(F226,'N2K Features'!$D$5:$CL$125,44,FALSE)</f>
        <v>0</v>
      </c>
      <c r="AX226" s="76">
        <f>VLOOKUP(F226,'N2K Features'!$D$5:$CL$125,45,FALSE)</f>
        <v>0</v>
      </c>
      <c r="AY226" s="76" t="str">
        <f>VLOOKUP(F226,'N2K Features'!$D$5:$CL$125,46,FALSE)</f>
        <v>No</v>
      </c>
      <c r="AZ226" s="76">
        <f>VLOOKUP(F226,'N2K Features'!$D$5:$CL$125,47,FALSE)</f>
        <v>0</v>
      </c>
      <c r="BA226" s="76">
        <f>VLOOKUP(F226,'N2K Features'!$D$5:$CL$125,48,FALSE)</f>
        <v>0</v>
      </c>
      <c r="BB226" s="76" t="str">
        <f>VLOOKUP(F226,'N2K Features'!$D$5:$CL$125,49,FALSE)</f>
        <v>No</v>
      </c>
      <c r="BC226" s="76">
        <f>VLOOKUP(F226,'N2K Features'!$D$5:$CL$125,50,FALSE)</f>
        <v>0</v>
      </c>
      <c r="BD226" s="130">
        <f>VLOOKUP(F226,'N2K Features'!$D$5:$CL$125,51,FALSE)</f>
        <v>0</v>
      </c>
      <c r="BE226" s="76" t="str">
        <f>VLOOKUP(F226,'N2K Features'!$D$5:$CL$125,52,FALSE)</f>
        <v>No</v>
      </c>
      <c r="BF226" s="76">
        <f>VLOOKUP(F226,'N2K Features'!$D$5:$CL$125,53,FALSE)</f>
        <v>0</v>
      </c>
      <c r="BG226" s="130">
        <f>VLOOKUP(F226,'N2K Features'!$D$5:$CL$125,54,FALSE)</f>
        <v>0</v>
      </c>
      <c r="BH226" s="76" t="str">
        <f>VLOOKUP(F226,'N2K Features'!$D$5:$CL$125,55,FALSE)</f>
        <v>Yes</v>
      </c>
      <c r="BI226" s="76" t="str">
        <f>VLOOKUP(F226,'N2K Features'!$D$5:$CL$125,56,FALSE)</f>
        <v>Small</v>
      </c>
      <c r="BJ226" s="76" t="str">
        <f>VLOOKUP(F226,'N2K Features'!$D$5:$CL$125,57,FALSE)</f>
        <v>Small</v>
      </c>
      <c r="BK226" s="76" t="str">
        <f>VLOOKUP(F226,'N2K Features'!$D$5:$CL$125,58,FALSE)</f>
        <v>Yes</v>
      </c>
      <c r="BL226" s="76" t="str">
        <f>VLOOKUP(F226,'N2K Features'!$D$5:$CL$125,59,FALSE)</f>
        <v>Small</v>
      </c>
      <c r="BM226" s="130" t="str">
        <f>VLOOKUP(F226,'N2K Features'!$D$5:$CL$125,60,FALSE)</f>
        <v>Moderate</v>
      </c>
      <c r="BN226" s="76" t="str">
        <f>VLOOKUP(F226,'N2K Features'!$D$5:$CL$125,61,FALSE)</f>
        <v>No</v>
      </c>
      <c r="BO226" s="76">
        <f>VLOOKUP(F226,'N2K Features'!$D$5:$CL$125,62,FALSE)</f>
        <v>0</v>
      </c>
      <c r="BP226" s="76">
        <f>VLOOKUP(F226,'N2K Features'!$D$5:$CL$125,63,FALSE)</f>
        <v>0</v>
      </c>
      <c r="BQ226" s="76" t="str">
        <f>VLOOKUP(F226,'N2K Features'!$D$5:$CL$125,64,FALSE)</f>
        <v>No</v>
      </c>
      <c r="BR226" s="76">
        <f>VLOOKUP(F226,'N2K Features'!$D$5:$CL$125,65,FALSE)</f>
        <v>0</v>
      </c>
      <c r="BS226" s="76">
        <f>VLOOKUP(F226,'N2K Features'!$D$5:$CL$125,66,FALSE)</f>
        <v>0</v>
      </c>
      <c r="BT226" s="76" t="str">
        <f>VLOOKUP(F226,'N2K Features'!$D$5:$CL$125,67,FALSE)</f>
        <v>Yes</v>
      </c>
      <c r="BU226" s="76" t="str">
        <f>VLOOKUP(F226,'N2K Features'!$D$5:$CL$125,68,FALSE)</f>
        <v>Small</v>
      </c>
      <c r="BV226" s="76" t="str">
        <f>VLOOKUP(F226,'N2K Features'!$D$5:$CL$125,69,FALSE)</f>
        <v>High</v>
      </c>
      <c r="BW226" s="76" t="str">
        <f>VLOOKUP(F226,'N2K Features'!$D$5:$CL$125,70,FALSE)</f>
        <v>Yes</v>
      </c>
      <c r="BX226" s="76" t="str">
        <f>VLOOKUP(F226,'N2K Features'!$D$5:$CL$125,71,FALSE)</f>
        <v>Medium</v>
      </c>
      <c r="BY226" s="130" t="str">
        <f>VLOOKUP(F226,'N2K Features'!$D$5:$CL$125,72,FALSE)</f>
        <v>High</v>
      </c>
      <c r="BZ226" s="76" t="str">
        <f>VLOOKUP(F226,'N2K Features'!$D$5:$CL$125,73,FALSE)</f>
        <v>Yes</v>
      </c>
      <c r="CA226" s="76" t="str">
        <f>VLOOKUP(F226,'N2K Features'!$D$5:$CL$125,74,FALSE)</f>
        <v>Large</v>
      </c>
      <c r="CB226" s="76" t="str">
        <f>VLOOKUP(F226,'N2K Features'!$D$5:$CL$125,75,FALSE)</f>
        <v>High</v>
      </c>
      <c r="CC226" s="76" t="str">
        <f>VLOOKUP(F226,'N2K Features'!$D$5:$CL$125,76,FALSE)</f>
        <v>No</v>
      </c>
      <c r="CD226" s="76">
        <f>VLOOKUP(F226,'N2K Features'!$D$5:$CL$125,77,FALSE)</f>
        <v>0</v>
      </c>
      <c r="CE226" s="76">
        <f>VLOOKUP(F226,'N2K Features'!$D$5:$CL$125,78,FALSE)</f>
        <v>0</v>
      </c>
      <c r="CF226" s="76" t="str">
        <f>VLOOKUP(F226,'N2K Features'!$D$5:$CL$125,79,FALSE)</f>
        <v>No</v>
      </c>
      <c r="CG226" s="76">
        <f>VLOOKUP(F226,'N2K Features'!$D$5:$CL$125,80,FALSE)</f>
        <v>0</v>
      </c>
      <c r="CH226" s="76">
        <f>VLOOKUP(F226,'N2K Features'!$D$5:$CL$125,81,FALSE)</f>
        <v>0</v>
      </c>
      <c r="CI226" s="76" t="str">
        <f>VLOOKUP(F226,'N2K Features'!$D$5:$CL$125,82,FALSE)</f>
        <v>No</v>
      </c>
      <c r="CJ226" s="76">
        <f>VLOOKUP(F226,'N2K Features'!$D$5:$CL$125,83,FALSE)</f>
        <v>0</v>
      </c>
      <c r="CK226" s="76">
        <f>VLOOKUP(F226,'N2K Features'!$D$5:$CL$125,84,FALSE)</f>
        <v>0</v>
      </c>
      <c r="CL226" s="76" t="str">
        <f>VLOOKUP(F226,'N2K Features'!$D$5:$CL$125,85,FALSE)</f>
        <v>Yes</v>
      </c>
      <c r="CM226" s="76" t="str">
        <f>VLOOKUP(F226,'N2K Features'!$D$5:$CL$125,86,FALSE)</f>
        <v>High</v>
      </c>
      <c r="CN226" s="79" t="str">
        <f>VLOOKUP(F226,'N2K Features'!$D$5:$CL$125,87,FALSE)</f>
        <v>Distinctive natural landscapes, often on nature reserves with interpretation. Enjoyed by beach goers in vast numbers. Educational use.</v>
      </c>
    </row>
    <row r="227" spans="1:92" ht="14.4" hidden="1" x14ac:dyDescent="0.3">
      <c r="A227" s="129" t="s">
        <v>270</v>
      </c>
      <c r="B227" s="59" t="s">
        <v>271</v>
      </c>
      <c r="C227" s="59" t="s">
        <v>585</v>
      </c>
      <c r="D227" s="59" t="s">
        <v>90</v>
      </c>
      <c r="E227" s="59" t="s">
        <v>588</v>
      </c>
      <c r="F227" s="59" t="s">
        <v>91</v>
      </c>
      <c r="G227" s="59" t="s">
        <v>92</v>
      </c>
      <c r="H227" s="179" t="s">
        <v>93</v>
      </c>
      <c r="I227" s="77" t="str">
        <f>VLOOKUP(F227,'N2K Features'!$D$5:$CL$125,4,FALSE)</f>
        <v>Yes</v>
      </c>
      <c r="J227" s="77" t="str">
        <f>VLOOKUP(F227,'N2K Features'!$D$5:$CL$125,5,FALSE)</f>
        <v>Medium</v>
      </c>
      <c r="K227" s="77" t="str">
        <f>VLOOKUP(F227,'N2K Features'!$D$5:$CL$125,6,FALSE)</f>
        <v>Moderate</v>
      </c>
      <c r="L227" s="77" t="str">
        <f>VLOOKUP(F227,'N2K Features'!$D$5:$CL$125,7,FALSE)</f>
        <v>Yes</v>
      </c>
      <c r="M227" s="77" t="str">
        <f>VLOOKUP(F227,'N2K Features'!$D$5:$CL$125,8,FALSE)</f>
        <v>Medium</v>
      </c>
      <c r="N227" s="77" t="str">
        <f>VLOOKUP(F227,'N2K Features'!$D$5:$CL$125,9,FALSE)</f>
        <v>Moderate</v>
      </c>
      <c r="O227" s="77" t="str">
        <f>VLOOKUP(F227,'N2K Features'!$D$5:$CL$125,10,FALSE)</f>
        <v>Yes</v>
      </c>
      <c r="P227" s="77" t="str">
        <f>VLOOKUP(F227,'N2K Features'!$D$5:$CL$125,11,FALSE)</f>
        <v>Medium</v>
      </c>
      <c r="Q227" s="77" t="str">
        <f>VLOOKUP(F227,'N2K Features'!$D$5:$CL$125,12,FALSE)</f>
        <v>Low</v>
      </c>
      <c r="R227" s="77" t="str">
        <f>VLOOKUP(F227,'N2K Features'!$D$5:$CL$125,13,FALSE)</f>
        <v>Yes</v>
      </c>
      <c r="S227" s="77" t="str">
        <f>VLOOKUP(F227,'N2K Features'!$D$5:$CL$125,14,FALSE)</f>
        <v>Small</v>
      </c>
      <c r="T227" s="77" t="str">
        <f>VLOOKUP(F227,'N2K Features'!$D$5:$CL$125,15,FALSE)</f>
        <v>High</v>
      </c>
      <c r="U227" s="77" t="str">
        <f>VLOOKUP(F227,'N2K Features'!$D$5:$CL$125,16,FALSE)</f>
        <v>No</v>
      </c>
      <c r="V227" s="77">
        <f>VLOOKUP(F227,'N2K Features'!$D$5:$CL$125, 17,FALSE)</f>
        <v>0</v>
      </c>
      <c r="W227" s="77">
        <f>VLOOKUP(F227,'N2K Features'!$D$5:$CL$125,18,FALSE)</f>
        <v>0</v>
      </c>
      <c r="X227" s="77" t="str">
        <f>VLOOKUP(F227,'N2K Features'!$D$5:$CL$125,19,FALSE)</f>
        <v>No</v>
      </c>
      <c r="Y227" s="77">
        <f>VLOOKUP(F227,'N2K Features'!$D$5:$CL$125,20,FALSE)</f>
        <v>0</v>
      </c>
      <c r="Z227" s="77">
        <f>VLOOKUP(F227,'N2K Features'!$D$5:$CL$125,21,FALSE)</f>
        <v>0</v>
      </c>
      <c r="AA227" s="77" t="str">
        <f>VLOOKUP(F227,'N2K Features'!$D$5:$CL$125,22,FALSE)</f>
        <v>No</v>
      </c>
      <c r="AB227" s="77">
        <f>VLOOKUP(F227,'N2K Features'!$D$5:$CL$125,23,FALSE)</f>
        <v>0</v>
      </c>
      <c r="AC227" s="77">
        <f>VLOOKUP(F227,'N2K Features'!$D$5:$CL$125,24,FALSE)</f>
        <v>0</v>
      </c>
      <c r="AD227" s="77" t="str">
        <f>VLOOKUP(F227,'N2K Features'!$D$5:$CL$125,25,FALSE)</f>
        <v>No</v>
      </c>
      <c r="AE227" s="77">
        <f>VLOOKUP(F227,'N2K Features'!$D$5:$CL$125,26,FALSE)</f>
        <v>0</v>
      </c>
      <c r="AF227" s="78">
        <f>VLOOKUP(F227,'N2K Features'!$D$5:$CL$125,27,FALSE)</f>
        <v>0</v>
      </c>
      <c r="AG227" s="76" t="str">
        <f>VLOOKUP(F227,'N2K Features'!$D$5:$CL$125,28,FALSE)</f>
        <v>No</v>
      </c>
      <c r="AH227" s="76">
        <f>VLOOKUP(F227,'N2K Features'!$D$5:$CL$125,29,FALSE)</f>
        <v>0</v>
      </c>
      <c r="AI227" s="76">
        <f>VLOOKUP(F227,'N2K Features'!$D$5:$CL$125,30,FALSE)</f>
        <v>0</v>
      </c>
      <c r="AJ227" s="76" t="str">
        <f>VLOOKUP(F227,'N2K Features'!$D$5:$CL$125,31,FALSE)</f>
        <v>Yes</v>
      </c>
      <c r="AK227" s="76" t="str">
        <f>VLOOKUP(F227,'N2K Features'!$D$5:$CL$125,32,FALSE)</f>
        <v>Medium</v>
      </c>
      <c r="AL227" s="76" t="str">
        <f>VLOOKUP(F227,'N2K Features'!$D$5:$CL$125,33,FALSE)</f>
        <v>High</v>
      </c>
      <c r="AM227" s="76" t="str">
        <f>VLOOKUP(F227,'N2K Features'!$D$5:$CL$125,34,FALSE)</f>
        <v>No</v>
      </c>
      <c r="AN227" s="76">
        <f>VLOOKUP(F227,'N2K Features'!$D$5:$CL$125,35,FALSE)</f>
        <v>0</v>
      </c>
      <c r="AO227" s="76">
        <f>VLOOKUP(F227,'N2K Features'!$D$5:$CL$125,36,FALSE)</f>
        <v>0</v>
      </c>
      <c r="AP227" s="76" t="str">
        <f>VLOOKUP(F227,'N2K Features'!$D$5:$CL$125,37,FALSE)</f>
        <v>No</v>
      </c>
      <c r="AQ227" s="76">
        <f>VLOOKUP(F227,'N2K Features'!$D$5:$CL$125,38,FALSE)</f>
        <v>0</v>
      </c>
      <c r="AR227" s="76">
        <f>VLOOKUP(F227,'N2K Features'!$D$5:$CL$125,39,FALSE)</f>
        <v>0</v>
      </c>
      <c r="AS227" s="76" t="str">
        <f>VLOOKUP(F227,'N2K Features'!$D$5:$CL$125,40,FALSE)</f>
        <v>Yes</v>
      </c>
      <c r="AT227" s="76" t="str">
        <f>VLOOKUP(F227,'N2K Features'!$D$5:$CL$125,41,FALSE)</f>
        <v>Small</v>
      </c>
      <c r="AU227" s="76" t="str">
        <f>VLOOKUP(F227,'N2K Features'!$D$5:$CL$125,42,FALSE)</f>
        <v>High</v>
      </c>
      <c r="AV227" s="76" t="str">
        <f>VLOOKUP(F227,'N2K Features'!$D$5:$CL$125,43,FALSE)</f>
        <v>No</v>
      </c>
      <c r="AW227" s="76">
        <f>VLOOKUP(F227,'N2K Features'!$D$5:$CL$125,44,FALSE)</f>
        <v>0</v>
      </c>
      <c r="AX227" s="76">
        <f>VLOOKUP(F227,'N2K Features'!$D$5:$CL$125,45,FALSE)</f>
        <v>0</v>
      </c>
      <c r="AY227" s="76" t="str">
        <f>VLOOKUP(F227,'N2K Features'!$D$5:$CL$125,46,FALSE)</f>
        <v>No</v>
      </c>
      <c r="AZ227" s="76">
        <f>VLOOKUP(F227,'N2K Features'!$D$5:$CL$125,47,FALSE)</f>
        <v>0</v>
      </c>
      <c r="BA227" s="76">
        <f>VLOOKUP(F227,'N2K Features'!$D$5:$CL$125,48,FALSE)</f>
        <v>0</v>
      </c>
      <c r="BB227" s="76" t="str">
        <f>VLOOKUP(F227,'N2K Features'!$D$5:$CL$125,49,FALSE)</f>
        <v>No</v>
      </c>
      <c r="BC227" s="76">
        <f>VLOOKUP(F227,'N2K Features'!$D$5:$CL$125,50,FALSE)</f>
        <v>0</v>
      </c>
      <c r="BD227" s="130">
        <f>VLOOKUP(F227,'N2K Features'!$D$5:$CL$125,51,FALSE)</f>
        <v>0</v>
      </c>
      <c r="BE227" s="76" t="str">
        <f>VLOOKUP(F227,'N2K Features'!$D$5:$CL$125,52,FALSE)</f>
        <v>No</v>
      </c>
      <c r="BF227" s="76">
        <f>VLOOKUP(F227,'N2K Features'!$D$5:$CL$125,53,FALSE)</f>
        <v>0</v>
      </c>
      <c r="BG227" s="130">
        <f>VLOOKUP(F227,'N2K Features'!$D$5:$CL$125,54,FALSE)</f>
        <v>0</v>
      </c>
      <c r="BH227" s="76" t="str">
        <f>VLOOKUP(F227,'N2K Features'!$D$5:$CL$125,55,FALSE)</f>
        <v>Yes</v>
      </c>
      <c r="BI227" s="76" t="str">
        <f>VLOOKUP(F227,'N2K Features'!$D$5:$CL$125,56,FALSE)</f>
        <v>Small</v>
      </c>
      <c r="BJ227" s="76" t="str">
        <f>VLOOKUP(F227,'N2K Features'!$D$5:$CL$125,57,FALSE)</f>
        <v>Small</v>
      </c>
      <c r="BK227" s="76" t="str">
        <f>VLOOKUP(F227,'N2K Features'!$D$5:$CL$125,58,FALSE)</f>
        <v>Yes</v>
      </c>
      <c r="BL227" s="76" t="str">
        <f>VLOOKUP(F227,'N2K Features'!$D$5:$CL$125,59,FALSE)</f>
        <v>Small</v>
      </c>
      <c r="BM227" s="130" t="str">
        <f>VLOOKUP(F227,'N2K Features'!$D$5:$CL$125,60,FALSE)</f>
        <v>Moderate</v>
      </c>
      <c r="BN227" s="76" t="str">
        <f>VLOOKUP(F227,'N2K Features'!$D$5:$CL$125,61,FALSE)</f>
        <v>No</v>
      </c>
      <c r="BO227" s="76">
        <f>VLOOKUP(F227,'N2K Features'!$D$5:$CL$125,62,FALSE)</f>
        <v>0</v>
      </c>
      <c r="BP227" s="76">
        <f>VLOOKUP(F227,'N2K Features'!$D$5:$CL$125,63,FALSE)</f>
        <v>0</v>
      </c>
      <c r="BQ227" s="76" t="str">
        <f>VLOOKUP(F227,'N2K Features'!$D$5:$CL$125,64,FALSE)</f>
        <v>No</v>
      </c>
      <c r="BR227" s="76">
        <f>VLOOKUP(F227,'N2K Features'!$D$5:$CL$125,65,FALSE)</f>
        <v>0</v>
      </c>
      <c r="BS227" s="76">
        <f>VLOOKUP(F227,'N2K Features'!$D$5:$CL$125,66,FALSE)</f>
        <v>0</v>
      </c>
      <c r="BT227" s="76" t="str">
        <f>VLOOKUP(F227,'N2K Features'!$D$5:$CL$125,67,FALSE)</f>
        <v>Yes</v>
      </c>
      <c r="BU227" s="76" t="str">
        <f>VLOOKUP(F227,'N2K Features'!$D$5:$CL$125,68,FALSE)</f>
        <v>Small</v>
      </c>
      <c r="BV227" s="76" t="str">
        <f>VLOOKUP(F227,'N2K Features'!$D$5:$CL$125,69,FALSE)</f>
        <v>High</v>
      </c>
      <c r="BW227" s="76" t="str">
        <f>VLOOKUP(F227,'N2K Features'!$D$5:$CL$125,70,FALSE)</f>
        <v>Yes</v>
      </c>
      <c r="BX227" s="76" t="str">
        <f>VLOOKUP(F227,'N2K Features'!$D$5:$CL$125,71,FALSE)</f>
        <v>Medium</v>
      </c>
      <c r="BY227" s="130" t="str">
        <f>VLOOKUP(F227,'N2K Features'!$D$5:$CL$125,72,FALSE)</f>
        <v>High</v>
      </c>
      <c r="BZ227" s="76" t="str">
        <f>VLOOKUP(F227,'N2K Features'!$D$5:$CL$125,73,FALSE)</f>
        <v>Yes</v>
      </c>
      <c r="CA227" s="76" t="str">
        <f>VLOOKUP(F227,'N2K Features'!$D$5:$CL$125,74,FALSE)</f>
        <v>Large</v>
      </c>
      <c r="CB227" s="76" t="str">
        <f>VLOOKUP(F227,'N2K Features'!$D$5:$CL$125,75,FALSE)</f>
        <v>High</v>
      </c>
      <c r="CC227" s="76" t="str">
        <f>VLOOKUP(F227,'N2K Features'!$D$5:$CL$125,76,FALSE)</f>
        <v>No</v>
      </c>
      <c r="CD227" s="76">
        <f>VLOOKUP(F227,'N2K Features'!$D$5:$CL$125,77,FALSE)</f>
        <v>0</v>
      </c>
      <c r="CE227" s="76">
        <f>VLOOKUP(F227,'N2K Features'!$D$5:$CL$125,78,FALSE)</f>
        <v>0</v>
      </c>
      <c r="CF227" s="76" t="str">
        <f>VLOOKUP(F227,'N2K Features'!$D$5:$CL$125,79,FALSE)</f>
        <v>No</v>
      </c>
      <c r="CG227" s="76">
        <f>VLOOKUP(F227,'N2K Features'!$D$5:$CL$125,80,FALSE)</f>
        <v>0</v>
      </c>
      <c r="CH227" s="76">
        <f>VLOOKUP(F227,'N2K Features'!$D$5:$CL$125,81,FALSE)</f>
        <v>0</v>
      </c>
      <c r="CI227" s="76" t="str">
        <f>VLOOKUP(F227,'N2K Features'!$D$5:$CL$125,82,FALSE)</f>
        <v>No</v>
      </c>
      <c r="CJ227" s="76">
        <f>VLOOKUP(F227,'N2K Features'!$D$5:$CL$125,83,FALSE)</f>
        <v>0</v>
      </c>
      <c r="CK227" s="76">
        <f>VLOOKUP(F227,'N2K Features'!$D$5:$CL$125,84,FALSE)</f>
        <v>0</v>
      </c>
      <c r="CL227" s="76" t="str">
        <f>VLOOKUP(F227,'N2K Features'!$D$5:$CL$125,85,FALSE)</f>
        <v>Yes</v>
      </c>
      <c r="CM227" s="76" t="str">
        <f>VLOOKUP(F227,'N2K Features'!$D$5:$CL$125,86,FALSE)</f>
        <v>High</v>
      </c>
      <c r="CN227" s="79" t="str">
        <f>VLOOKUP(F227,'N2K Features'!$D$5:$CL$125,87,FALSE)</f>
        <v xml:space="preserve">Distinctive natural landscapes, often on nature reserves with interpretation. Enjoyed by beach goers in vast numbers.  Educational use. </v>
      </c>
    </row>
    <row r="228" spans="1:92" ht="14.4" hidden="1" x14ac:dyDescent="0.3">
      <c r="A228" s="129" t="s">
        <v>270</v>
      </c>
      <c r="B228" s="59" t="s">
        <v>271</v>
      </c>
      <c r="C228" s="59" t="s">
        <v>528</v>
      </c>
      <c r="D228" s="59" t="s">
        <v>703</v>
      </c>
      <c r="E228" s="59" t="s">
        <v>705</v>
      </c>
      <c r="F228" s="59" t="s">
        <v>704</v>
      </c>
      <c r="G228" s="59" t="s">
        <v>705</v>
      </c>
      <c r="H228" s="179" t="s">
        <v>706</v>
      </c>
      <c r="I228" s="77" t="str">
        <f>VLOOKUP(F228,'N2K Features'!$D$5:$CL$125,4,FALSE)</f>
        <v>No</v>
      </c>
      <c r="J228" s="77" t="str">
        <f>VLOOKUP(F228,'N2K Features'!$D$5:$CL$125,5,FALSE)</f>
        <v>Negligible</v>
      </c>
      <c r="K228" s="77" t="str">
        <f>VLOOKUP(F228,'N2K Features'!$D$5:$CL$125,6,FALSE)</f>
        <v>Low</v>
      </c>
      <c r="L228" s="77" t="str">
        <f>VLOOKUP(F228,'N2K Features'!$D$5:$CL$125,7,FALSE)</f>
        <v>No</v>
      </c>
      <c r="M228" s="77" t="str">
        <f>VLOOKUP(F228,'N2K Features'!$D$5:$CL$125,8,FALSE)</f>
        <v>Negligible</v>
      </c>
      <c r="N228" s="77" t="str">
        <f>VLOOKUP(F228,'N2K Features'!$D$5:$CL$125,9,FALSE)</f>
        <v>Low</v>
      </c>
      <c r="O228" s="77" t="str">
        <f>VLOOKUP(F228,'N2K Features'!$D$5:$CL$125,10,FALSE)</f>
        <v>No</v>
      </c>
      <c r="P228" s="77" t="str">
        <f>VLOOKUP(F228,'N2K Features'!$D$5:$CL$125,11,FALSE)</f>
        <v>Negligible</v>
      </c>
      <c r="Q228" s="77" t="str">
        <f>VLOOKUP(F228,'N2K Features'!$D$5:$CL$125,12,FALSE)</f>
        <v>Low</v>
      </c>
      <c r="R228" s="77" t="str">
        <f>VLOOKUP(F228,'N2K Features'!$D$5:$CL$125,13,FALSE)</f>
        <v>No</v>
      </c>
      <c r="S228" s="77" t="str">
        <f>VLOOKUP(F228,'N2K Features'!$D$5:$CL$125,14,FALSE)</f>
        <v>Negligible</v>
      </c>
      <c r="T228" s="77" t="str">
        <f>VLOOKUP(F228,'N2K Features'!$D$5:$CL$125,15,FALSE)</f>
        <v>Low</v>
      </c>
      <c r="U228" s="77" t="str">
        <f>VLOOKUP(F228,'N2K Features'!$D$5:$CL$125,16,FALSE)</f>
        <v>No</v>
      </c>
      <c r="V228" s="77">
        <f>VLOOKUP(F228,'N2K Features'!$D$5:$CL$125, 17,FALSE)</f>
        <v>0</v>
      </c>
      <c r="W228" s="77">
        <f>VLOOKUP(F228,'N2K Features'!$D$5:$CL$125,18,FALSE)</f>
        <v>0</v>
      </c>
      <c r="X228" s="77" t="str">
        <f>VLOOKUP(F228,'N2K Features'!$D$5:$CL$125,19,FALSE)</f>
        <v>No</v>
      </c>
      <c r="Y228" s="77">
        <f>VLOOKUP(F228,'N2K Features'!$D$5:$CL$125,20,FALSE)</f>
        <v>0</v>
      </c>
      <c r="Z228" s="77">
        <f>VLOOKUP(F228,'N2K Features'!$D$5:$CL$125,21,FALSE)</f>
        <v>0</v>
      </c>
      <c r="AA228" s="77" t="str">
        <f>VLOOKUP(F228,'N2K Features'!$D$5:$CL$125,22,FALSE)</f>
        <v>No</v>
      </c>
      <c r="AB228" s="77">
        <f>VLOOKUP(F228,'N2K Features'!$D$5:$CL$125,23,FALSE)</f>
        <v>0</v>
      </c>
      <c r="AC228" s="77">
        <f>VLOOKUP(F228,'N2K Features'!$D$5:$CL$125,24,FALSE)</f>
        <v>0</v>
      </c>
      <c r="AD228" s="77" t="str">
        <f>VLOOKUP(F228,'N2K Features'!$D$5:$CL$125,25,FALSE)</f>
        <v>No</v>
      </c>
      <c r="AE228" s="77">
        <f>VLOOKUP(F228,'N2K Features'!$D$5:$CL$125,26,FALSE)</f>
        <v>0</v>
      </c>
      <c r="AF228" s="78">
        <f>VLOOKUP(F228,'N2K Features'!$D$5:$CL$125,27,FALSE)</f>
        <v>0</v>
      </c>
      <c r="AG228" s="76" t="str">
        <f>VLOOKUP(F228,'N2K Features'!$D$5:$CL$125,28,FALSE)</f>
        <v>No</v>
      </c>
      <c r="AH228" s="76">
        <f>VLOOKUP(F228,'N2K Features'!$D$5:$CL$125,29,FALSE)</f>
        <v>0</v>
      </c>
      <c r="AI228" s="76">
        <f>VLOOKUP(F228,'N2K Features'!$D$5:$CL$125,30,FALSE)</f>
        <v>0</v>
      </c>
      <c r="AJ228" s="76" t="str">
        <f>VLOOKUP(F228,'N2K Features'!$D$5:$CL$125,31,FALSE)</f>
        <v>No</v>
      </c>
      <c r="AK228" s="76">
        <f>VLOOKUP(F228,'N2K Features'!$D$5:$CL$125,32,FALSE)</f>
        <v>0</v>
      </c>
      <c r="AL228" s="76">
        <f>VLOOKUP(F228,'N2K Features'!$D$5:$CL$125,33,FALSE)</f>
        <v>0</v>
      </c>
      <c r="AM228" s="76" t="str">
        <f>VLOOKUP(F228,'N2K Features'!$D$5:$CL$125,34,FALSE)</f>
        <v>No</v>
      </c>
      <c r="AN228" s="76">
        <f>VLOOKUP(F228,'N2K Features'!$D$5:$CL$125,35,FALSE)</f>
        <v>0</v>
      </c>
      <c r="AO228" s="76">
        <f>VLOOKUP(F228,'N2K Features'!$D$5:$CL$125,36,FALSE)</f>
        <v>0</v>
      </c>
      <c r="AP228" s="76" t="str">
        <f>VLOOKUP(F228,'N2K Features'!$D$5:$CL$125,37,FALSE)</f>
        <v>No</v>
      </c>
      <c r="AQ228" s="76">
        <f>VLOOKUP(F228,'N2K Features'!$D$5:$CL$125,38,FALSE)</f>
        <v>0</v>
      </c>
      <c r="AR228" s="76">
        <f>VLOOKUP(F228,'N2K Features'!$D$5:$CL$125,39,FALSE)</f>
        <v>0</v>
      </c>
      <c r="AS228" s="76" t="str">
        <f>VLOOKUP(F228,'N2K Features'!$D$5:$CL$125,40,FALSE)</f>
        <v>No</v>
      </c>
      <c r="AT228" s="76">
        <f>VLOOKUP(F228,'N2K Features'!$D$5:$CL$125,41,FALSE)</f>
        <v>0</v>
      </c>
      <c r="AU228" s="76">
        <f>VLOOKUP(F228,'N2K Features'!$D$5:$CL$125,42,FALSE)</f>
        <v>0</v>
      </c>
      <c r="AV228" s="76" t="str">
        <f>VLOOKUP(F228,'N2K Features'!$D$5:$CL$125,43,FALSE)</f>
        <v>No</v>
      </c>
      <c r="AW228" s="76">
        <f>VLOOKUP(F228,'N2K Features'!$D$5:$CL$125,44,FALSE)</f>
        <v>0</v>
      </c>
      <c r="AX228" s="76">
        <f>VLOOKUP(F228,'N2K Features'!$D$5:$CL$125,45,FALSE)</f>
        <v>0</v>
      </c>
      <c r="AY228" s="76" t="str">
        <f>VLOOKUP(F228,'N2K Features'!$D$5:$CL$125,46,FALSE)</f>
        <v>No</v>
      </c>
      <c r="AZ228" s="76">
        <f>VLOOKUP(F228,'N2K Features'!$D$5:$CL$125,47,FALSE)</f>
        <v>0</v>
      </c>
      <c r="BA228" s="76">
        <f>VLOOKUP(F228,'N2K Features'!$D$5:$CL$125,48,FALSE)</f>
        <v>0</v>
      </c>
      <c r="BB228" s="76" t="str">
        <f>VLOOKUP(F228,'N2K Features'!$D$5:$CL$125,49,FALSE)</f>
        <v>No</v>
      </c>
      <c r="BC228" s="76">
        <f>VLOOKUP(F228,'N2K Features'!$D$5:$CL$125,50,FALSE)</f>
        <v>0</v>
      </c>
      <c r="BD228" s="130">
        <f>VLOOKUP(F228,'N2K Features'!$D$5:$CL$125,51,FALSE)</f>
        <v>0</v>
      </c>
      <c r="BE228" s="76" t="str">
        <f>VLOOKUP(F228,'N2K Features'!$D$5:$CL$125,52,FALSE)</f>
        <v>No</v>
      </c>
      <c r="BF228" s="76">
        <f>VLOOKUP(F228,'N2K Features'!$D$5:$CL$125,53,FALSE)</f>
        <v>0</v>
      </c>
      <c r="BG228" s="130">
        <f>VLOOKUP(F228,'N2K Features'!$D$5:$CL$125,54,FALSE)</f>
        <v>0</v>
      </c>
      <c r="BH228" s="76" t="str">
        <f>VLOOKUP(F228,'N2K Features'!$D$5:$CL$125,55,FALSE)</f>
        <v>No</v>
      </c>
      <c r="BI228" s="76">
        <f>VLOOKUP(F228,'N2K Features'!$D$5:$CL$125,56,FALSE)</f>
        <v>0</v>
      </c>
      <c r="BJ228" s="76">
        <f>VLOOKUP(F228,'N2K Features'!$D$5:$CL$125,57,FALSE)</f>
        <v>0</v>
      </c>
      <c r="BK228" s="76" t="str">
        <f>VLOOKUP(F228,'N2K Features'!$D$5:$CL$125,58,FALSE)</f>
        <v>No</v>
      </c>
      <c r="BL228" s="76">
        <f>VLOOKUP(F228,'N2K Features'!$D$5:$CL$125,59,FALSE)</f>
        <v>0</v>
      </c>
      <c r="BM228" s="130">
        <f>VLOOKUP(F228,'N2K Features'!$D$5:$CL$125,60,FALSE)</f>
        <v>0</v>
      </c>
      <c r="BN228" s="76" t="str">
        <f>VLOOKUP(F228,'N2K Features'!$D$5:$CL$125,61,FALSE)</f>
        <v>No</v>
      </c>
      <c r="BO228" s="76">
        <f>VLOOKUP(F228,'N2K Features'!$D$5:$CL$125,62,FALSE)</f>
        <v>0</v>
      </c>
      <c r="BP228" s="76">
        <f>VLOOKUP(F228,'N2K Features'!$D$5:$CL$125,63,FALSE)</f>
        <v>0</v>
      </c>
      <c r="BQ228" s="76" t="str">
        <f>VLOOKUP(F228,'N2K Features'!$D$5:$CL$125,64,FALSE)</f>
        <v>No</v>
      </c>
      <c r="BR228" s="76">
        <f>VLOOKUP(F228,'N2K Features'!$D$5:$CL$125,65,FALSE)</f>
        <v>0</v>
      </c>
      <c r="BS228" s="76">
        <f>VLOOKUP(F228,'N2K Features'!$D$5:$CL$125,66,FALSE)</f>
        <v>0</v>
      </c>
      <c r="BT228" s="76" t="str">
        <f>VLOOKUP(F228,'N2K Features'!$D$5:$CL$125,67,FALSE)</f>
        <v>No</v>
      </c>
      <c r="BU228" s="76">
        <f>VLOOKUP(F228,'N2K Features'!$D$5:$CL$125,68,FALSE)</f>
        <v>0</v>
      </c>
      <c r="BV228" s="76">
        <f>VLOOKUP(F228,'N2K Features'!$D$5:$CL$125,69,FALSE)</f>
        <v>0</v>
      </c>
      <c r="BW228" s="76" t="str">
        <f>VLOOKUP(F228,'N2K Features'!$D$5:$CL$125,70,FALSE)</f>
        <v>No</v>
      </c>
      <c r="BX228" s="76">
        <f>VLOOKUP(F228,'N2K Features'!$D$5:$CL$125,71,FALSE)</f>
        <v>0</v>
      </c>
      <c r="BY228" s="130">
        <f>VLOOKUP(F228,'N2K Features'!$D$5:$CL$125,72,FALSE)</f>
        <v>0</v>
      </c>
      <c r="BZ228" s="76" t="str">
        <f>VLOOKUP(F228,'N2K Features'!$D$5:$CL$125,73,FALSE)</f>
        <v>No</v>
      </c>
      <c r="CA228" s="76">
        <f>VLOOKUP(F228,'N2K Features'!$D$5:$CL$125,74,FALSE)</f>
        <v>0</v>
      </c>
      <c r="CB228" s="76">
        <f>VLOOKUP(F228,'N2K Features'!$D$5:$CL$125,75,FALSE)</f>
        <v>0</v>
      </c>
      <c r="CC228" s="76" t="str">
        <f>VLOOKUP(F228,'N2K Features'!$D$5:$CL$125,76,FALSE)</f>
        <v>No</v>
      </c>
      <c r="CD228" s="76">
        <f>VLOOKUP(F228,'N2K Features'!$D$5:$CL$125,77,FALSE)</f>
        <v>0</v>
      </c>
      <c r="CE228" s="76">
        <f>VLOOKUP(F228,'N2K Features'!$D$5:$CL$125,78,FALSE)</f>
        <v>0</v>
      </c>
      <c r="CF228" s="76" t="str">
        <f>VLOOKUP(F228,'N2K Features'!$D$5:$CL$125,79,FALSE)</f>
        <v>No</v>
      </c>
      <c r="CG228" s="76">
        <f>VLOOKUP(F228,'N2K Features'!$D$5:$CL$125,80,FALSE)</f>
        <v>0</v>
      </c>
      <c r="CH228" s="76">
        <f>VLOOKUP(F228,'N2K Features'!$D$5:$CL$125,81,FALSE)</f>
        <v>0</v>
      </c>
      <c r="CI228" s="76" t="str">
        <f>VLOOKUP(F228,'N2K Features'!$D$5:$CL$125,82,FALSE)</f>
        <v>No</v>
      </c>
      <c r="CJ228" s="76">
        <f>VLOOKUP(F228,'N2K Features'!$D$5:$CL$125,83,FALSE)</f>
        <v>0</v>
      </c>
      <c r="CK228" s="76">
        <f>VLOOKUP(F228,'N2K Features'!$D$5:$CL$125,84,FALSE)</f>
        <v>0</v>
      </c>
      <c r="CL228" s="76" t="str">
        <f>VLOOKUP(F228,'N2K Features'!$D$5:$CL$125,85,FALSE)</f>
        <v>Yes</v>
      </c>
      <c r="CM228" s="76" t="str">
        <f>VLOOKUP(F228,'N2K Features'!$D$5:$CL$125,86,FALSE)</f>
        <v>Low</v>
      </c>
      <c r="CN228" s="79" t="str">
        <f>VLOOKUP(F228,'N2K Features'!$D$5:$CL$125,87,FALSE)</f>
        <v xml:space="preserve">Interest to botanists. </v>
      </c>
    </row>
    <row r="229" spans="1:92" ht="14.4" hidden="1" x14ac:dyDescent="0.3">
      <c r="A229" s="129" t="s">
        <v>270</v>
      </c>
      <c r="B229" s="59" t="s">
        <v>271</v>
      </c>
      <c r="C229" s="59" t="s">
        <v>528</v>
      </c>
      <c r="D229" s="59" t="s">
        <v>36</v>
      </c>
      <c r="E229" s="59" t="s">
        <v>605</v>
      </c>
      <c r="F229" s="59" t="s">
        <v>37</v>
      </c>
      <c r="G229" s="59" t="s">
        <v>38</v>
      </c>
      <c r="H229" s="179" t="s">
        <v>39</v>
      </c>
      <c r="I229" s="77" t="str">
        <f>VLOOKUP(F229,'N2K Features'!$D$5:$CL$125,4,FALSE)</f>
        <v>No</v>
      </c>
      <c r="J229" s="77">
        <f>VLOOKUP(F229,'N2K Features'!$D$5:$CL$125,5,FALSE)</f>
        <v>0</v>
      </c>
      <c r="K229" s="77">
        <f>VLOOKUP(F229,'N2K Features'!$D$5:$CL$125,6,FALSE)</f>
        <v>0</v>
      </c>
      <c r="L229" s="77" t="str">
        <f>VLOOKUP(F229,'N2K Features'!$D$5:$CL$125,7,FALSE)</f>
        <v>No</v>
      </c>
      <c r="M229" s="77" t="str">
        <f>VLOOKUP(F229,'N2K Features'!$D$5:$CL$125,8,FALSE)</f>
        <v>Negligible</v>
      </c>
      <c r="N229" s="77" t="str">
        <f>VLOOKUP(F229,'N2K Features'!$D$5:$CL$125,9,FALSE)</f>
        <v>Low</v>
      </c>
      <c r="O229" s="77" t="str">
        <f>VLOOKUP(F229,'N2K Features'!$D$5:$CL$125,10,FALSE)</f>
        <v>No</v>
      </c>
      <c r="P229" s="77" t="str">
        <f>VLOOKUP(F229,'N2K Features'!$D$5:$CL$125,11,FALSE)</f>
        <v>Negligible</v>
      </c>
      <c r="Q229" s="77" t="str">
        <f>VLOOKUP(F229,'N2K Features'!$D$5:$CL$125,12,FALSE)</f>
        <v>Low</v>
      </c>
      <c r="R229" s="77" t="str">
        <f>VLOOKUP(F229,'N2K Features'!$D$5:$CL$125,13,FALSE)</f>
        <v>No</v>
      </c>
      <c r="S229" s="77">
        <f>VLOOKUP(F229,'N2K Features'!$D$5:$CL$125,14,FALSE)</f>
        <v>0</v>
      </c>
      <c r="T229" s="77">
        <f>VLOOKUP(F229,'N2K Features'!$D$5:$CL$125,15,FALSE)</f>
        <v>0</v>
      </c>
      <c r="U229" s="77" t="str">
        <f>VLOOKUP(F229,'N2K Features'!$D$5:$CL$125,16,FALSE)</f>
        <v>No</v>
      </c>
      <c r="V229" s="77">
        <f>VLOOKUP(F229,'N2K Features'!$D$5:$CL$125, 17,FALSE)</f>
        <v>0</v>
      </c>
      <c r="W229" s="77">
        <f>VLOOKUP(F229,'N2K Features'!$D$5:$CL$125,18,FALSE)</f>
        <v>0</v>
      </c>
      <c r="X229" s="77" t="str">
        <f>VLOOKUP(F229,'N2K Features'!$D$5:$CL$125,19,FALSE)</f>
        <v>No</v>
      </c>
      <c r="Y229" s="77">
        <f>VLOOKUP(F229,'N2K Features'!$D$5:$CL$125,20,FALSE)</f>
        <v>0</v>
      </c>
      <c r="Z229" s="77">
        <f>VLOOKUP(F229,'N2K Features'!$D$5:$CL$125,21,FALSE)</f>
        <v>0</v>
      </c>
      <c r="AA229" s="77" t="str">
        <f>VLOOKUP(F229,'N2K Features'!$D$5:$CL$125,22,FALSE)</f>
        <v>No</v>
      </c>
      <c r="AB229" s="77">
        <f>VLOOKUP(F229,'N2K Features'!$D$5:$CL$125,23,FALSE)</f>
        <v>0</v>
      </c>
      <c r="AC229" s="77">
        <f>VLOOKUP(F229,'N2K Features'!$D$5:$CL$125,24,FALSE)</f>
        <v>0</v>
      </c>
      <c r="AD229" s="77" t="str">
        <f>VLOOKUP(F229,'N2K Features'!$D$5:$CL$125,25,FALSE)</f>
        <v>No</v>
      </c>
      <c r="AE229" s="77">
        <f>VLOOKUP(F229,'N2K Features'!$D$5:$CL$125,26,FALSE)</f>
        <v>0</v>
      </c>
      <c r="AF229" s="78">
        <f>VLOOKUP(F229,'N2K Features'!$D$5:$CL$125,27,FALSE)</f>
        <v>0</v>
      </c>
      <c r="AG229" s="76" t="str">
        <f>VLOOKUP(F229,'N2K Features'!$D$5:$CL$125,28,FALSE)</f>
        <v>No</v>
      </c>
      <c r="AH229" s="76">
        <f>VLOOKUP(F229,'N2K Features'!$D$5:$CL$125,29,FALSE)</f>
        <v>0</v>
      </c>
      <c r="AI229" s="76">
        <f>VLOOKUP(F229,'N2K Features'!$D$5:$CL$125,30,FALSE)</f>
        <v>0</v>
      </c>
      <c r="AJ229" s="76" t="str">
        <f>VLOOKUP(F229,'N2K Features'!$D$5:$CL$125,31,FALSE)</f>
        <v>No</v>
      </c>
      <c r="AK229" s="76">
        <f>VLOOKUP(F229,'N2K Features'!$D$5:$CL$125,32,FALSE)</f>
        <v>0</v>
      </c>
      <c r="AL229" s="76">
        <f>VLOOKUP(F229,'N2K Features'!$D$5:$CL$125,33,FALSE)</f>
        <v>0</v>
      </c>
      <c r="AM229" s="76" t="str">
        <f>VLOOKUP(F229,'N2K Features'!$D$5:$CL$125,34,FALSE)</f>
        <v>No</v>
      </c>
      <c r="AN229" s="76">
        <f>VLOOKUP(F229,'N2K Features'!$D$5:$CL$125,35,FALSE)</f>
        <v>0</v>
      </c>
      <c r="AO229" s="76">
        <f>VLOOKUP(F229,'N2K Features'!$D$5:$CL$125,36,FALSE)</f>
        <v>0</v>
      </c>
      <c r="AP229" s="76" t="str">
        <f>VLOOKUP(F229,'N2K Features'!$D$5:$CL$125,37,FALSE)</f>
        <v>No</v>
      </c>
      <c r="AQ229" s="76">
        <f>VLOOKUP(F229,'N2K Features'!$D$5:$CL$125,38,FALSE)</f>
        <v>0</v>
      </c>
      <c r="AR229" s="76">
        <f>VLOOKUP(F229,'N2K Features'!$D$5:$CL$125,39,FALSE)</f>
        <v>0</v>
      </c>
      <c r="AS229" s="76" t="str">
        <f>VLOOKUP(F229,'N2K Features'!$D$5:$CL$125,40,FALSE)</f>
        <v>No</v>
      </c>
      <c r="AT229" s="76">
        <f>VLOOKUP(F229,'N2K Features'!$D$5:$CL$125,41,FALSE)</f>
        <v>0</v>
      </c>
      <c r="AU229" s="76">
        <f>VLOOKUP(F229,'N2K Features'!$D$5:$CL$125,42,FALSE)</f>
        <v>0</v>
      </c>
      <c r="AV229" s="76" t="str">
        <f>VLOOKUP(F229,'N2K Features'!$D$5:$CL$125,43,FALSE)</f>
        <v>No</v>
      </c>
      <c r="AW229" s="76">
        <f>VLOOKUP(F229,'N2K Features'!$D$5:$CL$125,44,FALSE)</f>
        <v>0</v>
      </c>
      <c r="AX229" s="76">
        <f>VLOOKUP(F229,'N2K Features'!$D$5:$CL$125,45,FALSE)</f>
        <v>0</v>
      </c>
      <c r="AY229" s="76" t="str">
        <f>VLOOKUP(F229,'N2K Features'!$D$5:$CL$125,46,FALSE)</f>
        <v>No</v>
      </c>
      <c r="AZ229" s="76">
        <f>VLOOKUP(F229,'N2K Features'!$D$5:$CL$125,47,FALSE)</f>
        <v>0</v>
      </c>
      <c r="BA229" s="76">
        <f>VLOOKUP(F229,'N2K Features'!$D$5:$CL$125,48,FALSE)</f>
        <v>0</v>
      </c>
      <c r="BB229" s="76" t="str">
        <f>VLOOKUP(F229,'N2K Features'!$D$5:$CL$125,49,FALSE)</f>
        <v>No</v>
      </c>
      <c r="BC229" s="76">
        <f>VLOOKUP(F229,'N2K Features'!$D$5:$CL$125,50,FALSE)</f>
        <v>0</v>
      </c>
      <c r="BD229" s="130">
        <f>VLOOKUP(F229,'N2K Features'!$D$5:$CL$125,51,FALSE)</f>
        <v>0</v>
      </c>
      <c r="BE229" s="76" t="str">
        <f>VLOOKUP(F229,'N2K Features'!$D$5:$CL$125,52,FALSE)</f>
        <v>No</v>
      </c>
      <c r="BF229" s="76">
        <f>VLOOKUP(F229,'N2K Features'!$D$5:$CL$125,53,FALSE)</f>
        <v>0</v>
      </c>
      <c r="BG229" s="130">
        <f>VLOOKUP(F229,'N2K Features'!$D$5:$CL$125,54,FALSE)</f>
        <v>0</v>
      </c>
      <c r="BH229" s="76" t="str">
        <f>VLOOKUP(F229,'N2K Features'!$D$5:$CL$125,55,FALSE)</f>
        <v>No</v>
      </c>
      <c r="BI229" s="76">
        <f>VLOOKUP(F229,'N2K Features'!$D$5:$CL$125,56,FALSE)</f>
        <v>0</v>
      </c>
      <c r="BJ229" s="76">
        <f>VLOOKUP(F229,'N2K Features'!$D$5:$CL$125,57,FALSE)</f>
        <v>0</v>
      </c>
      <c r="BK229" s="76" t="str">
        <f>VLOOKUP(F229,'N2K Features'!$D$5:$CL$125,58,FALSE)</f>
        <v>No</v>
      </c>
      <c r="BL229" s="76">
        <f>VLOOKUP(F229,'N2K Features'!$D$5:$CL$125,59,FALSE)</f>
        <v>0</v>
      </c>
      <c r="BM229" s="130">
        <f>VLOOKUP(F229,'N2K Features'!$D$5:$CL$125,60,FALSE)</f>
        <v>0</v>
      </c>
      <c r="BN229" s="76" t="str">
        <f>VLOOKUP(F229,'N2K Features'!$D$5:$CL$125,61,FALSE)</f>
        <v>No</v>
      </c>
      <c r="BO229" s="76">
        <f>VLOOKUP(F229,'N2K Features'!$D$5:$CL$125,62,FALSE)</f>
        <v>0</v>
      </c>
      <c r="BP229" s="76">
        <f>VLOOKUP(F229,'N2K Features'!$D$5:$CL$125,63,FALSE)</f>
        <v>0</v>
      </c>
      <c r="BQ229" s="76" t="str">
        <f>VLOOKUP(F229,'N2K Features'!$D$5:$CL$125,64,FALSE)</f>
        <v>No</v>
      </c>
      <c r="BR229" s="76">
        <f>VLOOKUP(F229,'N2K Features'!$D$5:$CL$125,65,FALSE)</f>
        <v>0</v>
      </c>
      <c r="BS229" s="76">
        <f>VLOOKUP(F229,'N2K Features'!$D$5:$CL$125,66,FALSE)</f>
        <v>0</v>
      </c>
      <c r="BT229" s="76" t="str">
        <f>VLOOKUP(F229,'N2K Features'!$D$5:$CL$125,67,FALSE)</f>
        <v>No</v>
      </c>
      <c r="BU229" s="76">
        <f>VLOOKUP(F229,'N2K Features'!$D$5:$CL$125,68,FALSE)</f>
        <v>0</v>
      </c>
      <c r="BV229" s="76">
        <f>VLOOKUP(F229,'N2K Features'!$D$5:$CL$125,69,FALSE)</f>
        <v>0</v>
      </c>
      <c r="BW229" s="76" t="str">
        <f>VLOOKUP(F229,'N2K Features'!$D$5:$CL$125,70,FALSE)</f>
        <v>No</v>
      </c>
      <c r="BX229" s="76">
        <f>VLOOKUP(F229,'N2K Features'!$D$5:$CL$125,71,FALSE)</f>
        <v>0</v>
      </c>
      <c r="BY229" s="130">
        <f>VLOOKUP(F229,'N2K Features'!$D$5:$CL$125,72,FALSE)</f>
        <v>0</v>
      </c>
      <c r="BZ229" s="76" t="str">
        <f>VLOOKUP(F229,'N2K Features'!$D$5:$CL$125,73,FALSE)</f>
        <v>No</v>
      </c>
      <c r="CA229" s="76">
        <f>VLOOKUP(F229,'N2K Features'!$D$5:$CL$125,74,FALSE)</f>
        <v>0</v>
      </c>
      <c r="CB229" s="76">
        <f>VLOOKUP(F229,'N2K Features'!$D$5:$CL$125,75,FALSE)</f>
        <v>0</v>
      </c>
      <c r="CC229" s="76" t="str">
        <f>VLOOKUP(F229,'N2K Features'!$D$5:$CL$125,76,FALSE)</f>
        <v>No</v>
      </c>
      <c r="CD229" s="76">
        <f>VLOOKUP(F229,'N2K Features'!$D$5:$CL$125,77,FALSE)</f>
        <v>0</v>
      </c>
      <c r="CE229" s="76">
        <f>VLOOKUP(F229,'N2K Features'!$D$5:$CL$125,78,FALSE)</f>
        <v>0</v>
      </c>
      <c r="CF229" s="76" t="str">
        <f>VLOOKUP(F229,'N2K Features'!$D$5:$CL$125,79,FALSE)</f>
        <v>No</v>
      </c>
      <c r="CG229" s="76">
        <f>VLOOKUP(F229,'N2K Features'!$D$5:$CL$125,80,FALSE)</f>
        <v>0</v>
      </c>
      <c r="CH229" s="76">
        <f>VLOOKUP(F229,'N2K Features'!$D$5:$CL$125,81,FALSE)</f>
        <v>0</v>
      </c>
      <c r="CI229" s="76" t="str">
        <f>VLOOKUP(F229,'N2K Features'!$D$5:$CL$125,82,FALSE)</f>
        <v>No</v>
      </c>
      <c r="CJ229" s="76">
        <f>VLOOKUP(F229,'N2K Features'!$D$5:$CL$125,83,FALSE)</f>
        <v>0</v>
      </c>
      <c r="CK229" s="76">
        <f>VLOOKUP(F229,'N2K Features'!$D$5:$CL$125,84,FALSE)</f>
        <v>0</v>
      </c>
      <c r="CL229" s="76" t="str">
        <f>VLOOKUP(F229,'N2K Features'!$D$5:$CL$125,85,FALSE)</f>
        <v>No</v>
      </c>
      <c r="CM229" s="76">
        <f>VLOOKUP(F229,'N2K Features'!$D$5:$CL$125,86,FALSE)</f>
        <v>0</v>
      </c>
      <c r="CN229" s="79" t="str">
        <f>VLOOKUP(F229,'N2K Features'!$D$5:$CL$125,87,FALSE)</f>
        <v xml:space="preserve">Specialist interest only. </v>
      </c>
    </row>
    <row r="230" spans="1:92" ht="14.4" hidden="1" x14ac:dyDescent="0.3">
      <c r="A230" s="129" t="s">
        <v>270</v>
      </c>
      <c r="B230" s="59" t="s">
        <v>271</v>
      </c>
      <c r="C230" s="59" t="s">
        <v>528</v>
      </c>
      <c r="D230" s="59" t="s">
        <v>40</v>
      </c>
      <c r="E230" s="59" t="s">
        <v>606</v>
      </c>
      <c r="F230" s="59" t="s">
        <v>41</v>
      </c>
      <c r="G230" s="59" t="s">
        <v>42</v>
      </c>
      <c r="H230" s="179" t="s">
        <v>41</v>
      </c>
      <c r="I230" s="77" t="str">
        <f>VLOOKUP(F230,'N2K Features'!$D$5:$CL$125,4,FALSE)</f>
        <v>No</v>
      </c>
      <c r="J230" s="77" t="str">
        <f>VLOOKUP(F230,'N2K Features'!$D$5:$CL$125,5,FALSE)</f>
        <v>Negligible</v>
      </c>
      <c r="K230" s="77" t="str">
        <f>VLOOKUP(F230,'N2K Features'!$D$5:$CL$125,6,FALSE)</f>
        <v>Low</v>
      </c>
      <c r="L230" s="77" t="str">
        <f>VLOOKUP(F230,'N2K Features'!$D$5:$CL$125,7,FALSE)</f>
        <v>No</v>
      </c>
      <c r="M230" s="77" t="str">
        <f>VLOOKUP(F230,'N2K Features'!$D$5:$CL$125,8,FALSE)</f>
        <v>Negligible</v>
      </c>
      <c r="N230" s="77" t="str">
        <f>VLOOKUP(F230,'N2K Features'!$D$5:$CL$125,9,FALSE)</f>
        <v>Low</v>
      </c>
      <c r="O230" s="77" t="str">
        <f>VLOOKUP(F230,'N2K Features'!$D$5:$CL$125,10,FALSE)</f>
        <v>No</v>
      </c>
      <c r="P230" s="77" t="str">
        <f>VLOOKUP(F230,'N2K Features'!$D$5:$CL$125,11,FALSE)</f>
        <v>Negligible</v>
      </c>
      <c r="Q230" s="77" t="str">
        <f>VLOOKUP(F230,'N2K Features'!$D$5:$CL$125,12,FALSE)</f>
        <v>Low</v>
      </c>
      <c r="R230" s="77" t="str">
        <f>VLOOKUP(F230,'N2K Features'!$D$5:$CL$125,13,FALSE)</f>
        <v>No</v>
      </c>
      <c r="S230" s="77" t="str">
        <f>VLOOKUP(F230,'N2K Features'!$D$5:$CL$125,14,FALSE)</f>
        <v>Negligible</v>
      </c>
      <c r="T230" s="77" t="str">
        <f>VLOOKUP(F230,'N2K Features'!$D$5:$CL$125,15,FALSE)</f>
        <v>Low</v>
      </c>
      <c r="U230" s="77" t="str">
        <f>VLOOKUP(F230,'N2K Features'!$D$5:$CL$125,16,FALSE)</f>
        <v>No</v>
      </c>
      <c r="V230" s="77">
        <f>VLOOKUP(F230,'N2K Features'!$D$5:$CL$125, 17,FALSE)</f>
        <v>0</v>
      </c>
      <c r="W230" s="77">
        <f>VLOOKUP(F230,'N2K Features'!$D$5:$CL$125,18,FALSE)</f>
        <v>0</v>
      </c>
      <c r="X230" s="77" t="str">
        <f>VLOOKUP(F230,'N2K Features'!$D$5:$CL$125,19,FALSE)</f>
        <v>No</v>
      </c>
      <c r="Y230" s="77">
        <f>VLOOKUP(F230,'N2K Features'!$D$5:$CL$125,20,FALSE)</f>
        <v>0</v>
      </c>
      <c r="Z230" s="77">
        <f>VLOOKUP(F230,'N2K Features'!$D$5:$CL$125,21,FALSE)</f>
        <v>0</v>
      </c>
      <c r="AA230" s="77" t="str">
        <f>VLOOKUP(F230,'N2K Features'!$D$5:$CL$125,22,FALSE)</f>
        <v>No</v>
      </c>
      <c r="AB230" s="77">
        <f>VLOOKUP(F230,'N2K Features'!$D$5:$CL$125,23,FALSE)</f>
        <v>0</v>
      </c>
      <c r="AC230" s="77">
        <f>VLOOKUP(F230,'N2K Features'!$D$5:$CL$125,24,FALSE)</f>
        <v>0</v>
      </c>
      <c r="AD230" s="77" t="str">
        <f>VLOOKUP(F230,'N2K Features'!$D$5:$CL$125,25,FALSE)</f>
        <v>No</v>
      </c>
      <c r="AE230" s="77">
        <f>VLOOKUP(F230,'N2K Features'!$D$5:$CL$125,26,FALSE)</f>
        <v>0</v>
      </c>
      <c r="AF230" s="78">
        <f>VLOOKUP(F230,'N2K Features'!$D$5:$CL$125,27,FALSE)</f>
        <v>0</v>
      </c>
      <c r="AG230" s="76" t="str">
        <f>VLOOKUP(F230,'N2K Features'!$D$5:$CL$125,28,FALSE)</f>
        <v>No</v>
      </c>
      <c r="AH230" s="76">
        <f>VLOOKUP(F230,'N2K Features'!$D$5:$CL$125,29,FALSE)</f>
        <v>0</v>
      </c>
      <c r="AI230" s="76">
        <f>VLOOKUP(F230,'N2K Features'!$D$5:$CL$125,30,FALSE)</f>
        <v>0</v>
      </c>
      <c r="AJ230" s="76" t="str">
        <f>VLOOKUP(F230,'N2K Features'!$D$5:$CL$125,31,FALSE)</f>
        <v>No</v>
      </c>
      <c r="AK230" s="76">
        <f>VLOOKUP(F230,'N2K Features'!$D$5:$CL$125,32,FALSE)</f>
        <v>0</v>
      </c>
      <c r="AL230" s="76">
        <f>VLOOKUP(F230,'N2K Features'!$D$5:$CL$125,33,FALSE)</f>
        <v>0</v>
      </c>
      <c r="AM230" s="76" t="str">
        <f>VLOOKUP(F230,'N2K Features'!$D$5:$CL$125,34,FALSE)</f>
        <v>No</v>
      </c>
      <c r="AN230" s="76">
        <f>VLOOKUP(F230,'N2K Features'!$D$5:$CL$125,35,FALSE)</f>
        <v>0</v>
      </c>
      <c r="AO230" s="76">
        <f>VLOOKUP(F230,'N2K Features'!$D$5:$CL$125,36,FALSE)</f>
        <v>0</v>
      </c>
      <c r="AP230" s="76" t="str">
        <f>VLOOKUP(F230,'N2K Features'!$D$5:$CL$125,37,FALSE)</f>
        <v>No</v>
      </c>
      <c r="AQ230" s="76">
        <f>VLOOKUP(F230,'N2K Features'!$D$5:$CL$125,38,FALSE)</f>
        <v>0</v>
      </c>
      <c r="AR230" s="76">
        <f>VLOOKUP(F230,'N2K Features'!$D$5:$CL$125,39,FALSE)</f>
        <v>0</v>
      </c>
      <c r="AS230" s="76" t="str">
        <f>VLOOKUP(F230,'N2K Features'!$D$5:$CL$125,40,FALSE)</f>
        <v>No</v>
      </c>
      <c r="AT230" s="76">
        <f>VLOOKUP(F230,'N2K Features'!$D$5:$CL$125,41,FALSE)</f>
        <v>0</v>
      </c>
      <c r="AU230" s="76">
        <f>VLOOKUP(F230,'N2K Features'!$D$5:$CL$125,42,FALSE)</f>
        <v>0</v>
      </c>
      <c r="AV230" s="76" t="str">
        <f>VLOOKUP(F230,'N2K Features'!$D$5:$CL$125,43,FALSE)</f>
        <v>No</v>
      </c>
      <c r="AW230" s="76">
        <f>VLOOKUP(F230,'N2K Features'!$D$5:$CL$125,44,FALSE)</f>
        <v>0</v>
      </c>
      <c r="AX230" s="76">
        <f>VLOOKUP(F230,'N2K Features'!$D$5:$CL$125,45,FALSE)</f>
        <v>0</v>
      </c>
      <c r="AY230" s="76" t="str">
        <f>VLOOKUP(F230,'N2K Features'!$D$5:$CL$125,46,FALSE)</f>
        <v>No</v>
      </c>
      <c r="AZ230" s="76">
        <f>VLOOKUP(F230,'N2K Features'!$D$5:$CL$125,47,FALSE)</f>
        <v>0</v>
      </c>
      <c r="BA230" s="76">
        <f>VLOOKUP(F230,'N2K Features'!$D$5:$CL$125,48,FALSE)</f>
        <v>0</v>
      </c>
      <c r="BB230" s="76" t="str">
        <f>VLOOKUP(F230,'N2K Features'!$D$5:$CL$125,49,FALSE)</f>
        <v>No</v>
      </c>
      <c r="BC230" s="76">
        <f>VLOOKUP(F230,'N2K Features'!$D$5:$CL$125,50,FALSE)</f>
        <v>0</v>
      </c>
      <c r="BD230" s="130">
        <f>VLOOKUP(F230,'N2K Features'!$D$5:$CL$125,51,FALSE)</f>
        <v>0</v>
      </c>
      <c r="BE230" s="76" t="str">
        <f>VLOOKUP(F230,'N2K Features'!$D$5:$CL$125,52,FALSE)</f>
        <v>No</v>
      </c>
      <c r="BF230" s="76">
        <f>VLOOKUP(F230,'N2K Features'!$D$5:$CL$125,53,FALSE)</f>
        <v>0</v>
      </c>
      <c r="BG230" s="130">
        <f>VLOOKUP(F230,'N2K Features'!$D$5:$CL$125,54,FALSE)</f>
        <v>0</v>
      </c>
      <c r="BH230" s="76" t="str">
        <f>VLOOKUP(F230,'N2K Features'!$D$5:$CL$125,55,FALSE)</f>
        <v>No</v>
      </c>
      <c r="BI230" s="76">
        <f>VLOOKUP(F230,'N2K Features'!$D$5:$CL$125,56,FALSE)</f>
        <v>0</v>
      </c>
      <c r="BJ230" s="76">
        <f>VLOOKUP(F230,'N2K Features'!$D$5:$CL$125,57,FALSE)</f>
        <v>0</v>
      </c>
      <c r="BK230" s="76" t="str">
        <f>VLOOKUP(F230,'N2K Features'!$D$5:$CL$125,58,FALSE)</f>
        <v>No</v>
      </c>
      <c r="BL230" s="76">
        <f>VLOOKUP(F230,'N2K Features'!$D$5:$CL$125,59,FALSE)</f>
        <v>0</v>
      </c>
      <c r="BM230" s="130">
        <f>VLOOKUP(F230,'N2K Features'!$D$5:$CL$125,60,FALSE)</f>
        <v>0</v>
      </c>
      <c r="BN230" s="76" t="str">
        <f>VLOOKUP(F230,'N2K Features'!$D$5:$CL$125,61,FALSE)</f>
        <v>No</v>
      </c>
      <c r="BO230" s="76">
        <f>VLOOKUP(F230,'N2K Features'!$D$5:$CL$125,62,FALSE)</f>
        <v>0</v>
      </c>
      <c r="BP230" s="76">
        <f>VLOOKUP(F230,'N2K Features'!$D$5:$CL$125,63,FALSE)</f>
        <v>0</v>
      </c>
      <c r="BQ230" s="76" t="str">
        <f>VLOOKUP(F230,'N2K Features'!$D$5:$CL$125,64,FALSE)</f>
        <v>No</v>
      </c>
      <c r="BR230" s="76">
        <f>VLOOKUP(F230,'N2K Features'!$D$5:$CL$125,65,FALSE)</f>
        <v>0</v>
      </c>
      <c r="BS230" s="76">
        <f>VLOOKUP(F230,'N2K Features'!$D$5:$CL$125,66,FALSE)</f>
        <v>0</v>
      </c>
      <c r="BT230" s="76" t="str">
        <f>VLOOKUP(F230,'N2K Features'!$D$5:$CL$125,67,FALSE)</f>
        <v>No</v>
      </c>
      <c r="BU230" s="76">
        <f>VLOOKUP(F230,'N2K Features'!$D$5:$CL$125,68,FALSE)</f>
        <v>0</v>
      </c>
      <c r="BV230" s="76">
        <f>VLOOKUP(F230,'N2K Features'!$D$5:$CL$125,69,FALSE)</f>
        <v>0</v>
      </c>
      <c r="BW230" s="76" t="str">
        <f>VLOOKUP(F230,'N2K Features'!$D$5:$CL$125,70,FALSE)</f>
        <v>No</v>
      </c>
      <c r="BX230" s="76">
        <f>VLOOKUP(F230,'N2K Features'!$D$5:$CL$125,71,FALSE)</f>
        <v>0</v>
      </c>
      <c r="BY230" s="130">
        <f>VLOOKUP(F230,'N2K Features'!$D$5:$CL$125,72,FALSE)</f>
        <v>0</v>
      </c>
      <c r="BZ230" s="76" t="str">
        <f>VLOOKUP(F230,'N2K Features'!$D$5:$CL$125,73,FALSE)</f>
        <v>No</v>
      </c>
      <c r="CA230" s="76">
        <f>VLOOKUP(F230,'N2K Features'!$D$5:$CL$125,74,FALSE)</f>
        <v>0</v>
      </c>
      <c r="CB230" s="76">
        <f>VLOOKUP(F230,'N2K Features'!$D$5:$CL$125,75,FALSE)</f>
        <v>0</v>
      </c>
      <c r="CC230" s="76" t="str">
        <f>VLOOKUP(F230,'N2K Features'!$D$5:$CL$125,76,FALSE)</f>
        <v>No</v>
      </c>
      <c r="CD230" s="76">
        <f>VLOOKUP(F230,'N2K Features'!$D$5:$CL$125,77,FALSE)</f>
        <v>0</v>
      </c>
      <c r="CE230" s="76">
        <f>VLOOKUP(F230,'N2K Features'!$D$5:$CL$125,78,FALSE)</f>
        <v>0</v>
      </c>
      <c r="CF230" s="76" t="str">
        <f>VLOOKUP(F230,'N2K Features'!$D$5:$CL$125,79,FALSE)</f>
        <v>No</v>
      </c>
      <c r="CG230" s="76">
        <f>VLOOKUP(F230,'N2K Features'!$D$5:$CL$125,80,FALSE)</f>
        <v>0</v>
      </c>
      <c r="CH230" s="76">
        <f>VLOOKUP(F230,'N2K Features'!$D$5:$CL$125,81,FALSE)</f>
        <v>0</v>
      </c>
      <c r="CI230" s="76" t="str">
        <f>VLOOKUP(F230,'N2K Features'!$D$5:$CL$125,82,FALSE)</f>
        <v>No</v>
      </c>
      <c r="CJ230" s="76">
        <f>VLOOKUP(F230,'N2K Features'!$D$5:$CL$125,83,FALSE)</f>
        <v>0</v>
      </c>
      <c r="CK230" s="76">
        <f>VLOOKUP(F230,'N2K Features'!$D$5:$CL$125,84,FALSE)</f>
        <v>0</v>
      </c>
      <c r="CL230" s="76" t="str">
        <f>VLOOKUP(F230,'N2K Features'!$D$5:$CL$125,85,FALSE)</f>
        <v>No</v>
      </c>
      <c r="CM230" s="76">
        <f>VLOOKUP(F230,'N2K Features'!$D$5:$CL$125,86,FALSE)</f>
        <v>0</v>
      </c>
      <c r="CN230" s="79" t="str">
        <f>VLOOKUP(F230,'N2K Features'!$D$5:$CL$125,87,FALSE)</f>
        <v xml:space="preserve">Specialist interest only. </v>
      </c>
    </row>
    <row r="231" spans="1:92" ht="14.4" hidden="1" x14ac:dyDescent="0.3">
      <c r="A231" s="129" t="s">
        <v>272</v>
      </c>
      <c r="B231" s="59" t="s">
        <v>273</v>
      </c>
      <c r="C231" s="59" t="s">
        <v>585</v>
      </c>
      <c r="D231" s="59" t="s">
        <v>124</v>
      </c>
      <c r="E231" s="59" t="s">
        <v>589</v>
      </c>
      <c r="F231" s="59" t="s">
        <v>125</v>
      </c>
      <c r="G231" s="59" t="s">
        <v>125</v>
      </c>
      <c r="H231" s="179" t="s">
        <v>126</v>
      </c>
      <c r="I231" s="77" t="str">
        <f>VLOOKUP(F231,'N2K Features'!$D$5:$CL$125,4,FALSE)</f>
        <v>Yes</v>
      </c>
      <c r="J231" s="77" t="str">
        <f>VLOOKUP(F231,'N2K Features'!$D$5:$CL$125,5,FALSE)</f>
        <v>Medium</v>
      </c>
      <c r="K231" s="77" t="str">
        <f>VLOOKUP(F231,'N2K Features'!$D$5:$CL$125,6,FALSE)</f>
        <v>Moderate</v>
      </c>
      <c r="L231" s="77" t="str">
        <f>VLOOKUP(F231,'N2K Features'!$D$5:$CL$125,7,FALSE)</f>
        <v>Yes</v>
      </c>
      <c r="M231" s="77" t="str">
        <f>VLOOKUP(F231,'N2K Features'!$D$5:$CL$125,8,FALSE)</f>
        <v>Small</v>
      </c>
      <c r="N231" s="77" t="str">
        <f>VLOOKUP(F231,'N2K Features'!$D$5:$CL$125,9,FALSE)</f>
        <v>Low</v>
      </c>
      <c r="O231" s="77" t="str">
        <f>VLOOKUP(F231,'N2K Features'!$D$5:$CL$125,10,FALSE)</f>
        <v>Yes</v>
      </c>
      <c r="P231" s="77" t="str">
        <f>VLOOKUP(F231,'N2K Features'!$D$5:$CL$125,11,FALSE)</f>
        <v>Medium</v>
      </c>
      <c r="Q231" s="77" t="str">
        <f>VLOOKUP(F231,'N2K Features'!$D$5:$CL$125,12,FALSE)</f>
        <v>Low</v>
      </c>
      <c r="R231" s="77" t="str">
        <f>VLOOKUP(F231,'N2K Features'!$D$5:$CL$125,13,FALSE)</f>
        <v>Yes</v>
      </c>
      <c r="S231" s="77" t="str">
        <f>VLOOKUP(F231,'N2K Features'!$D$5:$CL$125,14,FALSE)</f>
        <v>Medium</v>
      </c>
      <c r="T231" s="77" t="str">
        <f>VLOOKUP(F231,'N2K Features'!$D$5:$CL$125,15,FALSE)</f>
        <v>High</v>
      </c>
      <c r="U231" s="77" t="str">
        <f>VLOOKUP(F231,'N2K Features'!$D$5:$CL$125,16,FALSE)</f>
        <v>No</v>
      </c>
      <c r="V231" s="77">
        <f>VLOOKUP(F231,'N2K Features'!$D$5:$CL$125, 17,FALSE)</f>
        <v>0</v>
      </c>
      <c r="W231" s="77">
        <f>VLOOKUP(F231,'N2K Features'!$D$5:$CL$125,18,FALSE)</f>
        <v>0</v>
      </c>
      <c r="X231" s="77" t="str">
        <f>VLOOKUP(F231,'N2K Features'!$D$5:$CL$125,19,FALSE)</f>
        <v>Yes</v>
      </c>
      <c r="Y231" s="77" t="str">
        <f>VLOOKUP(F231,'N2K Features'!$D$5:$CL$125,20,FALSE)</f>
        <v>Medium</v>
      </c>
      <c r="Z231" s="77" t="str">
        <f>VLOOKUP(F231,'N2K Features'!$D$5:$CL$125,21,FALSE)</f>
        <v>High</v>
      </c>
      <c r="AA231" s="77" t="str">
        <f>VLOOKUP(F231,'N2K Features'!$D$5:$CL$125,22,FALSE)</f>
        <v>Yes</v>
      </c>
      <c r="AB231" s="77" t="str">
        <f>VLOOKUP(F231,'N2K Features'!$D$5:$CL$125,23,FALSE)</f>
        <v>Small</v>
      </c>
      <c r="AC231" s="77" t="str">
        <f>VLOOKUP(F231,'N2K Features'!$D$5:$CL$125,24,FALSE)</f>
        <v>High</v>
      </c>
      <c r="AD231" s="77" t="str">
        <f>VLOOKUP(F231,'N2K Features'!$D$5:$CL$125,25,FALSE)</f>
        <v>No</v>
      </c>
      <c r="AE231" s="77">
        <f>VLOOKUP(F231,'N2K Features'!$D$5:$CL$125,26,FALSE)</f>
        <v>0</v>
      </c>
      <c r="AF231" s="78">
        <f>VLOOKUP(F231,'N2K Features'!$D$5:$CL$125,27,FALSE)</f>
        <v>0</v>
      </c>
      <c r="AG231" s="76" t="str">
        <f>VLOOKUP(F231,'N2K Features'!$D$5:$CL$125,28,FALSE)</f>
        <v>No</v>
      </c>
      <c r="AH231" s="76">
        <f>VLOOKUP(F231,'N2K Features'!$D$5:$CL$125,29,FALSE)</f>
        <v>0</v>
      </c>
      <c r="AI231" s="76">
        <f>VLOOKUP(F231,'N2K Features'!$D$5:$CL$125,30,FALSE)</f>
        <v>0</v>
      </c>
      <c r="AJ231" s="76" t="str">
        <f>VLOOKUP(F231,'N2K Features'!$D$5:$CL$125,31,FALSE)</f>
        <v>No</v>
      </c>
      <c r="AK231" s="76">
        <f>VLOOKUP(F231,'N2K Features'!$D$5:$CL$125,32,FALSE)</f>
        <v>0</v>
      </c>
      <c r="AL231" s="76">
        <f>VLOOKUP(F231,'N2K Features'!$D$5:$CL$125,33,FALSE)</f>
        <v>0</v>
      </c>
      <c r="AM231" s="76" t="str">
        <f>VLOOKUP(F231,'N2K Features'!$D$5:$CL$125,34,FALSE)</f>
        <v>No</v>
      </c>
      <c r="AN231" s="76">
        <f>VLOOKUP(F231,'N2K Features'!$D$5:$CL$125,35,FALSE)</f>
        <v>0</v>
      </c>
      <c r="AO231" s="76">
        <f>VLOOKUP(F231,'N2K Features'!$D$5:$CL$125,36,FALSE)</f>
        <v>0</v>
      </c>
      <c r="AP231" s="76" t="str">
        <f>VLOOKUP(F231,'N2K Features'!$D$5:$CL$125,37,FALSE)</f>
        <v>No</v>
      </c>
      <c r="AQ231" s="76">
        <f>VLOOKUP(F231,'N2K Features'!$D$5:$CL$125,38,FALSE)</f>
        <v>0</v>
      </c>
      <c r="AR231" s="76">
        <f>VLOOKUP(F231,'N2K Features'!$D$5:$CL$125,39,FALSE)</f>
        <v>0</v>
      </c>
      <c r="AS231" s="76" t="str">
        <f>VLOOKUP(F231,'N2K Features'!$D$5:$CL$125,40,FALSE)</f>
        <v>No</v>
      </c>
      <c r="AT231" s="76">
        <f>VLOOKUP(F231,'N2K Features'!$D$5:$CL$125,41,FALSE)</f>
        <v>0</v>
      </c>
      <c r="AU231" s="76">
        <f>VLOOKUP(F231,'N2K Features'!$D$5:$CL$125,42,FALSE)</f>
        <v>0</v>
      </c>
      <c r="AV231" s="76" t="str">
        <f>VLOOKUP(F231,'N2K Features'!$D$5:$CL$125,43,FALSE)</f>
        <v>No</v>
      </c>
      <c r="AW231" s="76">
        <f>VLOOKUP(F231,'N2K Features'!$D$5:$CL$125,44,FALSE)</f>
        <v>0</v>
      </c>
      <c r="AX231" s="76">
        <f>VLOOKUP(F231,'N2K Features'!$D$5:$CL$125,45,FALSE)</f>
        <v>0</v>
      </c>
      <c r="AY231" s="76" t="str">
        <f>VLOOKUP(F231,'N2K Features'!$D$5:$CL$125,46,FALSE)</f>
        <v>Yes</v>
      </c>
      <c r="AZ231" s="76" t="str">
        <f>VLOOKUP(F231,'N2K Features'!$D$5:$CL$125,47,FALSE)</f>
        <v>Medium</v>
      </c>
      <c r="BA231" s="76" t="str">
        <f>VLOOKUP(F231,'N2K Features'!$D$5:$CL$125,48,FALSE)</f>
        <v>Low</v>
      </c>
      <c r="BB231" s="76" t="str">
        <f>VLOOKUP(F231,'N2K Features'!$D$5:$CL$125,49,FALSE)</f>
        <v>No</v>
      </c>
      <c r="BC231" s="76">
        <f>VLOOKUP(F231,'N2K Features'!$D$5:$CL$125,50,FALSE)</f>
        <v>0</v>
      </c>
      <c r="BD231" s="130">
        <f>VLOOKUP(F231,'N2K Features'!$D$5:$CL$125,51,FALSE)</f>
        <v>0</v>
      </c>
      <c r="BE231" s="76" t="str">
        <f>VLOOKUP(F231,'N2K Features'!$D$5:$CL$125,52,FALSE)</f>
        <v>Yes</v>
      </c>
      <c r="BF231" s="76" t="str">
        <f>VLOOKUP(F231,'N2K Features'!$D$5:$CL$125,53,FALSE)</f>
        <v>Small</v>
      </c>
      <c r="BG231" s="130" t="str">
        <f>VLOOKUP(F231,'N2K Features'!$D$5:$CL$125,54,FALSE)</f>
        <v>Low</v>
      </c>
      <c r="BH231" s="76" t="str">
        <f>VLOOKUP(F231,'N2K Features'!$D$5:$CL$125,55,FALSE)</f>
        <v>Yes</v>
      </c>
      <c r="BI231" s="76" t="str">
        <f>VLOOKUP(F231,'N2K Features'!$D$5:$CL$125,56,FALSE)</f>
        <v>Small</v>
      </c>
      <c r="BJ231" s="76" t="str">
        <f>VLOOKUP(F231,'N2K Features'!$D$5:$CL$125,57,FALSE)</f>
        <v>High</v>
      </c>
      <c r="BK231" s="76" t="str">
        <f>VLOOKUP(F231,'N2K Features'!$D$5:$CL$125,58,FALSE)</f>
        <v>Yes</v>
      </c>
      <c r="BL231" s="76" t="str">
        <f>VLOOKUP(F231,'N2K Features'!$D$5:$CL$125,59,FALSE)</f>
        <v>Large</v>
      </c>
      <c r="BM231" s="130" t="str">
        <f>VLOOKUP(F231,'N2K Features'!$D$5:$CL$125,60,FALSE)</f>
        <v>Low</v>
      </c>
      <c r="BN231" s="76" t="str">
        <f>VLOOKUP(F231,'N2K Features'!$D$5:$CL$125,61,FALSE)</f>
        <v>No</v>
      </c>
      <c r="BO231" s="76">
        <f>VLOOKUP(F231,'N2K Features'!$D$5:$CL$125,62,FALSE)</f>
        <v>0</v>
      </c>
      <c r="BP231" s="76">
        <f>VLOOKUP(F231,'N2K Features'!$D$5:$CL$125,63,FALSE)</f>
        <v>0</v>
      </c>
      <c r="BQ231" s="76" t="str">
        <f>VLOOKUP(F231,'N2K Features'!$D$5:$CL$125,64,FALSE)</f>
        <v>Yes</v>
      </c>
      <c r="BR231" s="76" t="str">
        <f>VLOOKUP(F231,'N2K Features'!$D$5:$CL$125,65,FALSE)</f>
        <v>Medium</v>
      </c>
      <c r="BS231" s="76" t="str">
        <f>VLOOKUP(F231,'N2K Features'!$D$5:$CL$125,66,FALSE)</f>
        <v>Moderate</v>
      </c>
      <c r="BT231" s="76" t="str">
        <f>VLOOKUP(F231,'N2K Features'!$D$5:$CL$125,67,FALSE)</f>
        <v>No</v>
      </c>
      <c r="BU231" s="76">
        <f>VLOOKUP(F231,'N2K Features'!$D$5:$CL$125,68,FALSE)</f>
        <v>0</v>
      </c>
      <c r="BV231" s="76">
        <f>VLOOKUP(F231,'N2K Features'!$D$5:$CL$125,69,FALSE)</f>
        <v>0</v>
      </c>
      <c r="BW231" s="76" t="str">
        <f>VLOOKUP(F231,'N2K Features'!$D$5:$CL$125,70,FALSE)</f>
        <v>Yes</v>
      </c>
      <c r="BX231" s="76" t="str">
        <f>VLOOKUP(F231,'N2K Features'!$D$5:$CL$125,71,FALSE)</f>
        <v>Large</v>
      </c>
      <c r="BY231" s="130" t="str">
        <f>VLOOKUP(F231,'N2K Features'!$D$5:$CL$125,72,FALSE)</f>
        <v>High</v>
      </c>
      <c r="BZ231" s="76" t="str">
        <f>VLOOKUP(F231,'N2K Features'!$D$5:$CL$125,73,FALSE)</f>
        <v>Yes</v>
      </c>
      <c r="CA231" s="76" t="str">
        <f>VLOOKUP(F231,'N2K Features'!$D$5:$CL$125,74,FALSE)</f>
        <v>Large</v>
      </c>
      <c r="CB231" s="76" t="str">
        <f>VLOOKUP(F231,'N2K Features'!$D$5:$CL$125,75,FALSE)</f>
        <v>High</v>
      </c>
      <c r="CC231" s="76" t="str">
        <f>VLOOKUP(F231,'N2K Features'!$D$5:$CL$125,76,FALSE)</f>
        <v>No</v>
      </c>
      <c r="CD231" s="76">
        <f>VLOOKUP(F231,'N2K Features'!$D$5:$CL$125,77,FALSE)</f>
        <v>0</v>
      </c>
      <c r="CE231" s="76">
        <f>VLOOKUP(F231,'N2K Features'!$D$5:$CL$125,78,FALSE)</f>
        <v>0</v>
      </c>
      <c r="CF231" s="76" t="str">
        <f>VLOOKUP(F231,'N2K Features'!$D$5:$CL$125,79,FALSE)</f>
        <v>No</v>
      </c>
      <c r="CG231" s="76">
        <f>VLOOKUP(F231,'N2K Features'!$D$5:$CL$125,80,FALSE)</f>
        <v>0</v>
      </c>
      <c r="CH231" s="76">
        <f>VLOOKUP(F231,'N2K Features'!$D$5:$CL$125,81,FALSE)</f>
        <v>0</v>
      </c>
      <c r="CI231" s="76" t="str">
        <f>VLOOKUP(F231,'N2K Features'!$D$5:$CL$125,82,FALSE)</f>
        <v>Yes</v>
      </c>
      <c r="CJ231" s="76" t="str">
        <f>VLOOKUP(F231,'N2K Features'!$D$5:$CL$125,83,FALSE)</f>
        <v>Medium</v>
      </c>
      <c r="CK231" s="76" t="str">
        <f>VLOOKUP(F231,'N2K Features'!$D$5:$CL$125,84,FALSE)</f>
        <v>High</v>
      </c>
      <c r="CL231" s="76" t="str">
        <f>VLOOKUP(F231,'N2K Features'!$D$5:$CL$125,85,FALSE)</f>
        <v>Yes</v>
      </c>
      <c r="CM231" s="76" t="str">
        <f>VLOOKUP(F231,'N2K Features'!$D$5:$CL$125,86,FALSE)</f>
        <v>High</v>
      </c>
      <c r="CN231" s="79" t="str">
        <f>VLOOKUP(F231,'N2K Features'!$D$5:$CL$125,87,FALSE)</f>
        <v xml:space="preserve">Distinctive landscapes, heavily used for recreation e.g. dog walking, fishing, boating, bird watching. </v>
      </c>
    </row>
    <row r="232" spans="1:92" ht="14.4" hidden="1" x14ac:dyDescent="0.3">
      <c r="A232" s="129" t="s">
        <v>272</v>
      </c>
      <c r="B232" s="59" t="s">
        <v>273</v>
      </c>
      <c r="C232" s="59" t="s">
        <v>585</v>
      </c>
      <c r="D232" s="59" t="s">
        <v>120</v>
      </c>
      <c r="E232" s="59" t="s">
        <v>589</v>
      </c>
      <c r="F232" s="59" t="s">
        <v>121</v>
      </c>
      <c r="G232" s="59" t="s">
        <v>122</v>
      </c>
      <c r="H232" s="179" t="s">
        <v>123</v>
      </c>
      <c r="I232" s="77" t="str">
        <f>VLOOKUP(F232,'N2K Features'!$D$5:$CL$125,4,FALSE)</f>
        <v>Yes</v>
      </c>
      <c r="J232" s="77" t="str">
        <f>VLOOKUP(F232,'N2K Features'!$D$5:$CL$125,5,FALSE)</f>
        <v>Medium</v>
      </c>
      <c r="K232" s="77" t="str">
        <f>VLOOKUP(F232,'N2K Features'!$D$5:$CL$125,6,FALSE)</f>
        <v>Moderate</v>
      </c>
      <c r="L232" s="77" t="str">
        <f>VLOOKUP(F232,'N2K Features'!$D$5:$CL$125,7,FALSE)</f>
        <v>Yes</v>
      </c>
      <c r="M232" s="77" t="str">
        <f>VLOOKUP(F232,'N2K Features'!$D$5:$CL$125,8,FALSE)</f>
        <v>Small</v>
      </c>
      <c r="N232" s="77" t="str">
        <f>VLOOKUP(F232,'N2K Features'!$D$5:$CL$125,9,FALSE)</f>
        <v>Low</v>
      </c>
      <c r="O232" s="77" t="str">
        <f>VLOOKUP(F232,'N2K Features'!$D$5:$CL$125,10,FALSE)</f>
        <v>Yes</v>
      </c>
      <c r="P232" s="77" t="str">
        <f>VLOOKUP(F232,'N2K Features'!$D$5:$CL$125,11,FALSE)</f>
        <v>Medium</v>
      </c>
      <c r="Q232" s="77" t="str">
        <f>VLOOKUP(F232,'N2K Features'!$D$5:$CL$125,12,FALSE)</f>
        <v>Low</v>
      </c>
      <c r="R232" s="77" t="str">
        <f>VLOOKUP(F232,'N2K Features'!$D$5:$CL$125,13,FALSE)</f>
        <v>Yes</v>
      </c>
      <c r="S232" s="77" t="str">
        <f>VLOOKUP(F232,'N2K Features'!$D$5:$CL$125,14,FALSE)</f>
        <v>Medium</v>
      </c>
      <c r="T232" s="77" t="str">
        <f>VLOOKUP(F232,'N2K Features'!$D$5:$CL$125,15,FALSE)</f>
        <v>High</v>
      </c>
      <c r="U232" s="77" t="str">
        <f>VLOOKUP(F232,'N2K Features'!$D$5:$CL$125,16,FALSE)</f>
        <v>No</v>
      </c>
      <c r="V232" s="77">
        <f>VLOOKUP(F232,'N2K Features'!$D$5:$CL$125, 17,FALSE)</f>
        <v>0</v>
      </c>
      <c r="W232" s="77">
        <f>VLOOKUP(F232,'N2K Features'!$D$5:$CL$125,18,FALSE)</f>
        <v>0</v>
      </c>
      <c r="X232" s="77" t="str">
        <f>VLOOKUP(F232,'N2K Features'!$D$5:$CL$125,19,FALSE)</f>
        <v>Yes</v>
      </c>
      <c r="Y232" s="77" t="str">
        <f>VLOOKUP(F232,'N2K Features'!$D$5:$CL$125,20,FALSE)</f>
        <v>Medium</v>
      </c>
      <c r="Z232" s="77" t="str">
        <f>VLOOKUP(F232,'N2K Features'!$D$5:$CL$125,21,FALSE)</f>
        <v>High</v>
      </c>
      <c r="AA232" s="77" t="str">
        <f>VLOOKUP(F232,'N2K Features'!$D$5:$CL$125,22,FALSE)</f>
        <v>Yes</v>
      </c>
      <c r="AB232" s="77" t="str">
        <f>VLOOKUP(F232,'N2K Features'!$D$5:$CL$125,23,FALSE)</f>
        <v>Small</v>
      </c>
      <c r="AC232" s="77" t="str">
        <f>VLOOKUP(F232,'N2K Features'!$D$5:$CL$125,24,FALSE)</f>
        <v>High</v>
      </c>
      <c r="AD232" s="77" t="str">
        <f>VLOOKUP(F232,'N2K Features'!$D$5:$CL$125,25,FALSE)</f>
        <v>No</v>
      </c>
      <c r="AE232" s="77">
        <f>VLOOKUP(F232,'N2K Features'!$D$5:$CL$125,26,FALSE)</f>
        <v>0</v>
      </c>
      <c r="AF232" s="78">
        <f>VLOOKUP(F232,'N2K Features'!$D$5:$CL$125,27,FALSE)</f>
        <v>0</v>
      </c>
      <c r="AG232" s="76" t="str">
        <f>VLOOKUP(F232,'N2K Features'!$D$5:$CL$125,28,FALSE)</f>
        <v>No</v>
      </c>
      <c r="AH232" s="76">
        <f>VLOOKUP(F232,'N2K Features'!$D$5:$CL$125,29,FALSE)</f>
        <v>0</v>
      </c>
      <c r="AI232" s="76">
        <f>VLOOKUP(F232,'N2K Features'!$D$5:$CL$125,30,FALSE)</f>
        <v>0</v>
      </c>
      <c r="AJ232" s="76" t="str">
        <f>VLOOKUP(F232,'N2K Features'!$D$5:$CL$125,31,FALSE)</f>
        <v>No</v>
      </c>
      <c r="AK232" s="76">
        <f>VLOOKUP(F232,'N2K Features'!$D$5:$CL$125,32,FALSE)</f>
        <v>0</v>
      </c>
      <c r="AL232" s="76">
        <f>VLOOKUP(F232,'N2K Features'!$D$5:$CL$125,33,FALSE)</f>
        <v>0</v>
      </c>
      <c r="AM232" s="76" t="str">
        <f>VLOOKUP(F232,'N2K Features'!$D$5:$CL$125,34,FALSE)</f>
        <v>No</v>
      </c>
      <c r="AN232" s="76">
        <f>VLOOKUP(F232,'N2K Features'!$D$5:$CL$125,35,FALSE)</f>
        <v>0</v>
      </c>
      <c r="AO232" s="76">
        <f>VLOOKUP(F232,'N2K Features'!$D$5:$CL$125,36,FALSE)</f>
        <v>0</v>
      </c>
      <c r="AP232" s="76" t="str">
        <f>VLOOKUP(F232,'N2K Features'!$D$5:$CL$125,37,FALSE)</f>
        <v>No</v>
      </c>
      <c r="AQ232" s="76">
        <f>VLOOKUP(F232,'N2K Features'!$D$5:$CL$125,38,FALSE)</f>
        <v>0</v>
      </c>
      <c r="AR232" s="76">
        <f>VLOOKUP(F232,'N2K Features'!$D$5:$CL$125,39,FALSE)</f>
        <v>0</v>
      </c>
      <c r="AS232" s="76" t="str">
        <f>VLOOKUP(F232,'N2K Features'!$D$5:$CL$125,40,FALSE)</f>
        <v>No</v>
      </c>
      <c r="AT232" s="76">
        <f>VLOOKUP(F232,'N2K Features'!$D$5:$CL$125,41,FALSE)</f>
        <v>0</v>
      </c>
      <c r="AU232" s="76">
        <f>VLOOKUP(F232,'N2K Features'!$D$5:$CL$125,42,FALSE)</f>
        <v>0</v>
      </c>
      <c r="AV232" s="76" t="str">
        <f>VLOOKUP(F232,'N2K Features'!$D$5:$CL$125,43,FALSE)</f>
        <v>No</v>
      </c>
      <c r="AW232" s="76">
        <f>VLOOKUP(F232,'N2K Features'!$D$5:$CL$125,44,FALSE)</f>
        <v>0</v>
      </c>
      <c r="AX232" s="76">
        <f>VLOOKUP(F232,'N2K Features'!$D$5:$CL$125,45,FALSE)</f>
        <v>0</v>
      </c>
      <c r="AY232" s="76" t="str">
        <f>VLOOKUP(F232,'N2K Features'!$D$5:$CL$125,46,FALSE)</f>
        <v>No</v>
      </c>
      <c r="AZ232" s="76">
        <f>VLOOKUP(F232,'N2K Features'!$D$5:$CL$125,47,FALSE)</f>
        <v>0</v>
      </c>
      <c r="BA232" s="76">
        <f>VLOOKUP(F232,'N2K Features'!$D$5:$CL$125,48,FALSE)</f>
        <v>0</v>
      </c>
      <c r="BB232" s="76" t="str">
        <f>VLOOKUP(F232,'N2K Features'!$D$5:$CL$125,49,FALSE)</f>
        <v>No</v>
      </c>
      <c r="BC232" s="76">
        <f>VLOOKUP(F232,'N2K Features'!$D$5:$CL$125,50,FALSE)</f>
        <v>0</v>
      </c>
      <c r="BD232" s="130">
        <f>VLOOKUP(F232,'N2K Features'!$D$5:$CL$125,51,FALSE)</f>
        <v>0</v>
      </c>
      <c r="BE232" s="76" t="str">
        <f>VLOOKUP(F232,'N2K Features'!$D$5:$CL$125,52,FALSE)</f>
        <v>Yes</v>
      </c>
      <c r="BF232" s="76" t="str">
        <f>VLOOKUP(F232,'N2K Features'!$D$5:$CL$125,53,FALSE)</f>
        <v>Small</v>
      </c>
      <c r="BG232" s="130" t="str">
        <f>VLOOKUP(F232,'N2K Features'!$D$5:$CL$125,54,FALSE)</f>
        <v>Low</v>
      </c>
      <c r="BH232" s="76" t="str">
        <f>VLOOKUP(F232,'N2K Features'!$D$5:$CL$125,55,FALSE)</f>
        <v>Yes</v>
      </c>
      <c r="BI232" s="76" t="str">
        <f>VLOOKUP(F232,'N2K Features'!$D$5:$CL$125,56,FALSE)</f>
        <v>Small</v>
      </c>
      <c r="BJ232" s="76" t="str">
        <f>VLOOKUP(F232,'N2K Features'!$D$5:$CL$125,57,FALSE)</f>
        <v>High</v>
      </c>
      <c r="BK232" s="76" t="str">
        <f>VLOOKUP(F232,'N2K Features'!$D$5:$CL$125,58,FALSE)</f>
        <v>Yes</v>
      </c>
      <c r="BL232" s="76" t="str">
        <f>VLOOKUP(F232,'N2K Features'!$D$5:$CL$125,59,FALSE)</f>
        <v>Large</v>
      </c>
      <c r="BM232" s="130" t="str">
        <f>VLOOKUP(F232,'N2K Features'!$D$5:$CL$125,60,FALSE)</f>
        <v>Low</v>
      </c>
      <c r="BN232" s="76" t="str">
        <f>VLOOKUP(F232,'N2K Features'!$D$5:$CL$125,61,FALSE)</f>
        <v>No</v>
      </c>
      <c r="BO232" s="76">
        <f>VLOOKUP(F232,'N2K Features'!$D$5:$CL$125,62,FALSE)</f>
        <v>0</v>
      </c>
      <c r="BP232" s="76">
        <f>VLOOKUP(F232,'N2K Features'!$D$5:$CL$125,63,FALSE)</f>
        <v>0</v>
      </c>
      <c r="BQ232" s="76" t="str">
        <f>VLOOKUP(F232,'N2K Features'!$D$5:$CL$125,64,FALSE)</f>
        <v>Yes</v>
      </c>
      <c r="BR232" s="76" t="str">
        <f>VLOOKUP(F232,'N2K Features'!$D$5:$CL$125,65,FALSE)</f>
        <v>Medium</v>
      </c>
      <c r="BS232" s="76" t="str">
        <f>VLOOKUP(F232,'N2K Features'!$D$5:$CL$125,66,FALSE)</f>
        <v>Moderate</v>
      </c>
      <c r="BT232" s="76" t="str">
        <f>VLOOKUP(F232,'N2K Features'!$D$5:$CL$125,67,FALSE)</f>
        <v>No</v>
      </c>
      <c r="BU232" s="76">
        <f>VLOOKUP(F232,'N2K Features'!$D$5:$CL$125,68,FALSE)</f>
        <v>0</v>
      </c>
      <c r="BV232" s="76">
        <f>VLOOKUP(F232,'N2K Features'!$D$5:$CL$125,69,FALSE)</f>
        <v>0</v>
      </c>
      <c r="BW232" s="76" t="str">
        <f>VLOOKUP(F232,'N2K Features'!$D$5:$CL$125,70,FALSE)</f>
        <v>Yes</v>
      </c>
      <c r="BX232" s="76" t="str">
        <f>VLOOKUP(F232,'N2K Features'!$D$5:$CL$125,71,FALSE)</f>
        <v>Large</v>
      </c>
      <c r="BY232" s="130" t="str">
        <f>VLOOKUP(F232,'N2K Features'!$D$5:$CL$125,72,FALSE)</f>
        <v>High</v>
      </c>
      <c r="BZ232" s="76" t="str">
        <f>VLOOKUP(F232,'N2K Features'!$D$5:$CL$125,73,FALSE)</f>
        <v>Yes</v>
      </c>
      <c r="CA232" s="76" t="str">
        <f>VLOOKUP(F232,'N2K Features'!$D$5:$CL$125,74,FALSE)</f>
        <v>Large</v>
      </c>
      <c r="CB232" s="76" t="str">
        <f>VLOOKUP(F232,'N2K Features'!$D$5:$CL$125,75,FALSE)</f>
        <v>High</v>
      </c>
      <c r="CC232" s="76" t="str">
        <f>VLOOKUP(F232,'N2K Features'!$D$5:$CL$125,76,FALSE)</f>
        <v>No</v>
      </c>
      <c r="CD232" s="76">
        <f>VLOOKUP(F232,'N2K Features'!$D$5:$CL$125,77,FALSE)</f>
        <v>0</v>
      </c>
      <c r="CE232" s="76">
        <f>VLOOKUP(F232,'N2K Features'!$D$5:$CL$125,78,FALSE)</f>
        <v>0</v>
      </c>
      <c r="CF232" s="76" t="str">
        <f>VLOOKUP(F232,'N2K Features'!$D$5:$CL$125,79,FALSE)</f>
        <v>No</v>
      </c>
      <c r="CG232" s="76">
        <f>VLOOKUP(F232,'N2K Features'!$D$5:$CL$125,80,FALSE)</f>
        <v>0</v>
      </c>
      <c r="CH232" s="76">
        <f>VLOOKUP(F232,'N2K Features'!$D$5:$CL$125,81,FALSE)</f>
        <v>0</v>
      </c>
      <c r="CI232" s="76" t="str">
        <f>VLOOKUP(F232,'N2K Features'!$D$5:$CL$125,82,FALSE)</f>
        <v>Yes</v>
      </c>
      <c r="CJ232" s="76" t="str">
        <f>VLOOKUP(F232,'N2K Features'!$D$5:$CL$125,83,FALSE)</f>
        <v>Medium</v>
      </c>
      <c r="CK232" s="76" t="str">
        <f>VLOOKUP(F232,'N2K Features'!$D$5:$CL$125,84,FALSE)</f>
        <v>High</v>
      </c>
      <c r="CL232" s="76" t="str">
        <f>VLOOKUP(F232,'N2K Features'!$D$5:$CL$125,85,FALSE)</f>
        <v>Yes</v>
      </c>
      <c r="CM232" s="76" t="str">
        <f>VLOOKUP(F232,'N2K Features'!$D$5:$CL$125,86,FALSE)</f>
        <v>Medium</v>
      </c>
      <c r="CN232" s="79" t="str">
        <f>VLOOKUP(F232,'N2K Features'!$D$5:$CL$125,87,FALSE)</f>
        <v xml:space="preserve">Part of coastal landscape, used for bird watching, recreational bait digging, boat moorings. </v>
      </c>
    </row>
    <row r="233" spans="1:92" ht="14.4" hidden="1" x14ac:dyDescent="0.3">
      <c r="A233" s="129" t="s">
        <v>272</v>
      </c>
      <c r="B233" s="59" t="s">
        <v>273</v>
      </c>
      <c r="C233" s="59" t="s">
        <v>585</v>
      </c>
      <c r="D233" s="59" t="s">
        <v>113</v>
      </c>
      <c r="E233" s="59" t="s">
        <v>589</v>
      </c>
      <c r="F233" s="59" t="s">
        <v>114</v>
      </c>
      <c r="G233" s="59" t="s">
        <v>114</v>
      </c>
      <c r="H233" s="179" t="s">
        <v>115</v>
      </c>
      <c r="I233" s="77" t="str">
        <f>VLOOKUP(F233,'N2K Features'!$D$5:$CL$125,4,FALSE)</f>
        <v>Yes</v>
      </c>
      <c r="J233" s="77" t="str">
        <f>VLOOKUP(F233,'N2K Features'!$D$5:$CL$125,5,FALSE)</f>
        <v>Medium</v>
      </c>
      <c r="K233" s="77" t="str">
        <f>VLOOKUP(F233,'N2K Features'!$D$5:$CL$125,6,FALSE)</f>
        <v>Moderate</v>
      </c>
      <c r="L233" s="77" t="str">
        <f>VLOOKUP(F233,'N2K Features'!$D$5:$CL$125,7,FALSE)</f>
        <v>Yes</v>
      </c>
      <c r="M233" s="77" t="str">
        <f>VLOOKUP(F233,'N2K Features'!$D$5:$CL$125,8,FALSE)</f>
        <v>Small</v>
      </c>
      <c r="N233" s="77" t="str">
        <f>VLOOKUP(F233,'N2K Features'!$D$5:$CL$125,9,FALSE)</f>
        <v>Low</v>
      </c>
      <c r="O233" s="77" t="str">
        <f>VLOOKUP(F233,'N2K Features'!$D$5:$CL$125,10,FALSE)</f>
        <v>Yes</v>
      </c>
      <c r="P233" s="77" t="str">
        <f>VLOOKUP(F233,'N2K Features'!$D$5:$CL$125,11,FALSE)</f>
        <v>Medium</v>
      </c>
      <c r="Q233" s="77" t="str">
        <f>VLOOKUP(F233,'N2K Features'!$D$5:$CL$125,12,FALSE)</f>
        <v>Low</v>
      </c>
      <c r="R233" s="77" t="str">
        <f>VLOOKUP(F233,'N2K Features'!$D$5:$CL$125,13,FALSE)</f>
        <v>Yes</v>
      </c>
      <c r="S233" s="77" t="str">
        <f>VLOOKUP(F233,'N2K Features'!$D$5:$CL$125,14,FALSE)</f>
        <v>Medium</v>
      </c>
      <c r="T233" s="77" t="str">
        <f>VLOOKUP(F233,'N2K Features'!$D$5:$CL$125,15,FALSE)</f>
        <v>High</v>
      </c>
      <c r="U233" s="77" t="str">
        <f>VLOOKUP(F233,'N2K Features'!$D$5:$CL$125,16,FALSE)</f>
        <v>No</v>
      </c>
      <c r="V233" s="77">
        <f>VLOOKUP(F233,'N2K Features'!$D$5:$CL$125, 17,FALSE)</f>
        <v>0</v>
      </c>
      <c r="W233" s="77">
        <f>VLOOKUP(F233,'N2K Features'!$D$5:$CL$125,18,FALSE)</f>
        <v>0</v>
      </c>
      <c r="X233" s="77" t="str">
        <f>VLOOKUP(F233,'N2K Features'!$D$5:$CL$125,19,FALSE)</f>
        <v>Yes</v>
      </c>
      <c r="Y233" s="77" t="str">
        <f>VLOOKUP(F233,'N2K Features'!$D$5:$CL$125,20,FALSE)</f>
        <v>Medium</v>
      </c>
      <c r="Z233" s="77" t="str">
        <f>VLOOKUP(F233,'N2K Features'!$D$5:$CL$125,21,FALSE)</f>
        <v>High</v>
      </c>
      <c r="AA233" s="77" t="str">
        <f>VLOOKUP(F233,'N2K Features'!$D$5:$CL$125,22,FALSE)</f>
        <v>Yes</v>
      </c>
      <c r="AB233" s="77" t="str">
        <f>VLOOKUP(F233,'N2K Features'!$D$5:$CL$125,23,FALSE)</f>
        <v>Small</v>
      </c>
      <c r="AC233" s="77" t="str">
        <f>VLOOKUP(F233,'N2K Features'!$D$5:$CL$125,24,FALSE)</f>
        <v>High</v>
      </c>
      <c r="AD233" s="77" t="str">
        <f>VLOOKUP(F233,'N2K Features'!$D$5:$CL$125,25,FALSE)</f>
        <v>No</v>
      </c>
      <c r="AE233" s="77">
        <f>VLOOKUP(F233,'N2K Features'!$D$5:$CL$125,26,FALSE)</f>
        <v>0</v>
      </c>
      <c r="AF233" s="78">
        <f>VLOOKUP(F233,'N2K Features'!$D$5:$CL$125,27,FALSE)</f>
        <v>0</v>
      </c>
      <c r="AG233" s="76" t="str">
        <f>VLOOKUP(F233,'N2K Features'!$D$5:$CL$125,28,FALSE)</f>
        <v>No</v>
      </c>
      <c r="AH233" s="76">
        <f>VLOOKUP(F233,'N2K Features'!$D$5:$CL$125,29,FALSE)</f>
        <v>0</v>
      </c>
      <c r="AI233" s="76">
        <f>VLOOKUP(F233,'N2K Features'!$D$5:$CL$125,30,FALSE)</f>
        <v>0</v>
      </c>
      <c r="AJ233" s="76" t="str">
        <f>VLOOKUP(F233,'N2K Features'!$D$5:$CL$125,31,FALSE)</f>
        <v>No</v>
      </c>
      <c r="AK233" s="76">
        <f>VLOOKUP(F233,'N2K Features'!$D$5:$CL$125,32,FALSE)</f>
        <v>0</v>
      </c>
      <c r="AL233" s="76">
        <f>VLOOKUP(F233,'N2K Features'!$D$5:$CL$125,33,FALSE)</f>
        <v>0</v>
      </c>
      <c r="AM233" s="76" t="str">
        <f>VLOOKUP(F233,'N2K Features'!$D$5:$CL$125,34,FALSE)</f>
        <v>No</v>
      </c>
      <c r="AN233" s="76">
        <f>VLOOKUP(F233,'N2K Features'!$D$5:$CL$125,35,FALSE)</f>
        <v>0</v>
      </c>
      <c r="AO233" s="76">
        <f>VLOOKUP(F233,'N2K Features'!$D$5:$CL$125,36,FALSE)</f>
        <v>0</v>
      </c>
      <c r="AP233" s="76" t="str">
        <f>VLOOKUP(F233,'N2K Features'!$D$5:$CL$125,37,FALSE)</f>
        <v>No</v>
      </c>
      <c r="AQ233" s="76">
        <f>VLOOKUP(F233,'N2K Features'!$D$5:$CL$125,38,FALSE)</f>
        <v>0</v>
      </c>
      <c r="AR233" s="76">
        <f>VLOOKUP(F233,'N2K Features'!$D$5:$CL$125,39,FALSE)</f>
        <v>0</v>
      </c>
      <c r="AS233" s="76" t="str">
        <f>VLOOKUP(F233,'N2K Features'!$D$5:$CL$125,40,FALSE)</f>
        <v>No</v>
      </c>
      <c r="AT233" s="76">
        <f>VLOOKUP(F233,'N2K Features'!$D$5:$CL$125,41,FALSE)</f>
        <v>0</v>
      </c>
      <c r="AU233" s="76">
        <f>VLOOKUP(F233,'N2K Features'!$D$5:$CL$125,42,FALSE)</f>
        <v>0</v>
      </c>
      <c r="AV233" s="76" t="str">
        <f>VLOOKUP(F233,'N2K Features'!$D$5:$CL$125,43,FALSE)</f>
        <v>No</v>
      </c>
      <c r="AW233" s="76">
        <f>VLOOKUP(F233,'N2K Features'!$D$5:$CL$125,44,FALSE)</f>
        <v>0</v>
      </c>
      <c r="AX233" s="76">
        <f>VLOOKUP(F233,'N2K Features'!$D$5:$CL$125,45,FALSE)</f>
        <v>0</v>
      </c>
      <c r="AY233" s="76" t="str">
        <f>VLOOKUP(F233,'N2K Features'!$D$5:$CL$125,46,FALSE)</f>
        <v>No</v>
      </c>
      <c r="AZ233" s="76">
        <f>VLOOKUP(F233,'N2K Features'!$D$5:$CL$125,47,FALSE)</f>
        <v>0</v>
      </c>
      <c r="BA233" s="76">
        <f>VLOOKUP(F233,'N2K Features'!$D$5:$CL$125,48,FALSE)</f>
        <v>0</v>
      </c>
      <c r="BB233" s="76" t="str">
        <f>VLOOKUP(F233,'N2K Features'!$D$5:$CL$125,49,FALSE)</f>
        <v>No</v>
      </c>
      <c r="BC233" s="76">
        <f>VLOOKUP(F233,'N2K Features'!$D$5:$CL$125,50,FALSE)</f>
        <v>0</v>
      </c>
      <c r="BD233" s="130">
        <f>VLOOKUP(F233,'N2K Features'!$D$5:$CL$125,51,FALSE)</f>
        <v>0</v>
      </c>
      <c r="BE233" s="76" t="str">
        <f>VLOOKUP(F233,'N2K Features'!$D$5:$CL$125,52,FALSE)</f>
        <v>Yes</v>
      </c>
      <c r="BF233" s="76" t="str">
        <f>VLOOKUP(F233,'N2K Features'!$D$5:$CL$125,53,FALSE)</f>
        <v>Small</v>
      </c>
      <c r="BG233" s="130" t="str">
        <f>VLOOKUP(F233,'N2K Features'!$D$5:$CL$125,54,FALSE)</f>
        <v>Low</v>
      </c>
      <c r="BH233" s="76" t="str">
        <f>VLOOKUP(F233,'N2K Features'!$D$5:$CL$125,55,FALSE)</f>
        <v>Yes</v>
      </c>
      <c r="BI233" s="76" t="str">
        <f>VLOOKUP(F233,'N2K Features'!$D$5:$CL$125,56,FALSE)</f>
        <v>Small</v>
      </c>
      <c r="BJ233" s="76" t="str">
        <f>VLOOKUP(F233,'N2K Features'!$D$5:$CL$125,57,FALSE)</f>
        <v>High</v>
      </c>
      <c r="BK233" s="76" t="str">
        <f>VLOOKUP(F233,'N2K Features'!$D$5:$CL$125,58,FALSE)</f>
        <v>Yes</v>
      </c>
      <c r="BL233" s="76" t="str">
        <f>VLOOKUP(F233,'N2K Features'!$D$5:$CL$125,59,FALSE)</f>
        <v>Large</v>
      </c>
      <c r="BM233" s="130" t="str">
        <f>VLOOKUP(F233,'N2K Features'!$D$5:$CL$125,60,FALSE)</f>
        <v>Low</v>
      </c>
      <c r="BN233" s="76" t="str">
        <f>VLOOKUP(F233,'N2K Features'!$D$5:$CL$125,61,FALSE)</f>
        <v>No</v>
      </c>
      <c r="BO233" s="76">
        <f>VLOOKUP(F233,'N2K Features'!$D$5:$CL$125,62,FALSE)</f>
        <v>0</v>
      </c>
      <c r="BP233" s="76">
        <f>VLOOKUP(F233,'N2K Features'!$D$5:$CL$125,63,FALSE)</f>
        <v>0</v>
      </c>
      <c r="BQ233" s="76" t="str">
        <f>VLOOKUP(F233,'N2K Features'!$D$5:$CL$125,64,FALSE)</f>
        <v>Yes</v>
      </c>
      <c r="BR233" s="76" t="str">
        <f>VLOOKUP(F233,'N2K Features'!$D$5:$CL$125,65,FALSE)</f>
        <v>Medium</v>
      </c>
      <c r="BS233" s="76" t="str">
        <f>VLOOKUP(F233,'N2K Features'!$D$5:$CL$125,66,FALSE)</f>
        <v>Moderate</v>
      </c>
      <c r="BT233" s="76" t="str">
        <f>VLOOKUP(F233,'N2K Features'!$D$5:$CL$125,67,FALSE)</f>
        <v>No</v>
      </c>
      <c r="BU233" s="76">
        <f>VLOOKUP(F233,'N2K Features'!$D$5:$CL$125,68,FALSE)</f>
        <v>0</v>
      </c>
      <c r="BV233" s="76">
        <f>VLOOKUP(F233,'N2K Features'!$D$5:$CL$125,69,FALSE)</f>
        <v>0</v>
      </c>
      <c r="BW233" s="76" t="str">
        <f>VLOOKUP(F233,'N2K Features'!$D$5:$CL$125,70,FALSE)</f>
        <v>Yes</v>
      </c>
      <c r="BX233" s="76" t="str">
        <f>VLOOKUP(F233,'N2K Features'!$D$5:$CL$125,71,FALSE)</f>
        <v>Large</v>
      </c>
      <c r="BY233" s="130" t="str">
        <f>VLOOKUP(F233,'N2K Features'!$D$5:$CL$125,72,FALSE)</f>
        <v>High</v>
      </c>
      <c r="BZ233" s="76" t="str">
        <f>VLOOKUP(F233,'N2K Features'!$D$5:$CL$125,73,FALSE)</f>
        <v>Yes</v>
      </c>
      <c r="CA233" s="76" t="str">
        <f>VLOOKUP(F233,'N2K Features'!$D$5:$CL$125,74,FALSE)</f>
        <v>Large</v>
      </c>
      <c r="CB233" s="76" t="str">
        <f>VLOOKUP(F233,'N2K Features'!$D$5:$CL$125,75,FALSE)</f>
        <v>High</v>
      </c>
      <c r="CC233" s="76" t="str">
        <f>VLOOKUP(F233,'N2K Features'!$D$5:$CL$125,76,FALSE)</f>
        <v>No</v>
      </c>
      <c r="CD233" s="76">
        <f>VLOOKUP(F233,'N2K Features'!$D$5:$CL$125,77,FALSE)</f>
        <v>0</v>
      </c>
      <c r="CE233" s="76">
        <f>VLOOKUP(F233,'N2K Features'!$D$5:$CL$125,78,FALSE)</f>
        <v>0</v>
      </c>
      <c r="CF233" s="76" t="str">
        <f>VLOOKUP(F233,'N2K Features'!$D$5:$CL$125,79,FALSE)</f>
        <v>No</v>
      </c>
      <c r="CG233" s="76">
        <f>VLOOKUP(F233,'N2K Features'!$D$5:$CL$125,80,FALSE)</f>
        <v>0</v>
      </c>
      <c r="CH233" s="76">
        <f>VLOOKUP(F233,'N2K Features'!$D$5:$CL$125,81,FALSE)</f>
        <v>0</v>
      </c>
      <c r="CI233" s="76" t="str">
        <f>VLOOKUP(F233,'N2K Features'!$D$5:$CL$125,82,FALSE)</f>
        <v>Yes</v>
      </c>
      <c r="CJ233" s="76" t="str">
        <f>VLOOKUP(F233,'N2K Features'!$D$5:$CL$125,83,FALSE)</f>
        <v>Medium</v>
      </c>
      <c r="CK233" s="76" t="str">
        <f>VLOOKUP(F233,'N2K Features'!$D$5:$CL$125,84,FALSE)</f>
        <v>High</v>
      </c>
      <c r="CL233" s="76" t="str">
        <f>VLOOKUP(F233,'N2K Features'!$D$5:$CL$125,85,FALSE)</f>
        <v>Yes</v>
      </c>
      <c r="CM233" s="76" t="str">
        <f>VLOOKUP(F233,'N2K Features'!$D$5:$CL$125,86,FALSE)</f>
        <v>Low</v>
      </c>
      <c r="CN233" s="79" t="str">
        <f>VLOOKUP(F233,'N2K Features'!$D$5:$CL$125,87,FALSE)</f>
        <v>Boating use</v>
      </c>
    </row>
    <row r="234" spans="1:92" ht="14.4" hidden="1" x14ac:dyDescent="0.3">
      <c r="A234" s="129" t="s">
        <v>272</v>
      </c>
      <c r="B234" s="59" t="s">
        <v>273</v>
      </c>
      <c r="C234" s="59" t="s">
        <v>585</v>
      </c>
      <c r="D234" s="59" t="s">
        <v>116</v>
      </c>
      <c r="E234" s="59" t="s">
        <v>589</v>
      </c>
      <c r="F234" s="59" t="s">
        <v>117</v>
      </c>
      <c r="G234" s="59" t="s">
        <v>118</v>
      </c>
      <c r="H234" s="179" t="s">
        <v>119</v>
      </c>
      <c r="I234" s="77" t="str">
        <f>VLOOKUP(F234,'N2K Features'!$D$5:$CL$125,4,FALSE)</f>
        <v>Yes</v>
      </c>
      <c r="J234" s="77" t="str">
        <f>VLOOKUP(F234,'N2K Features'!$D$5:$CL$125,5,FALSE)</f>
        <v>Medium</v>
      </c>
      <c r="K234" s="77" t="str">
        <f>VLOOKUP(F234,'N2K Features'!$D$5:$CL$125,6,FALSE)</f>
        <v>Moderate</v>
      </c>
      <c r="L234" s="77" t="str">
        <f>VLOOKUP(F234,'N2K Features'!$D$5:$CL$125,7,FALSE)</f>
        <v>Yes</v>
      </c>
      <c r="M234" s="77" t="str">
        <f>VLOOKUP(F234,'N2K Features'!$D$5:$CL$125,8,FALSE)</f>
        <v>Small</v>
      </c>
      <c r="N234" s="77" t="str">
        <f>VLOOKUP(F234,'N2K Features'!$D$5:$CL$125,9,FALSE)</f>
        <v>Low</v>
      </c>
      <c r="O234" s="77" t="str">
        <f>VLOOKUP(F234,'N2K Features'!$D$5:$CL$125,10,FALSE)</f>
        <v>Yes</v>
      </c>
      <c r="P234" s="77" t="str">
        <f>VLOOKUP(F234,'N2K Features'!$D$5:$CL$125,11,FALSE)</f>
        <v>Medium</v>
      </c>
      <c r="Q234" s="77" t="str">
        <f>VLOOKUP(F234,'N2K Features'!$D$5:$CL$125,12,FALSE)</f>
        <v>Low</v>
      </c>
      <c r="R234" s="77" t="str">
        <f>VLOOKUP(F234,'N2K Features'!$D$5:$CL$125,13,FALSE)</f>
        <v>Yes</v>
      </c>
      <c r="S234" s="77" t="str">
        <f>VLOOKUP(F234,'N2K Features'!$D$5:$CL$125,14,FALSE)</f>
        <v>Medium</v>
      </c>
      <c r="T234" s="77" t="str">
        <f>VLOOKUP(F234,'N2K Features'!$D$5:$CL$125,15,FALSE)</f>
        <v>High</v>
      </c>
      <c r="U234" s="77" t="str">
        <f>VLOOKUP(F234,'N2K Features'!$D$5:$CL$125,16,FALSE)</f>
        <v>No</v>
      </c>
      <c r="V234" s="77">
        <f>VLOOKUP(F234,'N2K Features'!$D$5:$CL$125, 17,FALSE)</f>
        <v>0</v>
      </c>
      <c r="W234" s="77">
        <f>VLOOKUP(F234,'N2K Features'!$D$5:$CL$125,18,FALSE)</f>
        <v>0</v>
      </c>
      <c r="X234" s="77" t="str">
        <f>VLOOKUP(F234,'N2K Features'!$D$5:$CL$125,19,FALSE)</f>
        <v>Yes</v>
      </c>
      <c r="Y234" s="77" t="str">
        <f>VLOOKUP(F234,'N2K Features'!$D$5:$CL$125,20,FALSE)</f>
        <v>Medium</v>
      </c>
      <c r="Z234" s="77" t="str">
        <f>VLOOKUP(F234,'N2K Features'!$D$5:$CL$125,21,FALSE)</f>
        <v>High</v>
      </c>
      <c r="AA234" s="77" t="str">
        <f>VLOOKUP(F234,'N2K Features'!$D$5:$CL$125,22,FALSE)</f>
        <v>Yes</v>
      </c>
      <c r="AB234" s="77" t="str">
        <f>VLOOKUP(F234,'N2K Features'!$D$5:$CL$125,23,FALSE)</f>
        <v>Small</v>
      </c>
      <c r="AC234" s="77" t="str">
        <f>VLOOKUP(F234,'N2K Features'!$D$5:$CL$125,24,FALSE)</f>
        <v>High</v>
      </c>
      <c r="AD234" s="77" t="str">
        <f>VLOOKUP(F234,'N2K Features'!$D$5:$CL$125,25,FALSE)</f>
        <v>No</v>
      </c>
      <c r="AE234" s="77">
        <f>VLOOKUP(F234,'N2K Features'!$D$5:$CL$125,26,FALSE)</f>
        <v>0</v>
      </c>
      <c r="AF234" s="78">
        <f>VLOOKUP(F234,'N2K Features'!$D$5:$CL$125,27,FALSE)</f>
        <v>0</v>
      </c>
      <c r="AG234" s="76" t="str">
        <f>VLOOKUP(F234,'N2K Features'!$D$5:$CL$125,28,FALSE)</f>
        <v>No</v>
      </c>
      <c r="AH234" s="76">
        <f>VLOOKUP(F234,'N2K Features'!$D$5:$CL$125,29,FALSE)</f>
        <v>0</v>
      </c>
      <c r="AI234" s="76">
        <f>VLOOKUP(F234,'N2K Features'!$D$5:$CL$125,30,FALSE)</f>
        <v>0</v>
      </c>
      <c r="AJ234" s="76" t="str">
        <f>VLOOKUP(F234,'N2K Features'!$D$5:$CL$125,31,FALSE)</f>
        <v>No</v>
      </c>
      <c r="AK234" s="76">
        <f>VLOOKUP(F234,'N2K Features'!$D$5:$CL$125,32,FALSE)</f>
        <v>0</v>
      </c>
      <c r="AL234" s="76">
        <f>VLOOKUP(F234,'N2K Features'!$D$5:$CL$125,33,FALSE)</f>
        <v>0</v>
      </c>
      <c r="AM234" s="76" t="str">
        <f>VLOOKUP(F234,'N2K Features'!$D$5:$CL$125,34,FALSE)</f>
        <v>No</v>
      </c>
      <c r="AN234" s="76">
        <f>VLOOKUP(F234,'N2K Features'!$D$5:$CL$125,35,FALSE)</f>
        <v>0</v>
      </c>
      <c r="AO234" s="76">
        <f>VLOOKUP(F234,'N2K Features'!$D$5:$CL$125,36,FALSE)</f>
        <v>0</v>
      </c>
      <c r="AP234" s="76" t="str">
        <f>VLOOKUP(F234,'N2K Features'!$D$5:$CL$125,37,FALSE)</f>
        <v>No</v>
      </c>
      <c r="AQ234" s="76">
        <f>VLOOKUP(F234,'N2K Features'!$D$5:$CL$125,38,FALSE)</f>
        <v>0</v>
      </c>
      <c r="AR234" s="76">
        <f>VLOOKUP(F234,'N2K Features'!$D$5:$CL$125,39,FALSE)</f>
        <v>0</v>
      </c>
      <c r="AS234" s="76" t="str">
        <f>VLOOKUP(F234,'N2K Features'!$D$5:$CL$125,40,FALSE)</f>
        <v>No</v>
      </c>
      <c r="AT234" s="76">
        <f>VLOOKUP(F234,'N2K Features'!$D$5:$CL$125,41,FALSE)</f>
        <v>0</v>
      </c>
      <c r="AU234" s="76">
        <f>VLOOKUP(F234,'N2K Features'!$D$5:$CL$125,42,FALSE)</f>
        <v>0</v>
      </c>
      <c r="AV234" s="76" t="str">
        <f>VLOOKUP(F234,'N2K Features'!$D$5:$CL$125,43,FALSE)</f>
        <v>No</v>
      </c>
      <c r="AW234" s="76">
        <f>VLOOKUP(F234,'N2K Features'!$D$5:$CL$125,44,FALSE)</f>
        <v>0</v>
      </c>
      <c r="AX234" s="76">
        <f>VLOOKUP(F234,'N2K Features'!$D$5:$CL$125,45,FALSE)</f>
        <v>0</v>
      </c>
      <c r="AY234" s="76" t="str">
        <f>VLOOKUP(F234,'N2K Features'!$D$5:$CL$125,46,FALSE)</f>
        <v>No</v>
      </c>
      <c r="AZ234" s="76">
        <f>VLOOKUP(F234,'N2K Features'!$D$5:$CL$125,47,FALSE)</f>
        <v>0</v>
      </c>
      <c r="BA234" s="76">
        <f>VLOOKUP(F234,'N2K Features'!$D$5:$CL$125,48,FALSE)</f>
        <v>0</v>
      </c>
      <c r="BB234" s="76" t="str">
        <f>VLOOKUP(F234,'N2K Features'!$D$5:$CL$125,49,FALSE)</f>
        <v>No</v>
      </c>
      <c r="BC234" s="76">
        <f>VLOOKUP(F234,'N2K Features'!$D$5:$CL$125,50,FALSE)</f>
        <v>0</v>
      </c>
      <c r="BD234" s="130">
        <f>VLOOKUP(F234,'N2K Features'!$D$5:$CL$125,51,FALSE)</f>
        <v>0</v>
      </c>
      <c r="BE234" s="76" t="str">
        <f>VLOOKUP(F234,'N2K Features'!$D$5:$CL$125,52,FALSE)</f>
        <v>Yes</v>
      </c>
      <c r="BF234" s="76" t="str">
        <f>VLOOKUP(F234,'N2K Features'!$D$5:$CL$125,53,FALSE)</f>
        <v>Small</v>
      </c>
      <c r="BG234" s="130" t="str">
        <f>VLOOKUP(F234,'N2K Features'!$D$5:$CL$125,54,FALSE)</f>
        <v>Low</v>
      </c>
      <c r="BH234" s="76" t="str">
        <f>VLOOKUP(F234,'N2K Features'!$D$5:$CL$125,55,FALSE)</f>
        <v>Yes</v>
      </c>
      <c r="BI234" s="76" t="str">
        <f>VLOOKUP(F234,'N2K Features'!$D$5:$CL$125,56,FALSE)</f>
        <v>Small</v>
      </c>
      <c r="BJ234" s="76" t="str">
        <f>VLOOKUP(F234,'N2K Features'!$D$5:$CL$125,57,FALSE)</f>
        <v>High</v>
      </c>
      <c r="BK234" s="76" t="str">
        <f>VLOOKUP(F234,'N2K Features'!$D$5:$CL$125,58,FALSE)</f>
        <v>Yes</v>
      </c>
      <c r="BL234" s="76" t="str">
        <f>VLOOKUP(F234,'N2K Features'!$D$5:$CL$125,59,FALSE)</f>
        <v>Large</v>
      </c>
      <c r="BM234" s="130" t="str">
        <f>VLOOKUP(F234,'N2K Features'!$D$5:$CL$125,60,FALSE)</f>
        <v>Low</v>
      </c>
      <c r="BN234" s="76" t="str">
        <f>VLOOKUP(F234,'N2K Features'!$D$5:$CL$125,61,FALSE)</f>
        <v>No</v>
      </c>
      <c r="BO234" s="76">
        <f>VLOOKUP(F234,'N2K Features'!$D$5:$CL$125,62,FALSE)</f>
        <v>0</v>
      </c>
      <c r="BP234" s="76">
        <f>VLOOKUP(F234,'N2K Features'!$D$5:$CL$125,63,FALSE)</f>
        <v>0</v>
      </c>
      <c r="BQ234" s="76" t="str">
        <f>VLOOKUP(F234,'N2K Features'!$D$5:$CL$125,64,FALSE)</f>
        <v>Yes</v>
      </c>
      <c r="BR234" s="76" t="str">
        <f>VLOOKUP(F234,'N2K Features'!$D$5:$CL$125,65,FALSE)</f>
        <v>Medium</v>
      </c>
      <c r="BS234" s="76" t="str">
        <f>VLOOKUP(F234,'N2K Features'!$D$5:$CL$125,66,FALSE)</f>
        <v>Moderate</v>
      </c>
      <c r="BT234" s="76" t="str">
        <f>VLOOKUP(F234,'N2K Features'!$D$5:$CL$125,67,FALSE)</f>
        <v>No</v>
      </c>
      <c r="BU234" s="76">
        <f>VLOOKUP(F234,'N2K Features'!$D$5:$CL$125,68,FALSE)</f>
        <v>0</v>
      </c>
      <c r="BV234" s="76">
        <f>VLOOKUP(F234,'N2K Features'!$D$5:$CL$125,69,FALSE)</f>
        <v>0</v>
      </c>
      <c r="BW234" s="76" t="str">
        <f>VLOOKUP(F234,'N2K Features'!$D$5:$CL$125,70,FALSE)</f>
        <v>Yes</v>
      </c>
      <c r="BX234" s="76" t="str">
        <f>VLOOKUP(F234,'N2K Features'!$D$5:$CL$125,71,FALSE)</f>
        <v>Large</v>
      </c>
      <c r="BY234" s="130" t="str">
        <f>VLOOKUP(F234,'N2K Features'!$D$5:$CL$125,72,FALSE)</f>
        <v>High</v>
      </c>
      <c r="BZ234" s="76" t="str">
        <f>VLOOKUP(F234,'N2K Features'!$D$5:$CL$125,73,FALSE)</f>
        <v>Yes</v>
      </c>
      <c r="CA234" s="76" t="str">
        <f>VLOOKUP(F234,'N2K Features'!$D$5:$CL$125,74,FALSE)</f>
        <v>Large</v>
      </c>
      <c r="CB234" s="76" t="str">
        <f>VLOOKUP(F234,'N2K Features'!$D$5:$CL$125,75,FALSE)</f>
        <v>High</v>
      </c>
      <c r="CC234" s="76" t="str">
        <f>VLOOKUP(F234,'N2K Features'!$D$5:$CL$125,76,FALSE)</f>
        <v>No</v>
      </c>
      <c r="CD234" s="76">
        <f>VLOOKUP(F234,'N2K Features'!$D$5:$CL$125,77,FALSE)</f>
        <v>0</v>
      </c>
      <c r="CE234" s="76">
        <f>VLOOKUP(F234,'N2K Features'!$D$5:$CL$125,78,FALSE)</f>
        <v>0</v>
      </c>
      <c r="CF234" s="76" t="str">
        <f>VLOOKUP(F234,'N2K Features'!$D$5:$CL$125,79,FALSE)</f>
        <v>No</v>
      </c>
      <c r="CG234" s="76">
        <f>VLOOKUP(F234,'N2K Features'!$D$5:$CL$125,80,FALSE)</f>
        <v>0</v>
      </c>
      <c r="CH234" s="76">
        <f>VLOOKUP(F234,'N2K Features'!$D$5:$CL$125,81,FALSE)</f>
        <v>0</v>
      </c>
      <c r="CI234" s="76" t="str">
        <f>VLOOKUP(F234,'N2K Features'!$D$5:$CL$125,82,FALSE)</f>
        <v>Yes</v>
      </c>
      <c r="CJ234" s="76" t="str">
        <f>VLOOKUP(F234,'N2K Features'!$D$5:$CL$125,83,FALSE)</f>
        <v>Medium</v>
      </c>
      <c r="CK234" s="76" t="str">
        <f>VLOOKUP(F234,'N2K Features'!$D$5:$CL$125,84,FALSE)</f>
        <v>High</v>
      </c>
      <c r="CL234" s="76" t="str">
        <f>VLOOKUP(F234,'N2K Features'!$D$5:$CL$125,85,FALSE)</f>
        <v>Yes</v>
      </c>
      <c r="CM234" s="76" t="str">
        <f>VLOOKUP(F234,'N2K Features'!$D$5:$CL$125,86,FALSE)</f>
        <v>Low</v>
      </c>
      <c r="CN234" s="79" t="str">
        <f>VLOOKUP(F234,'N2K Features'!$D$5:$CL$125,87,FALSE)</f>
        <v>Part of coastal landscape which attracts tourists; boating and recreational fishing use.</v>
      </c>
    </row>
    <row r="235" spans="1:92" ht="14.4" hidden="1" x14ac:dyDescent="0.3">
      <c r="A235" s="129" t="s">
        <v>272</v>
      </c>
      <c r="B235" s="59" t="s">
        <v>273</v>
      </c>
      <c r="C235" s="59" t="s">
        <v>585</v>
      </c>
      <c r="D235" s="59" t="s">
        <v>656</v>
      </c>
      <c r="E235" s="59" t="s">
        <v>598</v>
      </c>
      <c r="F235" s="59" t="s">
        <v>657</v>
      </c>
      <c r="G235" s="59" t="s">
        <v>658</v>
      </c>
      <c r="H235" s="179" t="s">
        <v>659</v>
      </c>
      <c r="I235" s="77" t="str">
        <f>VLOOKUP(F235,'N2K Features'!$D$5:$CL$125,4,FALSE)</f>
        <v>Yes</v>
      </c>
      <c r="J235" s="77" t="str">
        <f>VLOOKUP(F235,'N2K Features'!$D$5:$CL$125,5,FALSE)</f>
        <v>Medium</v>
      </c>
      <c r="K235" s="77" t="str">
        <f>VLOOKUP(F235,'N2K Features'!$D$5:$CL$125,6,FALSE)</f>
        <v>Moderate</v>
      </c>
      <c r="L235" s="77" t="str">
        <f>VLOOKUP(F235,'N2K Features'!$D$5:$CL$125,7,FALSE)</f>
        <v>Yes</v>
      </c>
      <c r="M235" s="77" t="str">
        <f>VLOOKUP(F235,'N2K Features'!$D$5:$CL$125,8,FALSE)</f>
        <v>Medium</v>
      </c>
      <c r="N235" s="77" t="str">
        <f>VLOOKUP(F235,'N2K Features'!$D$5:$CL$125,9,FALSE)</f>
        <v>Moderate</v>
      </c>
      <c r="O235" s="77" t="str">
        <f>VLOOKUP(F235,'N2K Features'!$D$5:$CL$125,10,FALSE)</f>
        <v>Yes</v>
      </c>
      <c r="P235" s="77" t="str">
        <f>VLOOKUP(F235,'N2K Features'!$D$5:$CL$125,11,FALSE)</f>
        <v>Medium</v>
      </c>
      <c r="Q235" s="77" t="str">
        <f>VLOOKUP(F235,'N2K Features'!$D$5:$CL$125,12,FALSE)</f>
        <v>Low</v>
      </c>
      <c r="R235" s="77" t="str">
        <f>VLOOKUP(F235,'N2K Features'!$D$5:$CL$125,13,FALSE)</f>
        <v>Yes</v>
      </c>
      <c r="S235" s="77" t="str">
        <f>VLOOKUP(F235,'N2K Features'!$D$5:$CL$125,14,FALSE)</f>
        <v>Low</v>
      </c>
      <c r="T235" s="77" t="str">
        <f>VLOOKUP(F235,'N2K Features'!$D$5:$CL$125,15,FALSE)</f>
        <v>Low</v>
      </c>
      <c r="U235" s="77" t="str">
        <f>VLOOKUP(F235,'N2K Features'!$D$5:$CL$125,16,FALSE)</f>
        <v>Yes</v>
      </c>
      <c r="V235" s="77" t="str">
        <f>VLOOKUP(F235,'N2K Features'!$D$5:$CL$125, 17,FALSE)</f>
        <v>Medium</v>
      </c>
      <c r="W235" s="77" t="str">
        <f>VLOOKUP(F235,'N2K Features'!$D$5:$CL$125,18,FALSE)</f>
        <v>High</v>
      </c>
      <c r="X235" s="77" t="str">
        <f>VLOOKUP(F235,'N2K Features'!$D$5:$CL$125,19,FALSE)</f>
        <v>Yes</v>
      </c>
      <c r="Y235" s="77" t="str">
        <f>VLOOKUP(F235,'N2K Features'!$D$5:$CL$125,20,FALSE)</f>
        <v>Medium</v>
      </c>
      <c r="Z235" s="77" t="str">
        <f>VLOOKUP(F235,'N2K Features'!$D$5:$CL$125,21,FALSE)</f>
        <v>High</v>
      </c>
      <c r="AA235" s="77" t="str">
        <f>VLOOKUP(F235,'N2K Features'!$D$5:$CL$125,22,FALSE)</f>
        <v>No</v>
      </c>
      <c r="AB235" s="77">
        <f>VLOOKUP(F235,'N2K Features'!$D$5:$CL$125,23,FALSE)</f>
        <v>0</v>
      </c>
      <c r="AC235" s="77">
        <f>VLOOKUP(F235,'N2K Features'!$D$5:$CL$125,24,FALSE)</f>
        <v>0</v>
      </c>
      <c r="AD235" s="77" t="str">
        <f>VLOOKUP(F235,'N2K Features'!$D$5:$CL$125,25,FALSE)</f>
        <v>Yes</v>
      </c>
      <c r="AE235" s="77" t="str">
        <f>VLOOKUP(F235,'N2K Features'!$D$5:$CL$125,26,FALSE)</f>
        <v>Small</v>
      </c>
      <c r="AF235" s="78" t="str">
        <f>VLOOKUP(F235,'N2K Features'!$D$5:$CL$125,27,FALSE)</f>
        <v>Low</v>
      </c>
      <c r="AG235" s="76" t="str">
        <f>VLOOKUP(F235,'N2K Features'!$D$5:$CL$125,28,FALSE)</f>
        <v>No</v>
      </c>
      <c r="AH235" s="76">
        <f>VLOOKUP(F235,'N2K Features'!$D$5:$CL$125,29,FALSE)</f>
        <v>0</v>
      </c>
      <c r="AI235" s="76">
        <f>VLOOKUP(F235,'N2K Features'!$D$5:$CL$125,30,FALSE)</f>
        <v>0</v>
      </c>
      <c r="AJ235" s="76" t="str">
        <f>VLOOKUP(F235,'N2K Features'!$D$5:$CL$125,31,FALSE)</f>
        <v>No</v>
      </c>
      <c r="AK235" s="76">
        <f>VLOOKUP(F235,'N2K Features'!$D$5:$CL$125,32,FALSE)</f>
        <v>0</v>
      </c>
      <c r="AL235" s="76">
        <f>VLOOKUP(F235,'N2K Features'!$D$5:$CL$125,33,FALSE)</f>
        <v>0</v>
      </c>
      <c r="AM235" s="76" t="str">
        <f>VLOOKUP(F235,'N2K Features'!$D$5:$CL$125,34,FALSE)</f>
        <v>No</v>
      </c>
      <c r="AN235" s="76">
        <f>VLOOKUP(F235,'N2K Features'!$D$5:$CL$125,35,FALSE)</f>
        <v>0</v>
      </c>
      <c r="AO235" s="76">
        <f>VLOOKUP(F235,'N2K Features'!$D$5:$CL$125,36,FALSE)</f>
        <v>0</v>
      </c>
      <c r="AP235" s="76" t="str">
        <f>VLOOKUP(F235,'N2K Features'!$D$5:$CL$125,37,FALSE)</f>
        <v>Yes</v>
      </c>
      <c r="AQ235" s="76" t="str">
        <f>VLOOKUP(F235,'N2K Features'!$D$5:$CL$125,38,FALSE)</f>
        <v>Medium</v>
      </c>
      <c r="AR235" s="76" t="str">
        <f>VLOOKUP(F235,'N2K Features'!$D$5:$CL$125,39,FALSE)</f>
        <v>High</v>
      </c>
      <c r="AS235" s="76" t="str">
        <f>VLOOKUP(F235,'N2K Features'!$D$5:$CL$125,40,FALSE)</f>
        <v>No</v>
      </c>
      <c r="AT235" s="76">
        <f>VLOOKUP(F235,'N2K Features'!$D$5:$CL$125,41,FALSE)</f>
        <v>0</v>
      </c>
      <c r="AU235" s="76">
        <f>VLOOKUP(F235,'N2K Features'!$D$5:$CL$125,42,FALSE)</f>
        <v>0</v>
      </c>
      <c r="AV235" s="76" t="str">
        <f>VLOOKUP(F235,'N2K Features'!$D$5:$CL$125,43,FALSE)</f>
        <v>No</v>
      </c>
      <c r="AW235" s="76">
        <f>VLOOKUP(F235,'N2K Features'!$D$5:$CL$125,44,FALSE)</f>
        <v>0</v>
      </c>
      <c r="AX235" s="76">
        <f>VLOOKUP(F235,'N2K Features'!$D$5:$CL$125,45,FALSE)</f>
        <v>0</v>
      </c>
      <c r="AY235" s="76" t="str">
        <f>VLOOKUP(F235,'N2K Features'!$D$5:$CL$125,46,FALSE)</f>
        <v>No</v>
      </c>
      <c r="AZ235" s="76">
        <f>VLOOKUP(F235,'N2K Features'!$D$5:$CL$125,47,FALSE)</f>
        <v>0</v>
      </c>
      <c r="BA235" s="76">
        <f>VLOOKUP(F235,'N2K Features'!$D$5:$CL$125,48,FALSE)</f>
        <v>0</v>
      </c>
      <c r="BB235" s="76" t="str">
        <f>VLOOKUP(F235,'N2K Features'!$D$5:$CL$125,49,FALSE)</f>
        <v>No</v>
      </c>
      <c r="BC235" s="76">
        <f>VLOOKUP(F235,'N2K Features'!$D$5:$CL$125,50,FALSE)</f>
        <v>0</v>
      </c>
      <c r="BD235" s="130">
        <f>VLOOKUP(F235,'N2K Features'!$D$5:$CL$125,51,FALSE)</f>
        <v>0</v>
      </c>
      <c r="BE235" s="76" t="str">
        <f>VLOOKUP(F235,'N2K Features'!$D$5:$CL$125,52,FALSE)</f>
        <v>No</v>
      </c>
      <c r="BF235" s="76">
        <f>VLOOKUP(F235,'N2K Features'!$D$5:$CL$125,53,FALSE)</f>
        <v>0</v>
      </c>
      <c r="BG235" s="130">
        <f>VLOOKUP(F235,'N2K Features'!$D$5:$CL$125,54,FALSE)</f>
        <v>0</v>
      </c>
      <c r="BH235" s="76" t="str">
        <f>VLOOKUP(F235,'N2K Features'!$D$5:$CL$125,55,FALSE)</f>
        <v>Yes</v>
      </c>
      <c r="BI235" s="76" t="str">
        <f>VLOOKUP(F235,'N2K Features'!$D$5:$CL$125,56,FALSE)</f>
        <v>Small</v>
      </c>
      <c r="BJ235" s="76" t="str">
        <f>VLOOKUP(F235,'N2K Features'!$D$5:$CL$125,57,FALSE)</f>
        <v>Low</v>
      </c>
      <c r="BK235" s="76" t="str">
        <f>VLOOKUP(F235,'N2K Features'!$D$5:$CL$125,58,FALSE)</f>
        <v>No</v>
      </c>
      <c r="BL235" s="76">
        <f>VLOOKUP(F235,'N2K Features'!$D$5:$CL$125,59,FALSE)</f>
        <v>0</v>
      </c>
      <c r="BM235" s="130">
        <f>VLOOKUP(F235,'N2K Features'!$D$5:$CL$125,60,FALSE)</f>
        <v>0</v>
      </c>
      <c r="BN235" s="76" t="str">
        <f>VLOOKUP(F235,'N2K Features'!$D$5:$CL$125,61,FALSE)</f>
        <v>No</v>
      </c>
      <c r="BO235" s="76">
        <f>VLOOKUP(F235,'N2K Features'!$D$5:$CL$125,62,FALSE)</f>
        <v>0</v>
      </c>
      <c r="BP235" s="76">
        <f>VLOOKUP(F235,'N2K Features'!$D$5:$CL$125,63,FALSE)</f>
        <v>0</v>
      </c>
      <c r="BQ235" s="76" t="str">
        <f>VLOOKUP(F235,'N2K Features'!$D$5:$CL$125,64,FALSE)</f>
        <v>No</v>
      </c>
      <c r="BR235" s="76">
        <f>VLOOKUP(F235,'N2K Features'!$D$5:$CL$125,65,FALSE)</f>
        <v>0</v>
      </c>
      <c r="BS235" s="76">
        <f>VLOOKUP(F235,'N2K Features'!$D$5:$CL$125,66,FALSE)</f>
        <v>0</v>
      </c>
      <c r="BT235" s="76" t="str">
        <f>VLOOKUP(F235,'N2K Features'!$D$5:$CL$125,67,FALSE)</f>
        <v>Yes</v>
      </c>
      <c r="BU235" s="76" t="str">
        <f>VLOOKUP(F235,'N2K Features'!$D$5:$CL$125,68,FALSE)</f>
        <v>Small</v>
      </c>
      <c r="BV235" s="76" t="str">
        <f>VLOOKUP(F235,'N2K Features'!$D$5:$CL$125,69,FALSE)</f>
        <v>High</v>
      </c>
      <c r="BW235" s="76" t="str">
        <f>VLOOKUP(F235,'N2K Features'!$D$5:$CL$125,70,FALSE)</f>
        <v>Yes</v>
      </c>
      <c r="BX235" s="76" t="str">
        <f>VLOOKUP(F235,'N2K Features'!$D$5:$CL$125,71,FALSE)</f>
        <v>Medium</v>
      </c>
      <c r="BY235" s="130" t="str">
        <f>VLOOKUP(F235,'N2K Features'!$D$5:$CL$125,72,FALSE)</f>
        <v>High</v>
      </c>
      <c r="BZ235" s="76" t="str">
        <f>VLOOKUP(F235,'N2K Features'!$D$5:$CL$125,73,FALSE)</f>
        <v>Yes</v>
      </c>
      <c r="CA235" s="76" t="str">
        <f>VLOOKUP(F235,'N2K Features'!$D$5:$CL$125,74,FALSE)</f>
        <v>Large</v>
      </c>
      <c r="CB235" s="76" t="str">
        <f>VLOOKUP(F235,'N2K Features'!$D$5:$CL$125,75,FALSE)</f>
        <v>High</v>
      </c>
      <c r="CC235" s="76" t="str">
        <f>VLOOKUP(F235,'N2K Features'!$D$5:$CL$125,76,FALSE)</f>
        <v>No</v>
      </c>
      <c r="CD235" s="76">
        <f>VLOOKUP(F235,'N2K Features'!$D$5:$CL$125,77,FALSE)</f>
        <v>0</v>
      </c>
      <c r="CE235" s="76">
        <f>VLOOKUP(F235,'N2K Features'!$D$5:$CL$125,78,FALSE)</f>
        <v>0</v>
      </c>
      <c r="CF235" s="76" t="str">
        <f>VLOOKUP(F235,'N2K Features'!$D$5:$CL$125,79,FALSE)</f>
        <v>Yes</v>
      </c>
      <c r="CG235" s="76" t="str">
        <f>VLOOKUP(F235,'N2K Features'!$D$5:$CL$125,80,FALSE)</f>
        <v>Medium</v>
      </c>
      <c r="CH235" s="76" t="str">
        <f>VLOOKUP(F235,'N2K Features'!$D$5:$CL$125,81,FALSE)</f>
        <v>Low</v>
      </c>
      <c r="CI235" s="76" t="str">
        <f>VLOOKUP(F235,'N2K Features'!$D$5:$CL$125,82,FALSE)</f>
        <v>Yes</v>
      </c>
      <c r="CJ235" s="76" t="str">
        <f>VLOOKUP(F235,'N2K Features'!$D$5:$CL$125,83,FALSE)</f>
        <v>Medium</v>
      </c>
      <c r="CK235" s="76" t="str">
        <f>VLOOKUP(F235,'N2K Features'!$D$5:$CL$125,84,FALSE)</f>
        <v>High</v>
      </c>
      <c r="CL235" s="76" t="str">
        <f>VLOOKUP(F235,'N2K Features'!$D$5:$CL$125,85,FALSE)</f>
        <v>Yes</v>
      </c>
      <c r="CM235" s="76" t="str">
        <f>VLOOKUP(F235,'N2K Features'!$D$5:$CL$125,86,FALSE)</f>
        <v>Low</v>
      </c>
      <c r="CN235" s="79" t="str">
        <f>VLOOKUP(F235,'N2K Features'!$D$5:$CL$125,87,FALSE)</f>
        <v xml:space="preserve">Distinctive part of coastal landscape. Good for bird watching and show of flowers in summer. Educational use. </v>
      </c>
    </row>
    <row r="236" spans="1:92" ht="14.4" hidden="1" x14ac:dyDescent="0.3">
      <c r="A236" s="129" t="s">
        <v>272</v>
      </c>
      <c r="B236" s="59" t="s">
        <v>273</v>
      </c>
      <c r="C236" s="59" t="s">
        <v>585</v>
      </c>
      <c r="D236" s="59" t="s">
        <v>667</v>
      </c>
      <c r="E236" s="59" t="s">
        <v>600</v>
      </c>
      <c r="F236" s="59" t="s">
        <v>668</v>
      </c>
      <c r="G236" s="59" t="s">
        <v>669</v>
      </c>
      <c r="H236" s="179" t="s">
        <v>670</v>
      </c>
      <c r="I236" s="77" t="str">
        <f>VLOOKUP(F236,'N2K Features'!$D$5:$CL$125,4,FALSE)</f>
        <v>Yes</v>
      </c>
      <c r="J236" s="77" t="str">
        <f>VLOOKUP(F236,'N2K Features'!$D$5:$CL$125,5,FALSE)</f>
        <v>Medium</v>
      </c>
      <c r="K236" s="77" t="str">
        <f>VLOOKUP(F236,'N2K Features'!$D$5:$CL$125,6,FALSE)</f>
        <v>Moderate</v>
      </c>
      <c r="L236" s="77" t="str">
        <f>VLOOKUP(F236,'N2K Features'!$D$5:$CL$125,7,FALSE)</f>
        <v>Yes</v>
      </c>
      <c r="M236" s="77" t="str">
        <f>VLOOKUP(F236,'N2K Features'!$D$5:$CL$125,8,FALSE)</f>
        <v>Small</v>
      </c>
      <c r="N236" s="77" t="str">
        <f>VLOOKUP(F236,'N2K Features'!$D$5:$CL$125,9,FALSE)</f>
        <v>Low</v>
      </c>
      <c r="O236" s="77" t="str">
        <f>VLOOKUP(F236,'N2K Features'!$D$5:$CL$125,10,FALSE)</f>
        <v>Yes</v>
      </c>
      <c r="P236" s="77" t="str">
        <f>VLOOKUP(F236,'N2K Features'!$D$5:$CL$125,11,FALSE)</f>
        <v>Medium</v>
      </c>
      <c r="Q236" s="77" t="str">
        <f>VLOOKUP(F236,'N2K Features'!$D$5:$CL$125,12,FALSE)</f>
        <v>Low</v>
      </c>
      <c r="R236" s="77" t="str">
        <f>VLOOKUP(F236,'N2K Features'!$D$5:$CL$125,13,FALSE)</f>
        <v>Yes</v>
      </c>
      <c r="S236" s="77" t="str">
        <f>VLOOKUP(F236,'N2K Features'!$D$5:$CL$125,14,FALSE)</f>
        <v>Small</v>
      </c>
      <c r="T236" s="77" t="str">
        <f>VLOOKUP(F236,'N2K Features'!$D$5:$CL$125,15,FALSE)</f>
        <v>Low</v>
      </c>
      <c r="U236" s="77" t="str">
        <f>VLOOKUP(F236,'N2K Features'!$D$5:$CL$125,16,FALSE)</f>
        <v>No</v>
      </c>
      <c r="V236" s="77">
        <f>VLOOKUP(F236,'N2K Features'!$D$5:$CL$125, 17,FALSE)</f>
        <v>0</v>
      </c>
      <c r="W236" s="77">
        <f>VLOOKUP(F236,'N2K Features'!$D$5:$CL$125,18,FALSE)</f>
        <v>0</v>
      </c>
      <c r="X236" s="77" t="str">
        <f>VLOOKUP(F236,'N2K Features'!$D$5:$CL$125,19,FALSE)</f>
        <v>Yes</v>
      </c>
      <c r="Y236" s="77" t="str">
        <f>VLOOKUP(F236,'N2K Features'!$D$5:$CL$125,20,FALSE)</f>
        <v>Medium</v>
      </c>
      <c r="Z236" s="77" t="str">
        <f>VLOOKUP(F236,'N2K Features'!$D$5:$CL$125,21,FALSE)</f>
        <v>High</v>
      </c>
      <c r="AA236" s="77" t="str">
        <f>VLOOKUP(F236,'N2K Features'!$D$5:$CL$125,22,FALSE)</f>
        <v>No</v>
      </c>
      <c r="AB236" s="77">
        <f>VLOOKUP(F236,'N2K Features'!$D$5:$CL$125,23,FALSE)</f>
        <v>0</v>
      </c>
      <c r="AC236" s="77">
        <f>VLOOKUP(F236,'N2K Features'!$D$5:$CL$125,24,FALSE)</f>
        <v>0</v>
      </c>
      <c r="AD236" s="77" t="str">
        <f>VLOOKUP(F236,'N2K Features'!$D$5:$CL$125,25,FALSE)</f>
        <v>No</v>
      </c>
      <c r="AE236" s="77">
        <f>VLOOKUP(F236,'N2K Features'!$D$5:$CL$125,26,FALSE)</f>
        <v>0</v>
      </c>
      <c r="AF236" s="78">
        <f>VLOOKUP(F236,'N2K Features'!$D$5:$CL$125,27,FALSE)</f>
        <v>0</v>
      </c>
      <c r="AG236" s="76" t="str">
        <f>VLOOKUP(F236,'N2K Features'!$D$5:$CL$125,28,FALSE)</f>
        <v>No</v>
      </c>
      <c r="AH236" s="76">
        <f>VLOOKUP(F236,'N2K Features'!$D$5:$CL$125,29,FALSE)</f>
        <v>0</v>
      </c>
      <c r="AI236" s="76">
        <f>VLOOKUP(F236,'N2K Features'!$D$5:$CL$125,30,FALSE)</f>
        <v>0</v>
      </c>
      <c r="AJ236" s="76" t="str">
        <f>VLOOKUP(F236,'N2K Features'!$D$5:$CL$125,31,FALSE)</f>
        <v>No</v>
      </c>
      <c r="AK236" s="76">
        <f>VLOOKUP(F236,'N2K Features'!$D$5:$CL$125,32,FALSE)</f>
        <v>0</v>
      </c>
      <c r="AL236" s="76">
        <f>VLOOKUP(F236,'N2K Features'!$D$5:$CL$125,33,FALSE)</f>
        <v>0</v>
      </c>
      <c r="AM236" s="76" t="str">
        <f>VLOOKUP(F236,'N2K Features'!$D$5:$CL$125,34,FALSE)</f>
        <v>No</v>
      </c>
      <c r="AN236" s="76">
        <f>VLOOKUP(F236,'N2K Features'!$D$5:$CL$125,35,FALSE)</f>
        <v>0</v>
      </c>
      <c r="AO236" s="76">
        <f>VLOOKUP(F236,'N2K Features'!$D$5:$CL$125,36,FALSE)</f>
        <v>0</v>
      </c>
      <c r="AP236" s="76" t="str">
        <f>VLOOKUP(F236,'N2K Features'!$D$5:$CL$125,37,FALSE)</f>
        <v>No</v>
      </c>
      <c r="AQ236" s="76">
        <f>VLOOKUP(F236,'N2K Features'!$D$5:$CL$125,38,FALSE)</f>
        <v>0</v>
      </c>
      <c r="AR236" s="76">
        <f>VLOOKUP(F236,'N2K Features'!$D$5:$CL$125,39,FALSE)</f>
        <v>0</v>
      </c>
      <c r="AS236" s="76" t="str">
        <f>VLOOKUP(F236,'N2K Features'!$D$5:$CL$125,40,FALSE)</f>
        <v>No</v>
      </c>
      <c r="AT236" s="76">
        <f>VLOOKUP(F236,'N2K Features'!$D$5:$CL$125,41,FALSE)</f>
        <v>0</v>
      </c>
      <c r="AU236" s="76">
        <f>VLOOKUP(F236,'N2K Features'!$D$5:$CL$125,42,FALSE)</f>
        <v>0</v>
      </c>
      <c r="AV236" s="76" t="str">
        <f>VLOOKUP(F236,'N2K Features'!$D$5:$CL$125,43,FALSE)</f>
        <v>No</v>
      </c>
      <c r="AW236" s="76">
        <f>VLOOKUP(F236,'N2K Features'!$D$5:$CL$125,44,FALSE)</f>
        <v>0</v>
      </c>
      <c r="AX236" s="76">
        <f>VLOOKUP(F236,'N2K Features'!$D$5:$CL$125,45,FALSE)</f>
        <v>0</v>
      </c>
      <c r="AY236" s="76" t="str">
        <f>VLOOKUP(F236,'N2K Features'!$D$5:$CL$125,46,FALSE)</f>
        <v>No</v>
      </c>
      <c r="AZ236" s="76">
        <f>VLOOKUP(F236,'N2K Features'!$D$5:$CL$125,47,FALSE)</f>
        <v>0</v>
      </c>
      <c r="BA236" s="76">
        <f>VLOOKUP(F236,'N2K Features'!$D$5:$CL$125,48,FALSE)</f>
        <v>0</v>
      </c>
      <c r="BB236" s="76" t="str">
        <f>VLOOKUP(F236,'N2K Features'!$D$5:$CL$125,49,FALSE)</f>
        <v>No</v>
      </c>
      <c r="BC236" s="76">
        <f>VLOOKUP(F236,'N2K Features'!$D$5:$CL$125,50,FALSE)</f>
        <v>0</v>
      </c>
      <c r="BD236" s="130">
        <f>VLOOKUP(F236,'N2K Features'!$D$5:$CL$125,51,FALSE)</f>
        <v>0</v>
      </c>
      <c r="BE236" s="76" t="str">
        <f>VLOOKUP(F236,'N2K Features'!$D$5:$CL$125,52,FALSE)</f>
        <v>No</v>
      </c>
      <c r="BF236" s="76">
        <f>VLOOKUP(F236,'N2K Features'!$D$5:$CL$125,53,FALSE)</f>
        <v>0</v>
      </c>
      <c r="BG236" s="130">
        <f>VLOOKUP(F236,'N2K Features'!$D$5:$CL$125,54,FALSE)</f>
        <v>0</v>
      </c>
      <c r="BH236" s="76" t="str">
        <f>VLOOKUP(F236,'N2K Features'!$D$5:$CL$125,55,FALSE)</f>
        <v>Yes</v>
      </c>
      <c r="BI236" s="76" t="str">
        <f>VLOOKUP(F236,'N2K Features'!$D$5:$CL$125,56,FALSE)</f>
        <v>Small</v>
      </c>
      <c r="BJ236" s="76" t="str">
        <f>VLOOKUP(F236,'N2K Features'!$D$5:$CL$125,57,FALSE)</f>
        <v>Low</v>
      </c>
      <c r="BK236" s="76" t="str">
        <f>VLOOKUP(F236,'N2K Features'!$D$5:$CL$125,58,FALSE)</f>
        <v>Yes</v>
      </c>
      <c r="BL236" s="76" t="str">
        <f>VLOOKUP(F236,'N2K Features'!$D$5:$CL$125,59,FALSE)</f>
        <v>Medium</v>
      </c>
      <c r="BM236" s="130" t="str">
        <f>VLOOKUP(F236,'N2K Features'!$D$5:$CL$125,60,FALSE)</f>
        <v>High</v>
      </c>
      <c r="BN236" s="76" t="str">
        <f>VLOOKUP(F236,'N2K Features'!$D$5:$CL$125,61,FALSE)</f>
        <v>No</v>
      </c>
      <c r="BO236" s="76">
        <f>VLOOKUP(F236,'N2K Features'!$D$5:$CL$125,62,FALSE)</f>
        <v>0</v>
      </c>
      <c r="BP236" s="76">
        <f>VLOOKUP(F236,'N2K Features'!$D$5:$CL$125,63,FALSE)</f>
        <v>0</v>
      </c>
      <c r="BQ236" s="76" t="str">
        <f>VLOOKUP(F236,'N2K Features'!$D$5:$CL$125,64,FALSE)</f>
        <v>No</v>
      </c>
      <c r="BR236" s="76">
        <f>VLOOKUP(F236,'N2K Features'!$D$5:$CL$125,65,FALSE)</f>
        <v>0</v>
      </c>
      <c r="BS236" s="76">
        <f>VLOOKUP(F236,'N2K Features'!$D$5:$CL$125,66,FALSE)</f>
        <v>0</v>
      </c>
      <c r="BT236" s="76" t="str">
        <f>VLOOKUP(F236,'N2K Features'!$D$5:$CL$125,67,FALSE)</f>
        <v>No</v>
      </c>
      <c r="BU236" s="76">
        <f>VLOOKUP(F236,'N2K Features'!$D$5:$CL$125,68,FALSE)</f>
        <v>0</v>
      </c>
      <c r="BV236" s="76">
        <f>VLOOKUP(F236,'N2K Features'!$D$5:$CL$125,69,FALSE)</f>
        <v>0</v>
      </c>
      <c r="BW236" s="76" t="str">
        <f>VLOOKUP(F236,'N2K Features'!$D$5:$CL$125,70,FALSE)</f>
        <v>Yes</v>
      </c>
      <c r="BX236" s="76" t="str">
        <f>VLOOKUP(F236,'N2K Features'!$D$5:$CL$125,71,FALSE)</f>
        <v>Medium</v>
      </c>
      <c r="BY236" s="130" t="str">
        <f>VLOOKUP(F236,'N2K Features'!$D$5:$CL$125,72,FALSE)</f>
        <v>High</v>
      </c>
      <c r="BZ236" s="76" t="str">
        <f>VLOOKUP(F236,'N2K Features'!$D$5:$CL$125,73,FALSE)</f>
        <v>Yes</v>
      </c>
      <c r="CA236" s="76" t="str">
        <f>VLOOKUP(F236,'N2K Features'!$D$5:$CL$125,74,FALSE)</f>
        <v>Large</v>
      </c>
      <c r="CB236" s="76" t="str">
        <f>VLOOKUP(F236,'N2K Features'!$D$5:$CL$125,75,FALSE)</f>
        <v>High</v>
      </c>
      <c r="CC236" s="76" t="str">
        <f>VLOOKUP(F236,'N2K Features'!$D$5:$CL$125,76,FALSE)</f>
        <v>No</v>
      </c>
      <c r="CD236" s="76">
        <f>VLOOKUP(F236,'N2K Features'!$D$5:$CL$125,77,FALSE)</f>
        <v>0</v>
      </c>
      <c r="CE236" s="76">
        <f>VLOOKUP(F236,'N2K Features'!$D$5:$CL$125,78,FALSE)</f>
        <v>0</v>
      </c>
      <c r="CF236" s="76" t="str">
        <f>VLOOKUP(F236,'N2K Features'!$D$5:$CL$125,79,FALSE)</f>
        <v>No</v>
      </c>
      <c r="CG236" s="76">
        <f>VLOOKUP(F236,'N2K Features'!$D$5:$CL$125,80,FALSE)</f>
        <v>0</v>
      </c>
      <c r="CH236" s="76">
        <f>VLOOKUP(F236,'N2K Features'!$D$5:$CL$125,81,FALSE)</f>
        <v>0</v>
      </c>
      <c r="CI236" s="76" t="str">
        <f>VLOOKUP(F236,'N2K Features'!$D$5:$CL$125,82,FALSE)</f>
        <v>Yes</v>
      </c>
      <c r="CJ236" s="76" t="str">
        <f>VLOOKUP(F236,'N2K Features'!$D$5:$CL$125,83,FALSE)</f>
        <v>Medium</v>
      </c>
      <c r="CK236" s="76" t="str">
        <f>VLOOKUP(F236,'N2K Features'!$D$5:$CL$125,84,FALSE)</f>
        <v>High</v>
      </c>
      <c r="CL236" s="76" t="str">
        <f>VLOOKUP(F236,'N2K Features'!$D$5:$CL$125,85,FALSE)</f>
        <v>Yes</v>
      </c>
      <c r="CM236" s="76" t="str">
        <f>VLOOKUP(F236,'N2K Features'!$D$5:$CL$125,86,FALSE)</f>
        <v>Medium</v>
      </c>
      <c r="CN236" s="79" t="str">
        <f>VLOOKUP(F236,'N2K Features'!$D$5:$CL$125,87,FALSE)</f>
        <v>Part of coastline landscape</v>
      </c>
    </row>
    <row r="237" spans="1:92" ht="14.4" hidden="1" x14ac:dyDescent="0.3">
      <c r="A237" s="129" t="s">
        <v>272</v>
      </c>
      <c r="B237" s="59" t="s">
        <v>273</v>
      </c>
      <c r="C237" s="59" t="s">
        <v>528</v>
      </c>
      <c r="D237" s="59" t="s">
        <v>680</v>
      </c>
      <c r="E237" s="59" t="s">
        <v>603</v>
      </c>
      <c r="F237" s="59" t="s">
        <v>681</v>
      </c>
      <c r="G237" s="59" t="s">
        <v>682</v>
      </c>
      <c r="H237" s="179" t="s">
        <v>683</v>
      </c>
      <c r="I237" s="77" t="str">
        <f>VLOOKUP(F237,'N2K Features'!$D$5:$CL$125,4,FALSE)</f>
        <v>No</v>
      </c>
      <c r="J237" s="77">
        <f>VLOOKUP(F237,'N2K Features'!$D$5:$CL$125,5,FALSE)</f>
        <v>0</v>
      </c>
      <c r="K237" s="77">
        <f>VLOOKUP(F237,'N2K Features'!$D$5:$CL$125,6,FALSE)</f>
        <v>0</v>
      </c>
      <c r="L237" s="77" t="str">
        <f>VLOOKUP(F237,'N2K Features'!$D$5:$CL$125,7,FALSE)</f>
        <v>No</v>
      </c>
      <c r="M237" s="77" t="str">
        <f>VLOOKUP(F237,'N2K Features'!$D$5:$CL$125,8,FALSE)</f>
        <v>Negligible</v>
      </c>
      <c r="N237" s="77" t="str">
        <f>VLOOKUP(F237,'N2K Features'!$D$5:$CL$125,9,FALSE)</f>
        <v>Low</v>
      </c>
      <c r="O237" s="77" t="str">
        <f>VLOOKUP(F237,'N2K Features'!$D$5:$CL$125,10,FALSE)</f>
        <v>No</v>
      </c>
      <c r="P237" s="77" t="str">
        <f>VLOOKUP(F237,'N2K Features'!$D$5:$CL$125,11,FALSE)</f>
        <v>Negligible</v>
      </c>
      <c r="Q237" s="77" t="str">
        <f>VLOOKUP(F237,'N2K Features'!$D$5:$CL$125,12,FALSE)</f>
        <v>Low</v>
      </c>
      <c r="R237" s="77" t="str">
        <f>VLOOKUP(F237,'N2K Features'!$D$5:$CL$125,13,FALSE)</f>
        <v>No</v>
      </c>
      <c r="S237" s="77">
        <f>VLOOKUP(F237,'N2K Features'!$D$5:$CL$125,14,FALSE)</f>
        <v>0</v>
      </c>
      <c r="T237" s="77">
        <f>VLOOKUP(F237,'N2K Features'!$D$5:$CL$125,15,FALSE)</f>
        <v>0</v>
      </c>
      <c r="U237" s="77" t="str">
        <f>VLOOKUP(F237,'N2K Features'!$D$5:$CL$125,16,FALSE)</f>
        <v>No</v>
      </c>
      <c r="V237" s="77">
        <f>VLOOKUP(F237,'N2K Features'!$D$5:$CL$125, 17,FALSE)</f>
        <v>0</v>
      </c>
      <c r="W237" s="77">
        <f>VLOOKUP(F237,'N2K Features'!$D$5:$CL$125,18,FALSE)</f>
        <v>0</v>
      </c>
      <c r="X237" s="77" t="str">
        <f>VLOOKUP(F237,'N2K Features'!$D$5:$CL$125,19,FALSE)</f>
        <v>No</v>
      </c>
      <c r="Y237" s="77">
        <f>VLOOKUP(F237,'N2K Features'!$D$5:$CL$125,20,FALSE)</f>
        <v>0</v>
      </c>
      <c r="Z237" s="77">
        <f>VLOOKUP(F237,'N2K Features'!$D$5:$CL$125,21,FALSE)</f>
        <v>0</v>
      </c>
      <c r="AA237" s="77" t="str">
        <f>VLOOKUP(F237,'N2K Features'!$D$5:$CL$125,22,FALSE)</f>
        <v>No</v>
      </c>
      <c r="AB237" s="77">
        <f>VLOOKUP(F237,'N2K Features'!$D$5:$CL$125,23,FALSE)</f>
        <v>0</v>
      </c>
      <c r="AC237" s="77">
        <f>VLOOKUP(F237,'N2K Features'!$D$5:$CL$125,24,FALSE)</f>
        <v>0</v>
      </c>
      <c r="AD237" s="77" t="str">
        <f>VLOOKUP(F237,'N2K Features'!$D$5:$CL$125,25,FALSE)</f>
        <v>No</v>
      </c>
      <c r="AE237" s="77">
        <f>VLOOKUP(F237,'N2K Features'!$D$5:$CL$125,26,FALSE)</f>
        <v>0</v>
      </c>
      <c r="AF237" s="78">
        <f>VLOOKUP(F237,'N2K Features'!$D$5:$CL$125,27,FALSE)</f>
        <v>0</v>
      </c>
      <c r="AG237" s="76" t="str">
        <f>VLOOKUP(F237,'N2K Features'!$D$5:$CL$125,28,FALSE)</f>
        <v>No</v>
      </c>
      <c r="AH237" s="76">
        <f>VLOOKUP(F237,'N2K Features'!$D$5:$CL$125,29,FALSE)</f>
        <v>0</v>
      </c>
      <c r="AI237" s="76">
        <f>VLOOKUP(F237,'N2K Features'!$D$5:$CL$125,30,FALSE)</f>
        <v>0</v>
      </c>
      <c r="AJ237" s="76" t="str">
        <f>VLOOKUP(F237,'N2K Features'!$D$5:$CL$125,31,FALSE)</f>
        <v>No</v>
      </c>
      <c r="AK237" s="76">
        <f>VLOOKUP(F237,'N2K Features'!$D$5:$CL$125,32,FALSE)</f>
        <v>0</v>
      </c>
      <c r="AL237" s="76">
        <f>VLOOKUP(F237,'N2K Features'!$D$5:$CL$125,33,FALSE)</f>
        <v>0</v>
      </c>
      <c r="AM237" s="76" t="str">
        <f>VLOOKUP(F237,'N2K Features'!$D$5:$CL$125,34,FALSE)</f>
        <v>No</v>
      </c>
      <c r="AN237" s="76">
        <f>VLOOKUP(F237,'N2K Features'!$D$5:$CL$125,35,FALSE)</f>
        <v>0</v>
      </c>
      <c r="AO237" s="76">
        <f>VLOOKUP(F237,'N2K Features'!$D$5:$CL$125,36,FALSE)</f>
        <v>0</v>
      </c>
      <c r="AP237" s="76" t="str">
        <f>VLOOKUP(F237,'N2K Features'!$D$5:$CL$125,37,FALSE)</f>
        <v>No</v>
      </c>
      <c r="AQ237" s="76">
        <f>VLOOKUP(F237,'N2K Features'!$D$5:$CL$125,38,FALSE)</f>
        <v>0</v>
      </c>
      <c r="AR237" s="76">
        <f>VLOOKUP(F237,'N2K Features'!$D$5:$CL$125,39,FALSE)</f>
        <v>0</v>
      </c>
      <c r="AS237" s="76" t="str">
        <f>VLOOKUP(F237,'N2K Features'!$D$5:$CL$125,40,FALSE)</f>
        <v>No</v>
      </c>
      <c r="AT237" s="76">
        <f>VLOOKUP(F237,'N2K Features'!$D$5:$CL$125,41,FALSE)</f>
        <v>0</v>
      </c>
      <c r="AU237" s="76">
        <f>VLOOKUP(F237,'N2K Features'!$D$5:$CL$125,42,FALSE)</f>
        <v>0</v>
      </c>
      <c r="AV237" s="76" t="str">
        <f>VLOOKUP(F237,'N2K Features'!$D$5:$CL$125,43,FALSE)</f>
        <v>No</v>
      </c>
      <c r="AW237" s="76">
        <f>VLOOKUP(F237,'N2K Features'!$D$5:$CL$125,44,FALSE)</f>
        <v>0</v>
      </c>
      <c r="AX237" s="76">
        <f>VLOOKUP(F237,'N2K Features'!$D$5:$CL$125,45,FALSE)</f>
        <v>0</v>
      </c>
      <c r="AY237" s="76" t="str">
        <f>VLOOKUP(F237,'N2K Features'!$D$5:$CL$125,46,FALSE)</f>
        <v>No</v>
      </c>
      <c r="AZ237" s="76">
        <f>VLOOKUP(F237,'N2K Features'!$D$5:$CL$125,47,FALSE)</f>
        <v>0</v>
      </c>
      <c r="BA237" s="76">
        <f>VLOOKUP(F237,'N2K Features'!$D$5:$CL$125,48,FALSE)</f>
        <v>0</v>
      </c>
      <c r="BB237" s="76" t="str">
        <f>VLOOKUP(F237,'N2K Features'!$D$5:$CL$125,49,FALSE)</f>
        <v>No</v>
      </c>
      <c r="BC237" s="76">
        <f>VLOOKUP(F237,'N2K Features'!$D$5:$CL$125,50,FALSE)</f>
        <v>0</v>
      </c>
      <c r="BD237" s="130">
        <f>VLOOKUP(F237,'N2K Features'!$D$5:$CL$125,51,FALSE)</f>
        <v>0</v>
      </c>
      <c r="BE237" s="76" t="str">
        <f>VLOOKUP(F237,'N2K Features'!$D$5:$CL$125,52,FALSE)</f>
        <v>No</v>
      </c>
      <c r="BF237" s="76">
        <f>VLOOKUP(F237,'N2K Features'!$D$5:$CL$125,53,FALSE)</f>
        <v>0</v>
      </c>
      <c r="BG237" s="130">
        <f>VLOOKUP(F237,'N2K Features'!$D$5:$CL$125,54,FALSE)</f>
        <v>0</v>
      </c>
      <c r="BH237" s="76" t="str">
        <f>VLOOKUP(F237,'N2K Features'!$D$5:$CL$125,55,FALSE)</f>
        <v>No</v>
      </c>
      <c r="BI237" s="76">
        <f>VLOOKUP(F237,'N2K Features'!$D$5:$CL$125,56,FALSE)</f>
        <v>0</v>
      </c>
      <c r="BJ237" s="76">
        <f>VLOOKUP(F237,'N2K Features'!$D$5:$CL$125,57,FALSE)</f>
        <v>0</v>
      </c>
      <c r="BK237" s="76" t="str">
        <f>VLOOKUP(F237,'N2K Features'!$D$5:$CL$125,58,FALSE)</f>
        <v>No</v>
      </c>
      <c r="BL237" s="76">
        <f>VLOOKUP(F237,'N2K Features'!$D$5:$CL$125,59,FALSE)</f>
        <v>0</v>
      </c>
      <c r="BM237" s="130">
        <f>VLOOKUP(F237,'N2K Features'!$D$5:$CL$125,60,FALSE)</f>
        <v>0</v>
      </c>
      <c r="BN237" s="76" t="str">
        <f>VLOOKUP(F237,'N2K Features'!$D$5:$CL$125,61,FALSE)</f>
        <v>No</v>
      </c>
      <c r="BO237" s="76">
        <f>VLOOKUP(F237,'N2K Features'!$D$5:$CL$125,62,FALSE)</f>
        <v>0</v>
      </c>
      <c r="BP237" s="76">
        <f>VLOOKUP(F237,'N2K Features'!$D$5:$CL$125,63,FALSE)</f>
        <v>0</v>
      </c>
      <c r="BQ237" s="76" t="str">
        <f>VLOOKUP(F237,'N2K Features'!$D$5:$CL$125,64,FALSE)</f>
        <v>No</v>
      </c>
      <c r="BR237" s="76">
        <f>VLOOKUP(F237,'N2K Features'!$D$5:$CL$125,65,FALSE)</f>
        <v>0</v>
      </c>
      <c r="BS237" s="76">
        <f>VLOOKUP(F237,'N2K Features'!$D$5:$CL$125,66,FALSE)</f>
        <v>0</v>
      </c>
      <c r="BT237" s="76" t="str">
        <f>VLOOKUP(F237,'N2K Features'!$D$5:$CL$125,67,FALSE)</f>
        <v>No</v>
      </c>
      <c r="BU237" s="76">
        <f>VLOOKUP(F237,'N2K Features'!$D$5:$CL$125,68,FALSE)</f>
        <v>0</v>
      </c>
      <c r="BV237" s="76">
        <f>VLOOKUP(F237,'N2K Features'!$D$5:$CL$125,69,FALSE)</f>
        <v>0</v>
      </c>
      <c r="BW237" s="76" t="str">
        <f>VLOOKUP(F237,'N2K Features'!$D$5:$CL$125,70,FALSE)</f>
        <v>No</v>
      </c>
      <c r="BX237" s="76">
        <f>VLOOKUP(F237,'N2K Features'!$D$5:$CL$125,71,FALSE)</f>
        <v>0</v>
      </c>
      <c r="BY237" s="130">
        <f>VLOOKUP(F237,'N2K Features'!$D$5:$CL$125,72,FALSE)</f>
        <v>0</v>
      </c>
      <c r="BZ237" s="76" t="str">
        <f>VLOOKUP(F237,'N2K Features'!$D$5:$CL$125,73,FALSE)</f>
        <v>No</v>
      </c>
      <c r="CA237" s="76">
        <f>VLOOKUP(F237,'N2K Features'!$D$5:$CL$125,74,FALSE)</f>
        <v>0</v>
      </c>
      <c r="CB237" s="76">
        <f>VLOOKUP(F237,'N2K Features'!$D$5:$CL$125,75,FALSE)</f>
        <v>0</v>
      </c>
      <c r="CC237" s="76" t="str">
        <f>VLOOKUP(F237,'N2K Features'!$D$5:$CL$125,76,FALSE)</f>
        <v>No</v>
      </c>
      <c r="CD237" s="76">
        <f>VLOOKUP(F237,'N2K Features'!$D$5:$CL$125,77,FALSE)</f>
        <v>0</v>
      </c>
      <c r="CE237" s="76">
        <f>VLOOKUP(F237,'N2K Features'!$D$5:$CL$125,78,FALSE)</f>
        <v>0</v>
      </c>
      <c r="CF237" s="76" t="str">
        <f>VLOOKUP(F237,'N2K Features'!$D$5:$CL$125,79,FALSE)</f>
        <v>No</v>
      </c>
      <c r="CG237" s="76">
        <f>VLOOKUP(F237,'N2K Features'!$D$5:$CL$125,80,FALSE)</f>
        <v>0</v>
      </c>
      <c r="CH237" s="76">
        <f>VLOOKUP(F237,'N2K Features'!$D$5:$CL$125,81,FALSE)</f>
        <v>0</v>
      </c>
      <c r="CI237" s="76" t="str">
        <f>VLOOKUP(F237,'N2K Features'!$D$5:$CL$125,82,FALSE)</f>
        <v>No</v>
      </c>
      <c r="CJ237" s="76" t="str">
        <f>VLOOKUP(F237,'N2K Features'!$D$5:$CL$125,83,FALSE)</f>
        <v>Negligible</v>
      </c>
      <c r="CK237" s="76">
        <f>VLOOKUP(F237,'N2K Features'!$D$5:$CL$125,84,FALSE)</f>
        <v>0</v>
      </c>
      <c r="CL237" s="76" t="str">
        <f>VLOOKUP(F237,'N2K Features'!$D$5:$CL$125,85,FALSE)</f>
        <v>Yes</v>
      </c>
      <c r="CM237" s="76" t="str">
        <f>VLOOKUP(F237,'N2K Features'!$D$5:$CL$125,86,FALSE)</f>
        <v>Low</v>
      </c>
      <c r="CN237" s="79" t="str">
        <f>VLOOKUP(F237,'N2K Features'!$D$5:$CL$125,87,FALSE)</f>
        <v xml:space="preserve">Minor interest to anglers. </v>
      </c>
    </row>
    <row r="238" spans="1:92" ht="14.4" hidden="1" x14ac:dyDescent="0.3">
      <c r="A238" s="129" t="s">
        <v>272</v>
      </c>
      <c r="B238" s="59" t="s">
        <v>273</v>
      </c>
      <c r="C238" s="59" t="s">
        <v>528</v>
      </c>
      <c r="D238" s="59" t="s">
        <v>692</v>
      </c>
      <c r="E238" s="59" t="s">
        <v>603</v>
      </c>
      <c r="F238" s="59" t="s">
        <v>693</v>
      </c>
      <c r="G238" s="59" t="s">
        <v>694</v>
      </c>
      <c r="H238" s="179" t="s">
        <v>695</v>
      </c>
      <c r="I238" s="77" t="str">
        <f>VLOOKUP(F238,'N2K Features'!$D$5:$CL$125,4,FALSE)</f>
        <v>No</v>
      </c>
      <c r="J238" s="77">
        <f>VLOOKUP(F238,'N2K Features'!$D$5:$CL$125,5,FALSE)</f>
        <v>0</v>
      </c>
      <c r="K238" s="77">
        <f>VLOOKUP(F238,'N2K Features'!$D$5:$CL$125,6,FALSE)</f>
        <v>0</v>
      </c>
      <c r="L238" s="77" t="str">
        <f>VLOOKUP(F238,'N2K Features'!$D$5:$CL$125,7,FALSE)</f>
        <v>No</v>
      </c>
      <c r="M238" s="77" t="str">
        <f>VLOOKUP(F238,'N2K Features'!$D$5:$CL$125,8,FALSE)</f>
        <v>Negligible</v>
      </c>
      <c r="N238" s="77" t="str">
        <f>VLOOKUP(F238,'N2K Features'!$D$5:$CL$125,9,FALSE)</f>
        <v>Low</v>
      </c>
      <c r="O238" s="77" t="str">
        <f>VLOOKUP(F238,'N2K Features'!$D$5:$CL$125,10,FALSE)</f>
        <v>No</v>
      </c>
      <c r="P238" s="77" t="str">
        <f>VLOOKUP(F238,'N2K Features'!$D$5:$CL$125,11,FALSE)</f>
        <v>Negligible</v>
      </c>
      <c r="Q238" s="77" t="str">
        <f>VLOOKUP(F238,'N2K Features'!$D$5:$CL$125,12,FALSE)</f>
        <v>Low</v>
      </c>
      <c r="R238" s="77" t="str">
        <f>VLOOKUP(F238,'N2K Features'!$D$5:$CL$125,13,FALSE)</f>
        <v>No</v>
      </c>
      <c r="S238" s="77">
        <f>VLOOKUP(F238,'N2K Features'!$D$5:$CL$125,14,FALSE)</f>
        <v>0</v>
      </c>
      <c r="T238" s="77">
        <f>VLOOKUP(F238,'N2K Features'!$D$5:$CL$125,15,FALSE)</f>
        <v>0</v>
      </c>
      <c r="U238" s="77" t="str">
        <f>VLOOKUP(F238,'N2K Features'!$D$5:$CL$125,16,FALSE)</f>
        <v>No</v>
      </c>
      <c r="V238" s="77">
        <f>VLOOKUP(F238,'N2K Features'!$D$5:$CL$125, 17,FALSE)</f>
        <v>0</v>
      </c>
      <c r="W238" s="77">
        <f>VLOOKUP(F238,'N2K Features'!$D$5:$CL$125,18,FALSE)</f>
        <v>0</v>
      </c>
      <c r="X238" s="77" t="str">
        <f>VLOOKUP(F238,'N2K Features'!$D$5:$CL$125,19,FALSE)</f>
        <v>No</v>
      </c>
      <c r="Y238" s="77">
        <f>VLOOKUP(F238,'N2K Features'!$D$5:$CL$125,20,FALSE)</f>
        <v>0</v>
      </c>
      <c r="Z238" s="77">
        <f>VLOOKUP(F238,'N2K Features'!$D$5:$CL$125,21,FALSE)</f>
        <v>0</v>
      </c>
      <c r="AA238" s="77" t="str">
        <f>VLOOKUP(F238,'N2K Features'!$D$5:$CL$125,22,FALSE)</f>
        <v>No</v>
      </c>
      <c r="AB238" s="77">
        <f>VLOOKUP(F238,'N2K Features'!$D$5:$CL$125,23,FALSE)</f>
        <v>0</v>
      </c>
      <c r="AC238" s="77">
        <f>VLOOKUP(F238,'N2K Features'!$D$5:$CL$125,24,FALSE)</f>
        <v>0</v>
      </c>
      <c r="AD238" s="77" t="str">
        <f>VLOOKUP(F238,'N2K Features'!$D$5:$CL$125,25,FALSE)</f>
        <v>No</v>
      </c>
      <c r="AE238" s="77">
        <f>VLOOKUP(F238,'N2K Features'!$D$5:$CL$125,26,FALSE)</f>
        <v>0</v>
      </c>
      <c r="AF238" s="78">
        <f>VLOOKUP(F238,'N2K Features'!$D$5:$CL$125,27,FALSE)</f>
        <v>0</v>
      </c>
      <c r="AG238" s="76" t="str">
        <f>VLOOKUP(F238,'N2K Features'!$D$5:$CL$125,28,FALSE)</f>
        <v>No</v>
      </c>
      <c r="AH238" s="76">
        <f>VLOOKUP(F238,'N2K Features'!$D$5:$CL$125,29,FALSE)</f>
        <v>0</v>
      </c>
      <c r="AI238" s="76">
        <f>VLOOKUP(F238,'N2K Features'!$D$5:$CL$125,30,FALSE)</f>
        <v>0</v>
      </c>
      <c r="AJ238" s="76" t="str">
        <f>VLOOKUP(F238,'N2K Features'!$D$5:$CL$125,31,FALSE)</f>
        <v>No</v>
      </c>
      <c r="AK238" s="76">
        <f>VLOOKUP(F238,'N2K Features'!$D$5:$CL$125,32,FALSE)</f>
        <v>0</v>
      </c>
      <c r="AL238" s="76">
        <f>VLOOKUP(F238,'N2K Features'!$D$5:$CL$125,33,FALSE)</f>
        <v>0</v>
      </c>
      <c r="AM238" s="76" t="str">
        <f>VLOOKUP(F238,'N2K Features'!$D$5:$CL$125,34,FALSE)</f>
        <v>No</v>
      </c>
      <c r="AN238" s="76">
        <f>VLOOKUP(F238,'N2K Features'!$D$5:$CL$125,35,FALSE)</f>
        <v>0</v>
      </c>
      <c r="AO238" s="76">
        <f>VLOOKUP(F238,'N2K Features'!$D$5:$CL$125,36,FALSE)</f>
        <v>0</v>
      </c>
      <c r="AP238" s="76" t="str">
        <f>VLOOKUP(F238,'N2K Features'!$D$5:$CL$125,37,FALSE)</f>
        <v>No</v>
      </c>
      <c r="AQ238" s="76">
        <f>VLOOKUP(F238,'N2K Features'!$D$5:$CL$125,38,FALSE)</f>
        <v>0</v>
      </c>
      <c r="AR238" s="76">
        <f>VLOOKUP(F238,'N2K Features'!$D$5:$CL$125,39,FALSE)</f>
        <v>0</v>
      </c>
      <c r="AS238" s="76" t="str">
        <f>VLOOKUP(F238,'N2K Features'!$D$5:$CL$125,40,FALSE)</f>
        <v>No</v>
      </c>
      <c r="AT238" s="76">
        <f>VLOOKUP(F238,'N2K Features'!$D$5:$CL$125,41,FALSE)</f>
        <v>0</v>
      </c>
      <c r="AU238" s="76">
        <f>VLOOKUP(F238,'N2K Features'!$D$5:$CL$125,42,FALSE)</f>
        <v>0</v>
      </c>
      <c r="AV238" s="76" t="str">
        <f>VLOOKUP(F238,'N2K Features'!$D$5:$CL$125,43,FALSE)</f>
        <v>No</v>
      </c>
      <c r="AW238" s="76">
        <f>VLOOKUP(F238,'N2K Features'!$D$5:$CL$125,44,FALSE)</f>
        <v>0</v>
      </c>
      <c r="AX238" s="76">
        <f>VLOOKUP(F238,'N2K Features'!$D$5:$CL$125,45,FALSE)</f>
        <v>0</v>
      </c>
      <c r="AY238" s="76" t="str">
        <f>VLOOKUP(F238,'N2K Features'!$D$5:$CL$125,46,FALSE)</f>
        <v>No</v>
      </c>
      <c r="AZ238" s="76">
        <f>VLOOKUP(F238,'N2K Features'!$D$5:$CL$125,47,FALSE)</f>
        <v>0</v>
      </c>
      <c r="BA238" s="76">
        <f>VLOOKUP(F238,'N2K Features'!$D$5:$CL$125,48,FALSE)</f>
        <v>0</v>
      </c>
      <c r="BB238" s="76" t="str">
        <f>VLOOKUP(F238,'N2K Features'!$D$5:$CL$125,49,FALSE)</f>
        <v>No</v>
      </c>
      <c r="BC238" s="76">
        <f>VLOOKUP(F238,'N2K Features'!$D$5:$CL$125,50,FALSE)</f>
        <v>0</v>
      </c>
      <c r="BD238" s="130">
        <f>VLOOKUP(F238,'N2K Features'!$D$5:$CL$125,51,FALSE)</f>
        <v>0</v>
      </c>
      <c r="BE238" s="76" t="str">
        <f>VLOOKUP(F238,'N2K Features'!$D$5:$CL$125,52,FALSE)</f>
        <v>No</v>
      </c>
      <c r="BF238" s="76">
        <f>VLOOKUP(F238,'N2K Features'!$D$5:$CL$125,53,FALSE)</f>
        <v>0</v>
      </c>
      <c r="BG238" s="130">
        <f>VLOOKUP(F238,'N2K Features'!$D$5:$CL$125,54,FALSE)</f>
        <v>0</v>
      </c>
      <c r="BH238" s="76" t="str">
        <f>VLOOKUP(F238,'N2K Features'!$D$5:$CL$125,55,FALSE)</f>
        <v>No</v>
      </c>
      <c r="BI238" s="76">
        <f>VLOOKUP(F238,'N2K Features'!$D$5:$CL$125,56,FALSE)</f>
        <v>0</v>
      </c>
      <c r="BJ238" s="76">
        <f>VLOOKUP(F238,'N2K Features'!$D$5:$CL$125,57,FALSE)</f>
        <v>0</v>
      </c>
      <c r="BK238" s="76" t="str">
        <f>VLOOKUP(F238,'N2K Features'!$D$5:$CL$125,58,FALSE)</f>
        <v>No</v>
      </c>
      <c r="BL238" s="76">
        <f>VLOOKUP(F238,'N2K Features'!$D$5:$CL$125,59,FALSE)</f>
        <v>0</v>
      </c>
      <c r="BM238" s="130">
        <f>VLOOKUP(F238,'N2K Features'!$D$5:$CL$125,60,FALSE)</f>
        <v>0</v>
      </c>
      <c r="BN238" s="76" t="str">
        <f>VLOOKUP(F238,'N2K Features'!$D$5:$CL$125,61,FALSE)</f>
        <v>No</v>
      </c>
      <c r="BO238" s="76">
        <f>VLOOKUP(F238,'N2K Features'!$D$5:$CL$125,62,FALSE)</f>
        <v>0</v>
      </c>
      <c r="BP238" s="76">
        <f>VLOOKUP(F238,'N2K Features'!$D$5:$CL$125,63,FALSE)</f>
        <v>0</v>
      </c>
      <c r="BQ238" s="76" t="str">
        <f>VLOOKUP(F238,'N2K Features'!$D$5:$CL$125,64,FALSE)</f>
        <v>No</v>
      </c>
      <c r="BR238" s="76">
        <f>VLOOKUP(F238,'N2K Features'!$D$5:$CL$125,65,FALSE)</f>
        <v>0</v>
      </c>
      <c r="BS238" s="76">
        <f>VLOOKUP(F238,'N2K Features'!$D$5:$CL$125,66,FALSE)</f>
        <v>0</v>
      </c>
      <c r="BT238" s="76" t="str">
        <f>VLOOKUP(F238,'N2K Features'!$D$5:$CL$125,67,FALSE)</f>
        <v>No</v>
      </c>
      <c r="BU238" s="76">
        <f>VLOOKUP(F238,'N2K Features'!$D$5:$CL$125,68,FALSE)</f>
        <v>0</v>
      </c>
      <c r="BV238" s="76">
        <f>VLOOKUP(F238,'N2K Features'!$D$5:$CL$125,69,FALSE)</f>
        <v>0</v>
      </c>
      <c r="BW238" s="76" t="str">
        <f>VLOOKUP(F238,'N2K Features'!$D$5:$CL$125,70,FALSE)</f>
        <v>No</v>
      </c>
      <c r="BX238" s="76">
        <f>VLOOKUP(F238,'N2K Features'!$D$5:$CL$125,71,FALSE)</f>
        <v>0</v>
      </c>
      <c r="BY238" s="130">
        <f>VLOOKUP(F238,'N2K Features'!$D$5:$CL$125,72,FALSE)</f>
        <v>0</v>
      </c>
      <c r="BZ238" s="76" t="str">
        <f>VLOOKUP(F238,'N2K Features'!$D$5:$CL$125,73,FALSE)</f>
        <v>No</v>
      </c>
      <c r="CA238" s="76">
        <f>VLOOKUP(F238,'N2K Features'!$D$5:$CL$125,74,FALSE)</f>
        <v>0</v>
      </c>
      <c r="CB238" s="76">
        <f>VLOOKUP(F238,'N2K Features'!$D$5:$CL$125,75,FALSE)</f>
        <v>0</v>
      </c>
      <c r="CC238" s="76" t="str">
        <f>VLOOKUP(F238,'N2K Features'!$D$5:$CL$125,76,FALSE)</f>
        <v>No</v>
      </c>
      <c r="CD238" s="76">
        <f>VLOOKUP(F238,'N2K Features'!$D$5:$CL$125,77,FALSE)</f>
        <v>0</v>
      </c>
      <c r="CE238" s="76">
        <f>VLOOKUP(F238,'N2K Features'!$D$5:$CL$125,78,FALSE)</f>
        <v>0</v>
      </c>
      <c r="CF238" s="76" t="str">
        <f>VLOOKUP(F238,'N2K Features'!$D$5:$CL$125,79,FALSE)</f>
        <v>No</v>
      </c>
      <c r="CG238" s="76">
        <f>VLOOKUP(F238,'N2K Features'!$D$5:$CL$125,80,FALSE)</f>
        <v>0</v>
      </c>
      <c r="CH238" s="76">
        <f>VLOOKUP(F238,'N2K Features'!$D$5:$CL$125,81,FALSE)</f>
        <v>0</v>
      </c>
      <c r="CI238" s="76" t="str">
        <f>VLOOKUP(F238,'N2K Features'!$D$5:$CL$125,82,FALSE)</f>
        <v>No</v>
      </c>
      <c r="CJ238" s="76" t="str">
        <f>VLOOKUP(F238,'N2K Features'!$D$5:$CL$125,83,FALSE)</f>
        <v>Negligible</v>
      </c>
      <c r="CK238" s="76">
        <f>VLOOKUP(F238,'N2K Features'!$D$5:$CL$125,84,FALSE)</f>
        <v>0</v>
      </c>
      <c r="CL238" s="76" t="str">
        <f>VLOOKUP(F238,'N2K Features'!$D$5:$CL$125,85,FALSE)</f>
        <v>No</v>
      </c>
      <c r="CM238" s="76">
        <f>VLOOKUP(F238,'N2K Features'!$D$5:$CL$125,86,FALSE)</f>
        <v>0</v>
      </c>
      <c r="CN238" s="79">
        <f>VLOOKUP(F238,'N2K Features'!$D$5:$CL$125,87,FALSE)</f>
        <v>0</v>
      </c>
    </row>
    <row r="239" spans="1:92" ht="14.4" hidden="1" x14ac:dyDescent="0.3">
      <c r="A239" s="129" t="s">
        <v>272</v>
      </c>
      <c r="B239" s="59" t="s">
        <v>273</v>
      </c>
      <c r="C239" s="59" t="s">
        <v>528</v>
      </c>
      <c r="D239" s="59" t="s">
        <v>688</v>
      </c>
      <c r="E239" s="59" t="s">
        <v>603</v>
      </c>
      <c r="F239" s="59" t="s">
        <v>689</v>
      </c>
      <c r="G239" s="59" t="s">
        <v>690</v>
      </c>
      <c r="H239" s="179" t="s">
        <v>691</v>
      </c>
      <c r="I239" s="77" t="str">
        <f>VLOOKUP(F239,'N2K Features'!$D$5:$CL$125,4,FALSE)</f>
        <v>No</v>
      </c>
      <c r="J239" s="77">
        <f>VLOOKUP(F239,'N2K Features'!$D$5:$CL$125,5,FALSE)</f>
        <v>0</v>
      </c>
      <c r="K239" s="77">
        <f>VLOOKUP(F239,'N2K Features'!$D$5:$CL$125,6,FALSE)</f>
        <v>0</v>
      </c>
      <c r="L239" s="77" t="str">
        <f>VLOOKUP(F239,'N2K Features'!$D$5:$CL$125,7,FALSE)</f>
        <v>No</v>
      </c>
      <c r="M239" s="77" t="str">
        <f>VLOOKUP(F239,'N2K Features'!$D$5:$CL$125,8,FALSE)</f>
        <v>Negligible</v>
      </c>
      <c r="N239" s="77" t="str">
        <f>VLOOKUP(F239,'N2K Features'!$D$5:$CL$125,9,FALSE)</f>
        <v>Low</v>
      </c>
      <c r="O239" s="77" t="str">
        <f>VLOOKUP(F239,'N2K Features'!$D$5:$CL$125,10,FALSE)</f>
        <v>No</v>
      </c>
      <c r="P239" s="77" t="str">
        <f>VLOOKUP(F239,'N2K Features'!$D$5:$CL$125,11,FALSE)</f>
        <v>Negligible</v>
      </c>
      <c r="Q239" s="77" t="str">
        <f>VLOOKUP(F239,'N2K Features'!$D$5:$CL$125,12,FALSE)</f>
        <v>Low</v>
      </c>
      <c r="R239" s="77" t="str">
        <f>VLOOKUP(F239,'N2K Features'!$D$5:$CL$125,13,FALSE)</f>
        <v>No</v>
      </c>
      <c r="S239" s="77">
        <f>VLOOKUP(F239,'N2K Features'!$D$5:$CL$125,14,FALSE)</f>
        <v>0</v>
      </c>
      <c r="T239" s="77">
        <f>VLOOKUP(F239,'N2K Features'!$D$5:$CL$125,15,FALSE)</f>
        <v>0</v>
      </c>
      <c r="U239" s="77" t="str">
        <f>VLOOKUP(F239,'N2K Features'!$D$5:$CL$125,16,FALSE)</f>
        <v>No</v>
      </c>
      <c r="V239" s="77">
        <f>VLOOKUP(F239,'N2K Features'!$D$5:$CL$125, 17,FALSE)</f>
        <v>0</v>
      </c>
      <c r="W239" s="77">
        <f>VLOOKUP(F239,'N2K Features'!$D$5:$CL$125,18,FALSE)</f>
        <v>0</v>
      </c>
      <c r="X239" s="77" t="str">
        <f>VLOOKUP(F239,'N2K Features'!$D$5:$CL$125,19,FALSE)</f>
        <v>No</v>
      </c>
      <c r="Y239" s="77">
        <f>VLOOKUP(F239,'N2K Features'!$D$5:$CL$125,20,FALSE)</f>
        <v>0</v>
      </c>
      <c r="Z239" s="77">
        <f>VLOOKUP(F239,'N2K Features'!$D$5:$CL$125,21,FALSE)</f>
        <v>0</v>
      </c>
      <c r="AA239" s="77" t="str">
        <f>VLOOKUP(F239,'N2K Features'!$D$5:$CL$125,22,FALSE)</f>
        <v>No</v>
      </c>
      <c r="AB239" s="77">
        <f>VLOOKUP(F239,'N2K Features'!$D$5:$CL$125,23,FALSE)</f>
        <v>0</v>
      </c>
      <c r="AC239" s="77">
        <f>VLOOKUP(F239,'N2K Features'!$D$5:$CL$125,24,FALSE)</f>
        <v>0</v>
      </c>
      <c r="AD239" s="77" t="str">
        <f>VLOOKUP(F239,'N2K Features'!$D$5:$CL$125,25,FALSE)</f>
        <v>No</v>
      </c>
      <c r="AE239" s="77">
        <f>VLOOKUP(F239,'N2K Features'!$D$5:$CL$125,26,FALSE)</f>
        <v>0</v>
      </c>
      <c r="AF239" s="78">
        <f>VLOOKUP(F239,'N2K Features'!$D$5:$CL$125,27,FALSE)</f>
        <v>0</v>
      </c>
      <c r="AG239" s="76" t="str">
        <f>VLOOKUP(F239,'N2K Features'!$D$5:$CL$125,28,FALSE)</f>
        <v>No</v>
      </c>
      <c r="AH239" s="76">
        <f>VLOOKUP(F239,'N2K Features'!$D$5:$CL$125,29,FALSE)</f>
        <v>0</v>
      </c>
      <c r="AI239" s="76">
        <f>VLOOKUP(F239,'N2K Features'!$D$5:$CL$125,30,FALSE)</f>
        <v>0</v>
      </c>
      <c r="AJ239" s="76" t="str">
        <f>VLOOKUP(F239,'N2K Features'!$D$5:$CL$125,31,FALSE)</f>
        <v>No</v>
      </c>
      <c r="AK239" s="76">
        <f>VLOOKUP(F239,'N2K Features'!$D$5:$CL$125,32,FALSE)</f>
        <v>0</v>
      </c>
      <c r="AL239" s="76">
        <f>VLOOKUP(F239,'N2K Features'!$D$5:$CL$125,33,FALSE)</f>
        <v>0</v>
      </c>
      <c r="AM239" s="76" t="str">
        <f>VLOOKUP(F239,'N2K Features'!$D$5:$CL$125,34,FALSE)</f>
        <v>No</v>
      </c>
      <c r="AN239" s="76">
        <f>VLOOKUP(F239,'N2K Features'!$D$5:$CL$125,35,FALSE)</f>
        <v>0</v>
      </c>
      <c r="AO239" s="76">
        <f>VLOOKUP(F239,'N2K Features'!$D$5:$CL$125,36,FALSE)</f>
        <v>0</v>
      </c>
      <c r="AP239" s="76" t="str">
        <f>VLOOKUP(F239,'N2K Features'!$D$5:$CL$125,37,FALSE)</f>
        <v>No</v>
      </c>
      <c r="AQ239" s="76">
        <f>VLOOKUP(F239,'N2K Features'!$D$5:$CL$125,38,FALSE)</f>
        <v>0</v>
      </c>
      <c r="AR239" s="76">
        <f>VLOOKUP(F239,'N2K Features'!$D$5:$CL$125,39,FALSE)</f>
        <v>0</v>
      </c>
      <c r="AS239" s="76" t="str">
        <f>VLOOKUP(F239,'N2K Features'!$D$5:$CL$125,40,FALSE)</f>
        <v>No</v>
      </c>
      <c r="AT239" s="76">
        <f>VLOOKUP(F239,'N2K Features'!$D$5:$CL$125,41,FALSE)</f>
        <v>0</v>
      </c>
      <c r="AU239" s="76">
        <f>VLOOKUP(F239,'N2K Features'!$D$5:$CL$125,42,FALSE)</f>
        <v>0</v>
      </c>
      <c r="AV239" s="76" t="str">
        <f>VLOOKUP(F239,'N2K Features'!$D$5:$CL$125,43,FALSE)</f>
        <v>No</v>
      </c>
      <c r="AW239" s="76">
        <f>VLOOKUP(F239,'N2K Features'!$D$5:$CL$125,44,FALSE)</f>
        <v>0</v>
      </c>
      <c r="AX239" s="76">
        <f>VLOOKUP(F239,'N2K Features'!$D$5:$CL$125,45,FALSE)</f>
        <v>0</v>
      </c>
      <c r="AY239" s="76" t="str">
        <f>VLOOKUP(F239,'N2K Features'!$D$5:$CL$125,46,FALSE)</f>
        <v>No</v>
      </c>
      <c r="AZ239" s="76">
        <f>VLOOKUP(F239,'N2K Features'!$D$5:$CL$125,47,FALSE)</f>
        <v>0</v>
      </c>
      <c r="BA239" s="76">
        <f>VLOOKUP(F239,'N2K Features'!$D$5:$CL$125,48,FALSE)</f>
        <v>0</v>
      </c>
      <c r="BB239" s="76" t="str">
        <f>VLOOKUP(F239,'N2K Features'!$D$5:$CL$125,49,FALSE)</f>
        <v>No</v>
      </c>
      <c r="BC239" s="76">
        <f>VLOOKUP(F239,'N2K Features'!$D$5:$CL$125,50,FALSE)</f>
        <v>0</v>
      </c>
      <c r="BD239" s="130">
        <f>VLOOKUP(F239,'N2K Features'!$D$5:$CL$125,51,FALSE)</f>
        <v>0</v>
      </c>
      <c r="BE239" s="76" t="str">
        <f>VLOOKUP(F239,'N2K Features'!$D$5:$CL$125,52,FALSE)</f>
        <v>No</v>
      </c>
      <c r="BF239" s="76">
        <f>VLOOKUP(F239,'N2K Features'!$D$5:$CL$125,53,FALSE)</f>
        <v>0</v>
      </c>
      <c r="BG239" s="130">
        <f>VLOOKUP(F239,'N2K Features'!$D$5:$CL$125,54,FALSE)</f>
        <v>0</v>
      </c>
      <c r="BH239" s="76" t="str">
        <f>VLOOKUP(F239,'N2K Features'!$D$5:$CL$125,55,FALSE)</f>
        <v>No</v>
      </c>
      <c r="BI239" s="76">
        <f>VLOOKUP(F239,'N2K Features'!$D$5:$CL$125,56,FALSE)</f>
        <v>0</v>
      </c>
      <c r="BJ239" s="76">
        <f>VLOOKUP(F239,'N2K Features'!$D$5:$CL$125,57,FALSE)</f>
        <v>0</v>
      </c>
      <c r="BK239" s="76" t="str">
        <f>VLOOKUP(F239,'N2K Features'!$D$5:$CL$125,58,FALSE)</f>
        <v>No</v>
      </c>
      <c r="BL239" s="76">
        <f>VLOOKUP(F239,'N2K Features'!$D$5:$CL$125,59,FALSE)</f>
        <v>0</v>
      </c>
      <c r="BM239" s="130">
        <f>VLOOKUP(F239,'N2K Features'!$D$5:$CL$125,60,FALSE)</f>
        <v>0</v>
      </c>
      <c r="BN239" s="76" t="str">
        <f>VLOOKUP(F239,'N2K Features'!$D$5:$CL$125,61,FALSE)</f>
        <v>No</v>
      </c>
      <c r="BO239" s="76">
        <f>VLOOKUP(F239,'N2K Features'!$D$5:$CL$125,62,FALSE)</f>
        <v>0</v>
      </c>
      <c r="BP239" s="76">
        <f>VLOOKUP(F239,'N2K Features'!$D$5:$CL$125,63,FALSE)</f>
        <v>0</v>
      </c>
      <c r="BQ239" s="76" t="str">
        <f>VLOOKUP(F239,'N2K Features'!$D$5:$CL$125,64,FALSE)</f>
        <v>No</v>
      </c>
      <c r="BR239" s="76">
        <f>VLOOKUP(F239,'N2K Features'!$D$5:$CL$125,65,FALSE)</f>
        <v>0</v>
      </c>
      <c r="BS239" s="76">
        <f>VLOOKUP(F239,'N2K Features'!$D$5:$CL$125,66,FALSE)</f>
        <v>0</v>
      </c>
      <c r="BT239" s="76" t="str">
        <f>VLOOKUP(F239,'N2K Features'!$D$5:$CL$125,67,FALSE)</f>
        <v>No</v>
      </c>
      <c r="BU239" s="76">
        <f>VLOOKUP(F239,'N2K Features'!$D$5:$CL$125,68,FALSE)</f>
        <v>0</v>
      </c>
      <c r="BV239" s="76">
        <f>VLOOKUP(F239,'N2K Features'!$D$5:$CL$125,69,FALSE)</f>
        <v>0</v>
      </c>
      <c r="BW239" s="76" t="str">
        <f>VLOOKUP(F239,'N2K Features'!$D$5:$CL$125,70,FALSE)</f>
        <v>No</v>
      </c>
      <c r="BX239" s="76">
        <f>VLOOKUP(F239,'N2K Features'!$D$5:$CL$125,71,FALSE)</f>
        <v>0</v>
      </c>
      <c r="BY239" s="130">
        <f>VLOOKUP(F239,'N2K Features'!$D$5:$CL$125,72,FALSE)</f>
        <v>0</v>
      </c>
      <c r="BZ239" s="76" t="str">
        <f>VLOOKUP(F239,'N2K Features'!$D$5:$CL$125,73,FALSE)</f>
        <v>No</v>
      </c>
      <c r="CA239" s="76">
        <f>VLOOKUP(F239,'N2K Features'!$D$5:$CL$125,74,FALSE)</f>
        <v>0</v>
      </c>
      <c r="CB239" s="76">
        <f>VLOOKUP(F239,'N2K Features'!$D$5:$CL$125,75,FALSE)</f>
        <v>0</v>
      </c>
      <c r="CC239" s="76" t="str">
        <f>VLOOKUP(F239,'N2K Features'!$D$5:$CL$125,76,FALSE)</f>
        <v>No</v>
      </c>
      <c r="CD239" s="76">
        <f>VLOOKUP(F239,'N2K Features'!$D$5:$CL$125,77,FALSE)</f>
        <v>0</v>
      </c>
      <c r="CE239" s="76">
        <f>VLOOKUP(F239,'N2K Features'!$D$5:$CL$125,78,FALSE)</f>
        <v>0</v>
      </c>
      <c r="CF239" s="76" t="str">
        <f>VLOOKUP(F239,'N2K Features'!$D$5:$CL$125,79,FALSE)</f>
        <v>No</v>
      </c>
      <c r="CG239" s="76">
        <f>VLOOKUP(F239,'N2K Features'!$D$5:$CL$125,80,FALSE)</f>
        <v>0</v>
      </c>
      <c r="CH239" s="76">
        <f>VLOOKUP(F239,'N2K Features'!$D$5:$CL$125,81,FALSE)</f>
        <v>0</v>
      </c>
      <c r="CI239" s="76" t="str">
        <f>VLOOKUP(F239,'N2K Features'!$D$5:$CL$125,82,FALSE)</f>
        <v>No</v>
      </c>
      <c r="CJ239" s="76" t="str">
        <f>VLOOKUP(F239,'N2K Features'!$D$5:$CL$125,83,FALSE)</f>
        <v>Negligible</v>
      </c>
      <c r="CK239" s="76">
        <f>VLOOKUP(F239,'N2K Features'!$D$5:$CL$125,84,FALSE)</f>
        <v>0</v>
      </c>
      <c r="CL239" s="76" t="str">
        <f>VLOOKUP(F239,'N2K Features'!$D$5:$CL$125,85,FALSE)</f>
        <v>No</v>
      </c>
      <c r="CM239" s="76">
        <f>VLOOKUP(F239,'N2K Features'!$D$5:$CL$125,86,FALSE)</f>
        <v>0</v>
      </c>
      <c r="CN239" s="79">
        <f>VLOOKUP(F239,'N2K Features'!$D$5:$CL$125,87,FALSE)</f>
        <v>0</v>
      </c>
    </row>
    <row r="240" spans="1:92" ht="14.4" hidden="1" x14ac:dyDescent="0.3">
      <c r="A240" s="129" t="s">
        <v>272</v>
      </c>
      <c r="B240" s="59" t="s">
        <v>273</v>
      </c>
      <c r="C240" s="59" t="s">
        <v>528</v>
      </c>
      <c r="D240" s="59" t="s">
        <v>684</v>
      </c>
      <c r="E240" s="59" t="s">
        <v>603</v>
      </c>
      <c r="F240" s="59" t="s">
        <v>685</v>
      </c>
      <c r="G240" s="59" t="s">
        <v>686</v>
      </c>
      <c r="H240" s="179" t="s">
        <v>687</v>
      </c>
      <c r="I240" s="77" t="str">
        <f>VLOOKUP(F240,'N2K Features'!$D$5:$CL$125,4,FALSE)</f>
        <v>No</v>
      </c>
      <c r="J240" s="77">
        <f>VLOOKUP(F240,'N2K Features'!$D$5:$CL$125,5,FALSE)</f>
        <v>0</v>
      </c>
      <c r="K240" s="77">
        <f>VLOOKUP(F240,'N2K Features'!$D$5:$CL$125,6,FALSE)</f>
        <v>0</v>
      </c>
      <c r="L240" s="77" t="str">
        <f>VLOOKUP(F240,'N2K Features'!$D$5:$CL$125,7,FALSE)</f>
        <v>No</v>
      </c>
      <c r="M240" s="77" t="str">
        <f>VLOOKUP(F240,'N2K Features'!$D$5:$CL$125,8,FALSE)</f>
        <v>Negligible</v>
      </c>
      <c r="N240" s="77" t="str">
        <f>VLOOKUP(F240,'N2K Features'!$D$5:$CL$125,9,FALSE)</f>
        <v>Low</v>
      </c>
      <c r="O240" s="77" t="str">
        <f>VLOOKUP(F240,'N2K Features'!$D$5:$CL$125,10,FALSE)</f>
        <v>No</v>
      </c>
      <c r="P240" s="77" t="str">
        <f>VLOOKUP(F240,'N2K Features'!$D$5:$CL$125,11,FALSE)</f>
        <v>Negligible</v>
      </c>
      <c r="Q240" s="77" t="str">
        <f>VLOOKUP(F240,'N2K Features'!$D$5:$CL$125,12,FALSE)</f>
        <v>Low</v>
      </c>
      <c r="R240" s="77" t="str">
        <f>VLOOKUP(F240,'N2K Features'!$D$5:$CL$125,13,FALSE)</f>
        <v>No</v>
      </c>
      <c r="S240" s="77">
        <f>VLOOKUP(F240,'N2K Features'!$D$5:$CL$125,14,FALSE)</f>
        <v>0</v>
      </c>
      <c r="T240" s="77">
        <f>VLOOKUP(F240,'N2K Features'!$D$5:$CL$125,15,FALSE)</f>
        <v>0</v>
      </c>
      <c r="U240" s="77" t="str">
        <f>VLOOKUP(F240,'N2K Features'!$D$5:$CL$125,16,FALSE)</f>
        <v>No</v>
      </c>
      <c r="V240" s="77">
        <f>VLOOKUP(F240,'N2K Features'!$D$5:$CL$125, 17,FALSE)</f>
        <v>0</v>
      </c>
      <c r="W240" s="77">
        <f>VLOOKUP(F240,'N2K Features'!$D$5:$CL$125,18,FALSE)</f>
        <v>0</v>
      </c>
      <c r="X240" s="77" t="str">
        <f>VLOOKUP(F240,'N2K Features'!$D$5:$CL$125,19,FALSE)</f>
        <v>No</v>
      </c>
      <c r="Y240" s="77">
        <f>VLOOKUP(F240,'N2K Features'!$D$5:$CL$125,20,FALSE)</f>
        <v>0</v>
      </c>
      <c r="Z240" s="77">
        <f>VLOOKUP(F240,'N2K Features'!$D$5:$CL$125,21,FALSE)</f>
        <v>0</v>
      </c>
      <c r="AA240" s="77" t="str">
        <f>VLOOKUP(F240,'N2K Features'!$D$5:$CL$125,22,FALSE)</f>
        <v>No</v>
      </c>
      <c r="AB240" s="77">
        <f>VLOOKUP(F240,'N2K Features'!$D$5:$CL$125,23,FALSE)</f>
        <v>0</v>
      </c>
      <c r="AC240" s="77">
        <f>VLOOKUP(F240,'N2K Features'!$D$5:$CL$125,24,FALSE)</f>
        <v>0</v>
      </c>
      <c r="AD240" s="77" t="str">
        <f>VLOOKUP(F240,'N2K Features'!$D$5:$CL$125,25,FALSE)</f>
        <v>No</v>
      </c>
      <c r="AE240" s="77">
        <f>VLOOKUP(F240,'N2K Features'!$D$5:$CL$125,26,FALSE)</f>
        <v>0</v>
      </c>
      <c r="AF240" s="78">
        <f>VLOOKUP(F240,'N2K Features'!$D$5:$CL$125,27,FALSE)</f>
        <v>0</v>
      </c>
      <c r="AG240" s="76" t="str">
        <f>VLOOKUP(F240,'N2K Features'!$D$5:$CL$125,28,FALSE)</f>
        <v>No</v>
      </c>
      <c r="AH240" s="76">
        <f>VLOOKUP(F240,'N2K Features'!$D$5:$CL$125,29,FALSE)</f>
        <v>0</v>
      </c>
      <c r="AI240" s="76">
        <f>VLOOKUP(F240,'N2K Features'!$D$5:$CL$125,30,FALSE)</f>
        <v>0</v>
      </c>
      <c r="AJ240" s="76" t="str">
        <f>VLOOKUP(F240,'N2K Features'!$D$5:$CL$125,31,FALSE)</f>
        <v>No</v>
      </c>
      <c r="AK240" s="76">
        <f>VLOOKUP(F240,'N2K Features'!$D$5:$CL$125,32,FALSE)</f>
        <v>0</v>
      </c>
      <c r="AL240" s="76">
        <f>VLOOKUP(F240,'N2K Features'!$D$5:$CL$125,33,FALSE)</f>
        <v>0</v>
      </c>
      <c r="AM240" s="76" t="str">
        <f>VLOOKUP(F240,'N2K Features'!$D$5:$CL$125,34,FALSE)</f>
        <v>No</v>
      </c>
      <c r="AN240" s="76">
        <f>VLOOKUP(F240,'N2K Features'!$D$5:$CL$125,35,FALSE)</f>
        <v>0</v>
      </c>
      <c r="AO240" s="76">
        <f>VLOOKUP(F240,'N2K Features'!$D$5:$CL$125,36,FALSE)</f>
        <v>0</v>
      </c>
      <c r="AP240" s="76" t="str">
        <f>VLOOKUP(F240,'N2K Features'!$D$5:$CL$125,37,FALSE)</f>
        <v>No</v>
      </c>
      <c r="AQ240" s="76">
        <f>VLOOKUP(F240,'N2K Features'!$D$5:$CL$125,38,FALSE)</f>
        <v>0</v>
      </c>
      <c r="AR240" s="76">
        <f>VLOOKUP(F240,'N2K Features'!$D$5:$CL$125,39,FALSE)</f>
        <v>0</v>
      </c>
      <c r="AS240" s="76" t="str">
        <f>VLOOKUP(F240,'N2K Features'!$D$5:$CL$125,40,FALSE)</f>
        <v>No</v>
      </c>
      <c r="AT240" s="76">
        <f>VLOOKUP(F240,'N2K Features'!$D$5:$CL$125,41,FALSE)</f>
        <v>0</v>
      </c>
      <c r="AU240" s="76">
        <f>VLOOKUP(F240,'N2K Features'!$D$5:$CL$125,42,FALSE)</f>
        <v>0</v>
      </c>
      <c r="AV240" s="76" t="str">
        <f>VLOOKUP(F240,'N2K Features'!$D$5:$CL$125,43,FALSE)</f>
        <v>No</v>
      </c>
      <c r="AW240" s="76">
        <f>VLOOKUP(F240,'N2K Features'!$D$5:$CL$125,44,FALSE)</f>
        <v>0</v>
      </c>
      <c r="AX240" s="76">
        <f>VLOOKUP(F240,'N2K Features'!$D$5:$CL$125,45,FALSE)</f>
        <v>0</v>
      </c>
      <c r="AY240" s="76" t="str">
        <f>VLOOKUP(F240,'N2K Features'!$D$5:$CL$125,46,FALSE)</f>
        <v>No</v>
      </c>
      <c r="AZ240" s="76">
        <f>VLOOKUP(F240,'N2K Features'!$D$5:$CL$125,47,FALSE)</f>
        <v>0</v>
      </c>
      <c r="BA240" s="76">
        <f>VLOOKUP(F240,'N2K Features'!$D$5:$CL$125,48,FALSE)</f>
        <v>0</v>
      </c>
      <c r="BB240" s="76" t="str">
        <f>VLOOKUP(F240,'N2K Features'!$D$5:$CL$125,49,FALSE)</f>
        <v>No</v>
      </c>
      <c r="BC240" s="76">
        <f>VLOOKUP(F240,'N2K Features'!$D$5:$CL$125,50,FALSE)</f>
        <v>0</v>
      </c>
      <c r="BD240" s="130">
        <f>VLOOKUP(F240,'N2K Features'!$D$5:$CL$125,51,FALSE)</f>
        <v>0</v>
      </c>
      <c r="BE240" s="76" t="str">
        <f>VLOOKUP(F240,'N2K Features'!$D$5:$CL$125,52,FALSE)</f>
        <v>No</v>
      </c>
      <c r="BF240" s="76">
        <f>VLOOKUP(F240,'N2K Features'!$D$5:$CL$125,53,FALSE)</f>
        <v>0</v>
      </c>
      <c r="BG240" s="130">
        <f>VLOOKUP(F240,'N2K Features'!$D$5:$CL$125,54,FALSE)</f>
        <v>0</v>
      </c>
      <c r="BH240" s="76" t="str">
        <f>VLOOKUP(F240,'N2K Features'!$D$5:$CL$125,55,FALSE)</f>
        <v>No</v>
      </c>
      <c r="BI240" s="76">
        <f>VLOOKUP(F240,'N2K Features'!$D$5:$CL$125,56,FALSE)</f>
        <v>0</v>
      </c>
      <c r="BJ240" s="76">
        <f>VLOOKUP(F240,'N2K Features'!$D$5:$CL$125,57,FALSE)</f>
        <v>0</v>
      </c>
      <c r="BK240" s="76" t="str">
        <f>VLOOKUP(F240,'N2K Features'!$D$5:$CL$125,58,FALSE)</f>
        <v>No</v>
      </c>
      <c r="BL240" s="76">
        <f>VLOOKUP(F240,'N2K Features'!$D$5:$CL$125,59,FALSE)</f>
        <v>0</v>
      </c>
      <c r="BM240" s="130">
        <f>VLOOKUP(F240,'N2K Features'!$D$5:$CL$125,60,FALSE)</f>
        <v>0</v>
      </c>
      <c r="BN240" s="76" t="str">
        <f>VLOOKUP(F240,'N2K Features'!$D$5:$CL$125,61,FALSE)</f>
        <v>No</v>
      </c>
      <c r="BO240" s="76">
        <f>VLOOKUP(F240,'N2K Features'!$D$5:$CL$125,62,FALSE)</f>
        <v>0</v>
      </c>
      <c r="BP240" s="76">
        <f>VLOOKUP(F240,'N2K Features'!$D$5:$CL$125,63,FALSE)</f>
        <v>0</v>
      </c>
      <c r="BQ240" s="76" t="str">
        <f>VLOOKUP(F240,'N2K Features'!$D$5:$CL$125,64,FALSE)</f>
        <v>No</v>
      </c>
      <c r="BR240" s="76">
        <f>VLOOKUP(F240,'N2K Features'!$D$5:$CL$125,65,FALSE)</f>
        <v>0</v>
      </c>
      <c r="BS240" s="76">
        <f>VLOOKUP(F240,'N2K Features'!$D$5:$CL$125,66,FALSE)</f>
        <v>0</v>
      </c>
      <c r="BT240" s="76" t="str">
        <f>VLOOKUP(F240,'N2K Features'!$D$5:$CL$125,67,FALSE)</f>
        <v>No</v>
      </c>
      <c r="BU240" s="76">
        <f>VLOOKUP(F240,'N2K Features'!$D$5:$CL$125,68,FALSE)</f>
        <v>0</v>
      </c>
      <c r="BV240" s="76">
        <f>VLOOKUP(F240,'N2K Features'!$D$5:$CL$125,69,FALSE)</f>
        <v>0</v>
      </c>
      <c r="BW240" s="76" t="str">
        <f>VLOOKUP(F240,'N2K Features'!$D$5:$CL$125,70,FALSE)</f>
        <v>No</v>
      </c>
      <c r="BX240" s="76">
        <f>VLOOKUP(F240,'N2K Features'!$D$5:$CL$125,71,FALSE)</f>
        <v>0</v>
      </c>
      <c r="BY240" s="130">
        <f>VLOOKUP(F240,'N2K Features'!$D$5:$CL$125,72,FALSE)</f>
        <v>0</v>
      </c>
      <c r="BZ240" s="76" t="str">
        <f>VLOOKUP(F240,'N2K Features'!$D$5:$CL$125,73,FALSE)</f>
        <v>No</v>
      </c>
      <c r="CA240" s="76">
        <f>VLOOKUP(F240,'N2K Features'!$D$5:$CL$125,74,FALSE)</f>
        <v>0</v>
      </c>
      <c r="CB240" s="76">
        <f>VLOOKUP(F240,'N2K Features'!$D$5:$CL$125,75,FALSE)</f>
        <v>0</v>
      </c>
      <c r="CC240" s="76" t="str">
        <f>VLOOKUP(F240,'N2K Features'!$D$5:$CL$125,76,FALSE)</f>
        <v>No</v>
      </c>
      <c r="CD240" s="76">
        <f>VLOOKUP(F240,'N2K Features'!$D$5:$CL$125,77,FALSE)</f>
        <v>0</v>
      </c>
      <c r="CE240" s="76">
        <f>VLOOKUP(F240,'N2K Features'!$D$5:$CL$125,78,FALSE)</f>
        <v>0</v>
      </c>
      <c r="CF240" s="76" t="str">
        <f>VLOOKUP(F240,'N2K Features'!$D$5:$CL$125,79,FALSE)</f>
        <v>No</v>
      </c>
      <c r="CG240" s="76">
        <f>VLOOKUP(F240,'N2K Features'!$D$5:$CL$125,80,FALSE)</f>
        <v>0</v>
      </c>
      <c r="CH240" s="76">
        <f>VLOOKUP(F240,'N2K Features'!$D$5:$CL$125,81,FALSE)</f>
        <v>0</v>
      </c>
      <c r="CI240" s="76" t="str">
        <f>VLOOKUP(F240,'N2K Features'!$D$5:$CL$125,82,FALSE)</f>
        <v>No</v>
      </c>
      <c r="CJ240" s="76" t="str">
        <f>VLOOKUP(F240,'N2K Features'!$D$5:$CL$125,83,FALSE)</f>
        <v>Negligible</v>
      </c>
      <c r="CK240" s="76">
        <f>VLOOKUP(F240,'N2K Features'!$D$5:$CL$125,84,FALSE)</f>
        <v>0</v>
      </c>
      <c r="CL240" s="76" t="str">
        <f>VLOOKUP(F240,'N2K Features'!$D$5:$CL$125,85,FALSE)</f>
        <v>Yes</v>
      </c>
      <c r="CM240" s="76" t="str">
        <f>VLOOKUP(F240,'N2K Features'!$D$5:$CL$125,86,FALSE)</f>
        <v>Low</v>
      </c>
      <c r="CN240" s="79" t="str">
        <f>VLOOKUP(F240,'N2K Features'!$D$5:$CL$125,87,FALSE)</f>
        <v xml:space="preserve">Minor interest to anglers. </v>
      </c>
    </row>
    <row r="241" spans="1:92" ht="14.4" hidden="1" x14ac:dyDescent="0.3">
      <c r="A241" s="129" t="s">
        <v>272</v>
      </c>
      <c r="B241" s="59" t="s">
        <v>273</v>
      </c>
      <c r="C241" s="59" t="s">
        <v>528</v>
      </c>
      <c r="D241" s="59" t="s">
        <v>55</v>
      </c>
      <c r="E241" s="59" t="s">
        <v>57</v>
      </c>
      <c r="F241" s="59" t="s">
        <v>56</v>
      </c>
      <c r="G241" s="59" t="s">
        <v>57</v>
      </c>
      <c r="H241" s="179" t="s">
        <v>58</v>
      </c>
      <c r="I241" s="77" t="str">
        <f>VLOOKUP(F241,'N2K Features'!$D$5:$CL$125,4,FALSE)</f>
        <v>No</v>
      </c>
      <c r="J241" s="77">
        <f>VLOOKUP(F241,'N2K Features'!$D$5:$CL$125,5,FALSE)</f>
        <v>0</v>
      </c>
      <c r="K241" s="77">
        <f>VLOOKUP(F241,'N2K Features'!$D$5:$CL$125,6,FALSE)</f>
        <v>0</v>
      </c>
      <c r="L241" s="77" t="str">
        <f>VLOOKUP(F241,'N2K Features'!$D$5:$CL$125,7,FALSE)</f>
        <v>No</v>
      </c>
      <c r="M241" s="77" t="str">
        <f>VLOOKUP(F241,'N2K Features'!$D$5:$CL$125,8,FALSE)</f>
        <v>Negligible</v>
      </c>
      <c r="N241" s="77" t="str">
        <f>VLOOKUP(F241,'N2K Features'!$D$5:$CL$125,9,FALSE)</f>
        <v>Low</v>
      </c>
      <c r="O241" s="77" t="str">
        <f>VLOOKUP(F241,'N2K Features'!$D$5:$CL$125,10,FALSE)</f>
        <v>No</v>
      </c>
      <c r="P241" s="77" t="str">
        <f>VLOOKUP(F241,'N2K Features'!$D$5:$CL$125,11,FALSE)</f>
        <v>Negligible</v>
      </c>
      <c r="Q241" s="77" t="str">
        <f>VLOOKUP(F241,'N2K Features'!$D$5:$CL$125,12,FALSE)</f>
        <v>Low</v>
      </c>
      <c r="R241" s="77" t="str">
        <f>VLOOKUP(F241,'N2K Features'!$D$5:$CL$125,13,FALSE)</f>
        <v>No</v>
      </c>
      <c r="S241" s="77">
        <f>VLOOKUP(F241,'N2K Features'!$D$5:$CL$125,14,FALSE)</f>
        <v>0</v>
      </c>
      <c r="T241" s="77">
        <f>VLOOKUP(F241,'N2K Features'!$D$5:$CL$125,15,FALSE)</f>
        <v>0</v>
      </c>
      <c r="U241" s="77" t="str">
        <f>VLOOKUP(F241,'N2K Features'!$D$5:$CL$125,16,FALSE)</f>
        <v>No</v>
      </c>
      <c r="V241" s="77">
        <f>VLOOKUP(F241,'N2K Features'!$D$5:$CL$125, 17,FALSE)</f>
        <v>0</v>
      </c>
      <c r="W241" s="77">
        <f>VLOOKUP(F241,'N2K Features'!$D$5:$CL$125,18,FALSE)</f>
        <v>0</v>
      </c>
      <c r="X241" s="77" t="str">
        <f>VLOOKUP(F241,'N2K Features'!$D$5:$CL$125,19,FALSE)</f>
        <v>No</v>
      </c>
      <c r="Y241" s="77">
        <f>VLOOKUP(F241,'N2K Features'!$D$5:$CL$125,20,FALSE)</f>
        <v>0</v>
      </c>
      <c r="Z241" s="77">
        <f>VLOOKUP(F241,'N2K Features'!$D$5:$CL$125,21,FALSE)</f>
        <v>0</v>
      </c>
      <c r="AA241" s="77" t="str">
        <f>VLOOKUP(F241,'N2K Features'!$D$5:$CL$125,22,FALSE)</f>
        <v>No</v>
      </c>
      <c r="AB241" s="77">
        <f>VLOOKUP(F241,'N2K Features'!$D$5:$CL$125,23,FALSE)</f>
        <v>0</v>
      </c>
      <c r="AC241" s="77">
        <f>VLOOKUP(F241,'N2K Features'!$D$5:$CL$125,24,FALSE)</f>
        <v>0</v>
      </c>
      <c r="AD241" s="77" t="str">
        <f>VLOOKUP(F241,'N2K Features'!$D$5:$CL$125,25,FALSE)</f>
        <v>No</v>
      </c>
      <c r="AE241" s="77">
        <f>VLOOKUP(F241,'N2K Features'!$D$5:$CL$125,26,FALSE)</f>
        <v>0</v>
      </c>
      <c r="AF241" s="78">
        <f>VLOOKUP(F241,'N2K Features'!$D$5:$CL$125,27,FALSE)</f>
        <v>0</v>
      </c>
      <c r="AG241" s="76" t="str">
        <f>VLOOKUP(F241,'N2K Features'!$D$5:$CL$125,28,FALSE)</f>
        <v>No</v>
      </c>
      <c r="AH241" s="76">
        <f>VLOOKUP(F241,'N2K Features'!$D$5:$CL$125,29,FALSE)</f>
        <v>0</v>
      </c>
      <c r="AI241" s="76">
        <f>VLOOKUP(F241,'N2K Features'!$D$5:$CL$125,30,FALSE)</f>
        <v>0</v>
      </c>
      <c r="AJ241" s="76" t="str">
        <f>VLOOKUP(F241,'N2K Features'!$D$5:$CL$125,31,FALSE)</f>
        <v>No</v>
      </c>
      <c r="AK241" s="76">
        <f>VLOOKUP(F241,'N2K Features'!$D$5:$CL$125,32,FALSE)</f>
        <v>0</v>
      </c>
      <c r="AL241" s="76">
        <f>VLOOKUP(F241,'N2K Features'!$D$5:$CL$125,33,FALSE)</f>
        <v>0</v>
      </c>
      <c r="AM241" s="76" t="str">
        <f>VLOOKUP(F241,'N2K Features'!$D$5:$CL$125,34,FALSE)</f>
        <v>No</v>
      </c>
      <c r="AN241" s="76">
        <f>VLOOKUP(F241,'N2K Features'!$D$5:$CL$125,35,FALSE)</f>
        <v>0</v>
      </c>
      <c r="AO241" s="76">
        <f>VLOOKUP(F241,'N2K Features'!$D$5:$CL$125,36,FALSE)</f>
        <v>0</v>
      </c>
      <c r="AP241" s="76" t="str">
        <f>VLOOKUP(F241,'N2K Features'!$D$5:$CL$125,37,FALSE)</f>
        <v>No</v>
      </c>
      <c r="AQ241" s="76">
        <f>VLOOKUP(F241,'N2K Features'!$D$5:$CL$125,38,FALSE)</f>
        <v>0</v>
      </c>
      <c r="AR241" s="76">
        <f>VLOOKUP(F241,'N2K Features'!$D$5:$CL$125,39,FALSE)</f>
        <v>0</v>
      </c>
      <c r="AS241" s="76" t="str">
        <f>VLOOKUP(F241,'N2K Features'!$D$5:$CL$125,40,FALSE)</f>
        <v>No</v>
      </c>
      <c r="AT241" s="76">
        <f>VLOOKUP(F241,'N2K Features'!$D$5:$CL$125,41,FALSE)</f>
        <v>0</v>
      </c>
      <c r="AU241" s="76">
        <f>VLOOKUP(F241,'N2K Features'!$D$5:$CL$125,42,FALSE)</f>
        <v>0</v>
      </c>
      <c r="AV241" s="76" t="str">
        <f>VLOOKUP(F241,'N2K Features'!$D$5:$CL$125,43,FALSE)</f>
        <v>No</v>
      </c>
      <c r="AW241" s="76">
        <f>VLOOKUP(F241,'N2K Features'!$D$5:$CL$125,44,FALSE)</f>
        <v>0</v>
      </c>
      <c r="AX241" s="76">
        <f>VLOOKUP(F241,'N2K Features'!$D$5:$CL$125,45,FALSE)</f>
        <v>0</v>
      </c>
      <c r="AY241" s="76" t="str">
        <f>VLOOKUP(F241,'N2K Features'!$D$5:$CL$125,46,FALSE)</f>
        <v>No</v>
      </c>
      <c r="AZ241" s="76">
        <f>VLOOKUP(F241,'N2K Features'!$D$5:$CL$125,47,FALSE)</f>
        <v>0</v>
      </c>
      <c r="BA241" s="76">
        <f>VLOOKUP(F241,'N2K Features'!$D$5:$CL$125,48,FALSE)</f>
        <v>0</v>
      </c>
      <c r="BB241" s="76" t="str">
        <f>VLOOKUP(F241,'N2K Features'!$D$5:$CL$125,49,FALSE)</f>
        <v>No</v>
      </c>
      <c r="BC241" s="76">
        <f>VLOOKUP(F241,'N2K Features'!$D$5:$CL$125,50,FALSE)</f>
        <v>0</v>
      </c>
      <c r="BD241" s="130">
        <f>VLOOKUP(F241,'N2K Features'!$D$5:$CL$125,51,FALSE)</f>
        <v>0</v>
      </c>
      <c r="BE241" s="76" t="str">
        <f>VLOOKUP(F241,'N2K Features'!$D$5:$CL$125,52,FALSE)</f>
        <v>No</v>
      </c>
      <c r="BF241" s="76">
        <f>VLOOKUP(F241,'N2K Features'!$D$5:$CL$125,53,FALSE)</f>
        <v>0</v>
      </c>
      <c r="BG241" s="130">
        <f>VLOOKUP(F241,'N2K Features'!$D$5:$CL$125,54,FALSE)</f>
        <v>0</v>
      </c>
      <c r="BH241" s="76" t="str">
        <f>VLOOKUP(F241,'N2K Features'!$D$5:$CL$125,55,FALSE)</f>
        <v>No</v>
      </c>
      <c r="BI241" s="76">
        <f>VLOOKUP(F241,'N2K Features'!$D$5:$CL$125,56,FALSE)</f>
        <v>0</v>
      </c>
      <c r="BJ241" s="76">
        <f>VLOOKUP(F241,'N2K Features'!$D$5:$CL$125,57,FALSE)</f>
        <v>0</v>
      </c>
      <c r="BK241" s="76" t="str">
        <f>VLOOKUP(F241,'N2K Features'!$D$5:$CL$125,58,FALSE)</f>
        <v>No</v>
      </c>
      <c r="BL241" s="76">
        <f>VLOOKUP(F241,'N2K Features'!$D$5:$CL$125,59,FALSE)</f>
        <v>0</v>
      </c>
      <c r="BM241" s="130">
        <f>VLOOKUP(F241,'N2K Features'!$D$5:$CL$125,60,FALSE)</f>
        <v>0</v>
      </c>
      <c r="BN241" s="76" t="str">
        <f>VLOOKUP(F241,'N2K Features'!$D$5:$CL$125,61,FALSE)</f>
        <v>No</v>
      </c>
      <c r="BO241" s="76">
        <f>VLOOKUP(F241,'N2K Features'!$D$5:$CL$125,62,FALSE)</f>
        <v>0</v>
      </c>
      <c r="BP241" s="76">
        <f>VLOOKUP(F241,'N2K Features'!$D$5:$CL$125,63,FALSE)</f>
        <v>0</v>
      </c>
      <c r="BQ241" s="76" t="str">
        <f>VLOOKUP(F241,'N2K Features'!$D$5:$CL$125,64,FALSE)</f>
        <v>No</v>
      </c>
      <c r="BR241" s="76">
        <f>VLOOKUP(F241,'N2K Features'!$D$5:$CL$125,65,FALSE)</f>
        <v>0</v>
      </c>
      <c r="BS241" s="76">
        <f>VLOOKUP(F241,'N2K Features'!$D$5:$CL$125,66,FALSE)</f>
        <v>0</v>
      </c>
      <c r="BT241" s="76" t="str">
        <f>VLOOKUP(F241,'N2K Features'!$D$5:$CL$125,67,FALSE)</f>
        <v>No</v>
      </c>
      <c r="BU241" s="76">
        <f>VLOOKUP(F241,'N2K Features'!$D$5:$CL$125,68,FALSE)</f>
        <v>0</v>
      </c>
      <c r="BV241" s="76">
        <f>VLOOKUP(F241,'N2K Features'!$D$5:$CL$125,69,FALSE)</f>
        <v>0</v>
      </c>
      <c r="BW241" s="76" t="str">
        <f>VLOOKUP(F241,'N2K Features'!$D$5:$CL$125,70,FALSE)</f>
        <v>No</v>
      </c>
      <c r="BX241" s="76">
        <f>VLOOKUP(F241,'N2K Features'!$D$5:$CL$125,71,FALSE)</f>
        <v>0</v>
      </c>
      <c r="BY241" s="130">
        <f>VLOOKUP(F241,'N2K Features'!$D$5:$CL$125,72,FALSE)</f>
        <v>0</v>
      </c>
      <c r="BZ241" s="76" t="str">
        <f>VLOOKUP(F241,'N2K Features'!$D$5:$CL$125,73,FALSE)</f>
        <v>No</v>
      </c>
      <c r="CA241" s="76">
        <f>VLOOKUP(F241,'N2K Features'!$D$5:$CL$125,74,FALSE)</f>
        <v>0</v>
      </c>
      <c r="CB241" s="76">
        <f>VLOOKUP(F241,'N2K Features'!$D$5:$CL$125,75,FALSE)</f>
        <v>0</v>
      </c>
      <c r="CC241" s="76" t="str">
        <f>VLOOKUP(F241,'N2K Features'!$D$5:$CL$125,76,FALSE)</f>
        <v>No</v>
      </c>
      <c r="CD241" s="76">
        <f>VLOOKUP(F241,'N2K Features'!$D$5:$CL$125,77,FALSE)</f>
        <v>0</v>
      </c>
      <c r="CE241" s="76">
        <f>VLOOKUP(F241,'N2K Features'!$D$5:$CL$125,78,FALSE)</f>
        <v>0</v>
      </c>
      <c r="CF241" s="76" t="str">
        <f>VLOOKUP(F241,'N2K Features'!$D$5:$CL$125,79,FALSE)</f>
        <v>No</v>
      </c>
      <c r="CG241" s="76">
        <f>VLOOKUP(F241,'N2K Features'!$D$5:$CL$125,80,FALSE)</f>
        <v>0</v>
      </c>
      <c r="CH241" s="76">
        <f>VLOOKUP(F241,'N2K Features'!$D$5:$CL$125,81,FALSE)</f>
        <v>0</v>
      </c>
      <c r="CI241" s="76" t="str">
        <f>VLOOKUP(F241,'N2K Features'!$D$5:$CL$125,82,FALSE)</f>
        <v>No</v>
      </c>
      <c r="CJ241" s="76">
        <f>VLOOKUP(F241,'N2K Features'!$D$5:$CL$125,83,FALSE)</f>
        <v>0</v>
      </c>
      <c r="CK241" s="76">
        <f>VLOOKUP(F241,'N2K Features'!$D$5:$CL$125,84,FALSE)</f>
        <v>0</v>
      </c>
      <c r="CL241" s="76" t="str">
        <f>VLOOKUP(F241,'N2K Features'!$D$5:$CL$125,85,FALSE)</f>
        <v>Yes</v>
      </c>
      <c r="CM241" s="76" t="str">
        <f>VLOOKUP(F241,'N2K Features'!$D$5:$CL$125,86,FALSE)</f>
        <v>Low</v>
      </c>
      <c r="CN241" s="79" t="str">
        <f>VLOOKUP(F241,'N2K Features'!$D$5:$CL$125,87,FALSE)</f>
        <v xml:space="preserve">Iconic mammal species, but not easily viewed. </v>
      </c>
    </row>
    <row r="242" spans="1:92" ht="14.4" hidden="1" x14ac:dyDescent="0.3">
      <c r="A242" s="129" t="s">
        <v>274</v>
      </c>
      <c r="B242" s="59" t="s">
        <v>275</v>
      </c>
      <c r="C242" s="59" t="s">
        <v>585</v>
      </c>
      <c r="D242" s="59" t="s">
        <v>97</v>
      </c>
      <c r="E242" s="59" t="s">
        <v>588</v>
      </c>
      <c r="F242" s="59" t="s">
        <v>98</v>
      </c>
      <c r="G242" s="59" t="s">
        <v>99</v>
      </c>
      <c r="H242" s="179" t="s">
        <v>100</v>
      </c>
      <c r="I242" s="77" t="str">
        <f>VLOOKUP(F242,'N2K Features'!$D$5:$CL$125,4,FALSE)</f>
        <v>Yes</v>
      </c>
      <c r="J242" s="77" t="str">
        <f>VLOOKUP(F242,'N2K Features'!$D$5:$CL$125,5,FALSE)</f>
        <v>Medium</v>
      </c>
      <c r="K242" s="77" t="str">
        <f>VLOOKUP(F242,'N2K Features'!$D$5:$CL$125,6,FALSE)</f>
        <v>Moderate</v>
      </c>
      <c r="L242" s="77" t="str">
        <f>VLOOKUP(F242,'N2K Features'!$D$5:$CL$125,7,FALSE)</f>
        <v>Yes</v>
      </c>
      <c r="M242" s="77" t="str">
        <f>VLOOKUP(F242,'N2K Features'!$D$5:$CL$125,8,FALSE)</f>
        <v>Medium</v>
      </c>
      <c r="N242" s="77" t="str">
        <f>VLOOKUP(F242,'N2K Features'!$D$5:$CL$125,9,FALSE)</f>
        <v>Moderate</v>
      </c>
      <c r="O242" s="77" t="str">
        <f>VLOOKUP(F242,'N2K Features'!$D$5:$CL$125,10,FALSE)</f>
        <v>Yes</v>
      </c>
      <c r="P242" s="77" t="str">
        <f>VLOOKUP(F242,'N2K Features'!$D$5:$CL$125,11,FALSE)</f>
        <v>Medium</v>
      </c>
      <c r="Q242" s="77" t="str">
        <f>VLOOKUP(F242,'N2K Features'!$D$5:$CL$125,12,FALSE)</f>
        <v>Low</v>
      </c>
      <c r="R242" s="77" t="str">
        <f>VLOOKUP(F242,'N2K Features'!$D$5:$CL$125,13,FALSE)</f>
        <v>Yes</v>
      </c>
      <c r="S242" s="77" t="str">
        <f>VLOOKUP(F242,'N2K Features'!$D$5:$CL$125,14,FALSE)</f>
        <v>Small</v>
      </c>
      <c r="T242" s="77" t="str">
        <f>VLOOKUP(F242,'N2K Features'!$D$5:$CL$125,15,FALSE)</f>
        <v>High</v>
      </c>
      <c r="U242" s="77" t="str">
        <f>VLOOKUP(F242,'N2K Features'!$D$5:$CL$125,16,FALSE)</f>
        <v>No</v>
      </c>
      <c r="V242" s="77">
        <f>VLOOKUP(F242,'N2K Features'!$D$5:$CL$125, 17,FALSE)</f>
        <v>0</v>
      </c>
      <c r="W242" s="77">
        <f>VLOOKUP(F242,'N2K Features'!$D$5:$CL$125,18,FALSE)</f>
        <v>0</v>
      </c>
      <c r="X242" s="77" t="str">
        <f>VLOOKUP(F242,'N2K Features'!$D$5:$CL$125,19,FALSE)</f>
        <v>No</v>
      </c>
      <c r="Y242" s="77">
        <f>VLOOKUP(F242,'N2K Features'!$D$5:$CL$125,20,FALSE)</f>
        <v>0</v>
      </c>
      <c r="Z242" s="77">
        <f>VLOOKUP(F242,'N2K Features'!$D$5:$CL$125,21,FALSE)</f>
        <v>0</v>
      </c>
      <c r="AA242" s="77" t="str">
        <f>VLOOKUP(F242,'N2K Features'!$D$5:$CL$125,22,FALSE)</f>
        <v>No</v>
      </c>
      <c r="AB242" s="77">
        <f>VLOOKUP(F242,'N2K Features'!$D$5:$CL$125,23,FALSE)</f>
        <v>0</v>
      </c>
      <c r="AC242" s="77">
        <f>VLOOKUP(F242,'N2K Features'!$D$5:$CL$125,24,FALSE)</f>
        <v>0</v>
      </c>
      <c r="AD242" s="77" t="str">
        <f>VLOOKUP(F242,'N2K Features'!$D$5:$CL$125,25,FALSE)</f>
        <v>No</v>
      </c>
      <c r="AE242" s="77">
        <f>VLOOKUP(F242,'N2K Features'!$D$5:$CL$125,26,FALSE)</f>
        <v>0</v>
      </c>
      <c r="AF242" s="78">
        <f>VLOOKUP(F242,'N2K Features'!$D$5:$CL$125,27,FALSE)</f>
        <v>0</v>
      </c>
      <c r="AG242" s="76" t="str">
        <f>VLOOKUP(F242,'N2K Features'!$D$5:$CL$125,28,FALSE)</f>
        <v>No</v>
      </c>
      <c r="AH242" s="76">
        <f>VLOOKUP(F242,'N2K Features'!$D$5:$CL$125,29,FALSE)</f>
        <v>0</v>
      </c>
      <c r="AI242" s="76">
        <f>VLOOKUP(F242,'N2K Features'!$D$5:$CL$125,30,FALSE)</f>
        <v>0</v>
      </c>
      <c r="AJ242" s="76" t="str">
        <f>VLOOKUP(F242,'N2K Features'!$D$5:$CL$125,31,FALSE)</f>
        <v>Yes</v>
      </c>
      <c r="AK242" s="76" t="str">
        <f>VLOOKUP(F242,'N2K Features'!$D$5:$CL$125,32,FALSE)</f>
        <v>Medium</v>
      </c>
      <c r="AL242" s="76" t="str">
        <f>VLOOKUP(F242,'N2K Features'!$D$5:$CL$125,33,FALSE)</f>
        <v>High</v>
      </c>
      <c r="AM242" s="76" t="str">
        <f>VLOOKUP(F242,'N2K Features'!$D$5:$CL$125,34,FALSE)</f>
        <v>No</v>
      </c>
      <c r="AN242" s="76">
        <f>VLOOKUP(F242,'N2K Features'!$D$5:$CL$125,35,FALSE)</f>
        <v>0</v>
      </c>
      <c r="AO242" s="76">
        <f>VLOOKUP(F242,'N2K Features'!$D$5:$CL$125,36,FALSE)</f>
        <v>0</v>
      </c>
      <c r="AP242" s="76" t="str">
        <f>VLOOKUP(F242,'N2K Features'!$D$5:$CL$125,37,FALSE)</f>
        <v>No</v>
      </c>
      <c r="AQ242" s="76">
        <f>VLOOKUP(F242,'N2K Features'!$D$5:$CL$125,38,FALSE)</f>
        <v>0</v>
      </c>
      <c r="AR242" s="76">
        <f>VLOOKUP(F242,'N2K Features'!$D$5:$CL$125,39,FALSE)</f>
        <v>0</v>
      </c>
      <c r="AS242" s="76" t="str">
        <f>VLOOKUP(F242,'N2K Features'!$D$5:$CL$125,40,FALSE)</f>
        <v>Yes</v>
      </c>
      <c r="AT242" s="76" t="str">
        <f>VLOOKUP(F242,'N2K Features'!$D$5:$CL$125,41,FALSE)</f>
        <v>Small</v>
      </c>
      <c r="AU242" s="76" t="str">
        <f>VLOOKUP(F242,'N2K Features'!$D$5:$CL$125,42,FALSE)</f>
        <v>High</v>
      </c>
      <c r="AV242" s="76" t="str">
        <f>VLOOKUP(F242,'N2K Features'!$D$5:$CL$125,43,FALSE)</f>
        <v>No</v>
      </c>
      <c r="AW242" s="76">
        <f>VLOOKUP(F242,'N2K Features'!$D$5:$CL$125,44,FALSE)</f>
        <v>0</v>
      </c>
      <c r="AX242" s="76">
        <f>VLOOKUP(F242,'N2K Features'!$D$5:$CL$125,45,FALSE)</f>
        <v>0</v>
      </c>
      <c r="AY242" s="76" t="str">
        <f>VLOOKUP(F242,'N2K Features'!$D$5:$CL$125,46,FALSE)</f>
        <v>No</v>
      </c>
      <c r="AZ242" s="76">
        <f>VLOOKUP(F242,'N2K Features'!$D$5:$CL$125,47,FALSE)</f>
        <v>0</v>
      </c>
      <c r="BA242" s="76">
        <f>VLOOKUP(F242,'N2K Features'!$D$5:$CL$125,48,FALSE)</f>
        <v>0</v>
      </c>
      <c r="BB242" s="76" t="str">
        <f>VLOOKUP(F242,'N2K Features'!$D$5:$CL$125,49,FALSE)</f>
        <v>No</v>
      </c>
      <c r="BC242" s="76">
        <f>VLOOKUP(F242,'N2K Features'!$D$5:$CL$125,50,FALSE)</f>
        <v>0</v>
      </c>
      <c r="BD242" s="130">
        <f>VLOOKUP(F242,'N2K Features'!$D$5:$CL$125,51,FALSE)</f>
        <v>0</v>
      </c>
      <c r="BE242" s="76" t="str">
        <f>VLOOKUP(F242,'N2K Features'!$D$5:$CL$125,52,FALSE)</f>
        <v>No</v>
      </c>
      <c r="BF242" s="76">
        <f>VLOOKUP(F242,'N2K Features'!$D$5:$CL$125,53,FALSE)</f>
        <v>0</v>
      </c>
      <c r="BG242" s="130">
        <f>VLOOKUP(F242,'N2K Features'!$D$5:$CL$125,54,FALSE)</f>
        <v>0</v>
      </c>
      <c r="BH242" s="76" t="str">
        <f>VLOOKUP(F242,'N2K Features'!$D$5:$CL$125,55,FALSE)</f>
        <v>Yes</v>
      </c>
      <c r="BI242" s="76" t="str">
        <f>VLOOKUP(F242,'N2K Features'!$D$5:$CL$125,56,FALSE)</f>
        <v>Small</v>
      </c>
      <c r="BJ242" s="76" t="str">
        <f>VLOOKUP(F242,'N2K Features'!$D$5:$CL$125,57,FALSE)</f>
        <v>Low</v>
      </c>
      <c r="BK242" s="76" t="str">
        <f>VLOOKUP(F242,'N2K Features'!$D$5:$CL$125,58,FALSE)</f>
        <v>Yes</v>
      </c>
      <c r="BL242" s="76" t="str">
        <f>VLOOKUP(F242,'N2K Features'!$D$5:$CL$125,59,FALSE)</f>
        <v>Small</v>
      </c>
      <c r="BM242" s="130" t="str">
        <f>VLOOKUP(F242,'N2K Features'!$D$5:$CL$125,60,FALSE)</f>
        <v>Moderate</v>
      </c>
      <c r="BN242" s="76" t="str">
        <f>VLOOKUP(F242,'N2K Features'!$D$5:$CL$125,61,FALSE)</f>
        <v>No</v>
      </c>
      <c r="BO242" s="76">
        <f>VLOOKUP(F242,'N2K Features'!$D$5:$CL$125,62,FALSE)</f>
        <v>0</v>
      </c>
      <c r="BP242" s="76">
        <f>VLOOKUP(F242,'N2K Features'!$D$5:$CL$125,63,FALSE)</f>
        <v>0</v>
      </c>
      <c r="BQ242" s="76" t="str">
        <f>VLOOKUP(F242,'N2K Features'!$D$5:$CL$125,64,FALSE)</f>
        <v>No</v>
      </c>
      <c r="BR242" s="76">
        <f>VLOOKUP(F242,'N2K Features'!$D$5:$CL$125,65,FALSE)</f>
        <v>0</v>
      </c>
      <c r="BS242" s="76">
        <f>VLOOKUP(F242,'N2K Features'!$D$5:$CL$125,66,FALSE)</f>
        <v>0</v>
      </c>
      <c r="BT242" s="76" t="str">
        <f>VLOOKUP(F242,'N2K Features'!$D$5:$CL$125,67,FALSE)</f>
        <v>Yes</v>
      </c>
      <c r="BU242" s="76" t="str">
        <f>VLOOKUP(F242,'N2K Features'!$D$5:$CL$125,68,FALSE)</f>
        <v>Small</v>
      </c>
      <c r="BV242" s="76" t="str">
        <f>VLOOKUP(F242,'N2K Features'!$D$5:$CL$125,69,FALSE)</f>
        <v>High</v>
      </c>
      <c r="BW242" s="76" t="str">
        <f>VLOOKUP(F242,'N2K Features'!$D$5:$CL$125,70,FALSE)</f>
        <v>Yes</v>
      </c>
      <c r="BX242" s="76" t="str">
        <f>VLOOKUP(F242,'N2K Features'!$D$5:$CL$125,71,FALSE)</f>
        <v>Medium</v>
      </c>
      <c r="BY242" s="130" t="str">
        <f>VLOOKUP(F242,'N2K Features'!$D$5:$CL$125,72,FALSE)</f>
        <v>High</v>
      </c>
      <c r="BZ242" s="76" t="str">
        <f>VLOOKUP(F242,'N2K Features'!$D$5:$CL$125,73,FALSE)</f>
        <v>Yes</v>
      </c>
      <c r="CA242" s="76" t="str">
        <f>VLOOKUP(F242,'N2K Features'!$D$5:$CL$125,74,FALSE)</f>
        <v>Large</v>
      </c>
      <c r="CB242" s="76" t="str">
        <f>VLOOKUP(F242,'N2K Features'!$D$5:$CL$125,75,FALSE)</f>
        <v>High</v>
      </c>
      <c r="CC242" s="76" t="str">
        <f>VLOOKUP(F242,'N2K Features'!$D$5:$CL$125,76,FALSE)</f>
        <v>No</v>
      </c>
      <c r="CD242" s="76">
        <f>VLOOKUP(F242,'N2K Features'!$D$5:$CL$125,77,FALSE)</f>
        <v>0</v>
      </c>
      <c r="CE242" s="76">
        <f>VLOOKUP(F242,'N2K Features'!$D$5:$CL$125,78,FALSE)</f>
        <v>0</v>
      </c>
      <c r="CF242" s="76" t="str">
        <f>VLOOKUP(F242,'N2K Features'!$D$5:$CL$125,79,FALSE)</f>
        <v>No</v>
      </c>
      <c r="CG242" s="76">
        <f>VLOOKUP(F242,'N2K Features'!$D$5:$CL$125,80,FALSE)</f>
        <v>0</v>
      </c>
      <c r="CH242" s="76">
        <f>VLOOKUP(F242,'N2K Features'!$D$5:$CL$125,81,FALSE)</f>
        <v>0</v>
      </c>
      <c r="CI242" s="76" t="str">
        <f>VLOOKUP(F242,'N2K Features'!$D$5:$CL$125,82,FALSE)</f>
        <v>No</v>
      </c>
      <c r="CJ242" s="76">
        <f>VLOOKUP(F242,'N2K Features'!$D$5:$CL$125,83,FALSE)</f>
        <v>0</v>
      </c>
      <c r="CK242" s="76">
        <f>VLOOKUP(F242,'N2K Features'!$D$5:$CL$125,84,FALSE)</f>
        <v>0</v>
      </c>
      <c r="CL242" s="76" t="str">
        <f>VLOOKUP(F242,'N2K Features'!$D$5:$CL$125,85,FALSE)</f>
        <v>Yes</v>
      </c>
      <c r="CM242" s="76" t="str">
        <f>VLOOKUP(F242,'N2K Features'!$D$5:$CL$125,86,FALSE)</f>
        <v>Medium</v>
      </c>
      <c r="CN242" s="79" t="str">
        <f>VLOOKUP(F242,'N2K Features'!$D$5:$CL$125,87,FALSE)</f>
        <v>Distinctive natural landscapes, often on nature reserves with interpretation. Some have impressive displays of flowers and wild ponies. Often adjacent to holiday beaches. Educational use</v>
      </c>
    </row>
    <row r="243" spans="1:92" ht="14.4" hidden="1" x14ac:dyDescent="0.3">
      <c r="A243" s="129" t="s">
        <v>274</v>
      </c>
      <c r="B243" s="59" t="s">
        <v>275</v>
      </c>
      <c r="C243" s="59" t="s">
        <v>585</v>
      </c>
      <c r="D243" s="59" t="s">
        <v>105</v>
      </c>
      <c r="E243" s="59" t="s">
        <v>588</v>
      </c>
      <c r="F243" s="59" t="s">
        <v>106</v>
      </c>
      <c r="G243" s="59" t="s">
        <v>107</v>
      </c>
      <c r="H243" s="179" t="s">
        <v>108</v>
      </c>
      <c r="I243" s="77" t="str">
        <f>VLOOKUP(F243,'N2K Features'!$D$5:$CL$125,4,FALSE)</f>
        <v>Yes</v>
      </c>
      <c r="J243" s="77" t="str">
        <f>VLOOKUP(F243,'N2K Features'!$D$5:$CL$125,5,FALSE)</f>
        <v>Medium</v>
      </c>
      <c r="K243" s="77" t="str">
        <f>VLOOKUP(F243,'N2K Features'!$D$5:$CL$125,6,FALSE)</f>
        <v>Moderate</v>
      </c>
      <c r="L243" s="77" t="str">
        <f>VLOOKUP(F243,'N2K Features'!$D$5:$CL$125,7,FALSE)</f>
        <v>Yes</v>
      </c>
      <c r="M243" s="77" t="str">
        <f>VLOOKUP(F243,'N2K Features'!$D$5:$CL$125,8,FALSE)</f>
        <v>Medium</v>
      </c>
      <c r="N243" s="77" t="str">
        <f>VLOOKUP(F243,'N2K Features'!$D$5:$CL$125,9,FALSE)</f>
        <v>Moderate</v>
      </c>
      <c r="O243" s="77" t="str">
        <f>VLOOKUP(F243,'N2K Features'!$D$5:$CL$125,10,FALSE)</f>
        <v>Yes</v>
      </c>
      <c r="P243" s="77" t="str">
        <f>VLOOKUP(F243,'N2K Features'!$D$5:$CL$125,11,FALSE)</f>
        <v>Medium</v>
      </c>
      <c r="Q243" s="77" t="str">
        <f>VLOOKUP(F243,'N2K Features'!$D$5:$CL$125,12,FALSE)</f>
        <v>Low</v>
      </c>
      <c r="R243" s="77" t="str">
        <f>VLOOKUP(F243,'N2K Features'!$D$5:$CL$125,13,FALSE)</f>
        <v>Yes</v>
      </c>
      <c r="S243" s="77" t="str">
        <f>VLOOKUP(F243,'N2K Features'!$D$5:$CL$125,14,FALSE)</f>
        <v>Small</v>
      </c>
      <c r="T243" s="77" t="str">
        <f>VLOOKUP(F243,'N2K Features'!$D$5:$CL$125,15,FALSE)</f>
        <v>High</v>
      </c>
      <c r="U243" s="77" t="str">
        <f>VLOOKUP(F243,'N2K Features'!$D$5:$CL$125,16,FALSE)</f>
        <v>No</v>
      </c>
      <c r="V243" s="77">
        <f>VLOOKUP(F243,'N2K Features'!$D$5:$CL$125, 17,FALSE)</f>
        <v>0</v>
      </c>
      <c r="W243" s="77">
        <f>VLOOKUP(F243,'N2K Features'!$D$5:$CL$125,18,FALSE)</f>
        <v>0</v>
      </c>
      <c r="X243" s="77" t="str">
        <f>VLOOKUP(F243,'N2K Features'!$D$5:$CL$125,19,FALSE)</f>
        <v>No</v>
      </c>
      <c r="Y243" s="77">
        <f>VLOOKUP(F243,'N2K Features'!$D$5:$CL$125,20,FALSE)</f>
        <v>0</v>
      </c>
      <c r="Z243" s="77">
        <f>VLOOKUP(F243,'N2K Features'!$D$5:$CL$125,21,FALSE)</f>
        <v>0</v>
      </c>
      <c r="AA243" s="77" t="str">
        <f>VLOOKUP(F243,'N2K Features'!$D$5:$CL$125,22,FALSE)</f>
        <v>No</v>
      </c>
      <c r="AB243" s="77">
        <f>VLOOKUP(F243,'N2K Features'!$D$5:$CL$125,23,FALSE)</f>
        <v>0</v>
      </c>
      <c r="AC243" s="77">
        <f>VLOOKUP(F243,'N2K Features'!$D$5:$CL$125,24,FALSE)</f>
        <v>0</v>
      </c>
      <c r="AD243" s="77" t="str">
        <f>VLOOKUP(F243,'N2K Features'!$D$5:$CL$125,25,FALSE)</f>
        <v>No</v>
      </c>
      <c r="AE243" s="77">
        <f>VLOOKUP(F243,'N2K Features'!$D$5:$CL$125,26,FALSE)</f>
        <v>0</v>
      </c>
      <c r="AF243" s="78">
        <f>VLOOKUP(F243,'N2K Features'!$D$5:$CL$125,27,FALSE)</f>
        <v>0</v>
      </c>
      <c r="AG243" s="76" t="str">
        <f>VLOOKUP(F243,'N2K Features'!$D$5:$CL$125,28,FALSE)</f>
        <v>No</v>
      </c>
      <c r="AH243" s="76">
        <f>VLOOKUP(F243,'N2K Features'!$D$5:$CL$125,29,FALSE)</f>
        <v>0</v>
      </c>
      <c r="AI243" s="76">
        <f>VLOOKUP(F243,'N2K Features'!$D$5:$CL$125,30,FALSE)</f>
        <v>0</v>
      </c>
      <c r="AJ243" s="76" t="str">
        <f>VLOOKUP(F243,'N2K Features'!$D$5:$CL$125,31,FALSE)</f>
        <v>Yes</v>
      </c>
      <c r="AK243" s="76" t="str">
        <f>VLOOKUP(F243,'N2K Features'!$D$5:$CL$125,32,FALSE)</f>
        <v>Medium</v>
      </c>
      <c r="AL243" s="76" t="str">
        <f>VLOOKUP(F243,'N2K Features'!$D$5:$CL$125,33,FALSE)</f>
        <v>High</v>
      </c>
      <c r="AM243" s="76" t="str">
        <f>VLOOKUP(F243,'N2K Features'!$D$5:$CL$125,34,FALSE)</f>
        <v>No</v>
      </c>
      <c r="AN243" s="76">
        <f>VLOOKUP(F243,'N2K Features'!$D$5:$CL$125,35,FALSE)</f>
        <v>0</v>
      </c>
      <c r="AO243" s="76">
        <f>VLOOKUP(F243,'N2K Features'!$D$5:$CL$125,36,FALSE)</f>
        <v>0</v>
      </c>
      <c r="AP243" s="76" t="str">
        <f>VLOOKUP(F243,'N2K Features'!$D$5:$CL$125,37,FALSE)</f>
        <v>No</v>
      </c>
      <c r="AQ243" s="76">
        <f>VLOOKUP(F243,'N2K Features'!$D$5:$CL$125,38,FALSE)</f>
        <v>0</v>
      </c>
      <c r="AR243" s="76">
        <f>VLOOKUP(F243,'N2K Features'!$D$5:$CL$125,39,FALSE)</f>
        <v>0</v>
      </c>
      <c r="AS243" s="76" t="str">
        <f>VLOOKUP(F243,'N2K Features'!$D$5:$CL$125,40,FALSE)</f>
        <v>Yes</v>
      </c>
      <c r="AT243" s="76" t="str">
        <f>VLOOKUP(F243,'N2K Features'!$D$5:$CL$125,41,FALSE)</f>
        <v>Small</v>
      </c>
      <c r="AU243" s="76" t="str">
        <f>VLOOKUP(F243,'N2K Features'!$D$5:$CL$125,42,FALSE)</f>
        <v>High</v>
      </c>
      <c r="AV243" s="76" t="str">
        <f>VLOOKUP(F243,'N2K Features'!$D$5:$CL$125,43,FALSE)</f>
        <v>No</v>
      </c>
      <c r="AW243" s="76">
        <f>VLOOKUP(F243,'N2K Features'!$D$5:$CL$125,44,FALSE)</f>
        <v>0</v>
      </c>
      <c r="AX243" s="76">
        <f>VLOOKUP(F243,'N2K Features'!$D$5:$CL$125,45,FALSE)</f>
        <v>0</v>
      </c>
      <c r="AY243" s="76" t="str">
        <f>VLOOKUP(F243,'N2K Features'!$D$5:$CL$125,46,FALSE)</f>
        <v>No</v>
      </c>
      <c r="AZ243" s="76">
        <f>VLOOKUP(F243,'N2K Features'!$D$5:$CL$125,47,FALSE)</f>
        <v>0</v>
      </c>
      <c r="BA243" s="76">
        <f>VLOOKUP(F243,'N2K Features'!$D$5:$CL$125,48,FALSE)</f>
        <v>0</v>
      </c>
      <c r="BB243" s="76" t="str">
        <f>VLOOKUP(F243,'N2K Features'!$D$5:$CL$125,49,FALSE)</f>
        <v>No</v>
      </c>
      <c r="BC243" s="76">
        <f>VLOOKUP(F243,'N2K Features'!$D$5:$CL$125,50,FALSE)</f>
        <v>0</v>
      </c>
      <c r="BD243" s="130">
        <f>VLOOKUP(F243,'N2K Features'!$D$5:$CL$125,51,FALSE)</f>
        <v>0</v>
      </c>
      <c r="BE243" s="76" t="str">
        <f>VLOOKUP(F243,'N2K Features'!$D$5:$CL$125,52,FALSE)</f>
        <v>No</v>
      </c>
      <c r="BF243" s="76">
        <f>VLOOKUP(F243,'N2K Features'!$D$5:$CL$125,53,FALSE)</f>
        <v>0</v>
      </c>
      <c r="BG243" s="130">
        <f>VLOOKUP(F243,'N2K Features'!$D$5:$CL$125,54,FALSE)</f>
        <v>0</v>
      </c>
      <c r="BH243" s="76" t="str">
        <f>VLOOKUP(F243,'N2K Features'!$D$5:$CL$125,55,FALSE)</f>
        <v>Yes</v>
      </c>
      <c r="BI243" s="76" t="str">
        <f>VLOOKUP(F243,'N2K Features'!$D$5:$CL$125,56,FALSE)</f>
        <v>Small</v>
      </c>
      <c r="BJ243" s="76" t="str">
        <f>VLOOKUP(F243,'N2K Features'!$D$5:$CL$125,57,FALSE)</f>
        <v>Small</v>
      </c>
      <c r="BK243" s="76" t="str">
        <f>VLOOKUP(F243,'N2K Features'!$D$5:$CL$125,58,FALSE)</f>
        <v>Yes</v>
      </c>
      <c r="BL243" s="76" t="str">
        <f>VLOOKUP(F243,'N2K Features'!$D$5:$CL$125,59,FALSE)</f>
        <v>Small</v>
      </c>
      <c r="BM243" s="130" t="str">
        <f>VLOOKUP(F243,'N2K Features'!$D$5:$CL$125,60,FALSE)</f>
        <v>Moderate</v>
      </c>
      <c r="BN243" s="76" t="str">
        <f>VLOOKUP(F243,'N2K Features'!$D$5:$CL$125,61,FALSE)</f>
        <v>No</v>
      </c>
      <c r="BO243" s="76">
        <f>VLOOKUP(F243,'N2K Features'!$D$5:$CL$125,62,FALSE)</f>
        <v>0</v>
      </c>
      <c r="BP243" s="76">
        <f>VLOOKUP(F243,'N2K Features'!$D$5:$CL$125,63,FALSE)</f>
        <v>0</v>
      </c>
      <c r="BQ243" s="76" t="str">
        <f>VLOOKUP(F243,'N2K Features'!$D$5:$CL$125,64,FALSE)</f>
        <v>No</v>
      </c>
      <c r="BR243" s="76">
        <f>VLOOKUP(F243,'N2K Features'!$D$5:$CL$125,65,FALSE)</f>
        <v>0</v>
      </c>
      <c r="BS243" s="76">
        <f>VLOOKUP(F243,'N2K Features'!$D$5:$CL$125,66,FALSE)</f>
        <v>0</v>
      </c>
      <c r="BT243" s="76" t="str">
        <f>VLOOKUP(F243,'N2K Features'!$D$5:$CL$125,67,FALSE)</f>
        <v>Yes</v>
      </c>
      <c r="BU243" s="76" t="str">
        <f>VLOOKUP(F243,'N2K Features'!$D$5:$CL$125,68,FALSE)</f>
        <v>Small</v>
      </c>
      <c r="BV243" s="76" t="str">
        <f>VLOOKUP(F243,'N2K Features'!$D$5:$CL$125,69,FALSE)</f>
        <v>High</v>
      </c>
      <c r="BW243" s="76" t="str">
        <f>VLOOKUP(F243,'N2K Features'!$D$5:$CL$125,70,FALSE)</f>
        <v>Yes</v>
      </c>
      <c r="BX243" s="76" t="str">
        <f>VLOOKUP(F243,'N2K Features'!$D$5:$CL$125,71,FALSE)</f>
        <v>Medium</v>
      </c>
      <c r="BY243" s="130" t="str">
        <f>VLOOKUP(F243,'N2K Features'!$D$5:$CL$125,72,FALSE)</f>
        <v>High</v>
      </c>
      <c r="BZ243" s="76" t="str">
        <f>VLOOKUP(F243,'N2K Features'!$D$5:$CL$125,73,FALSE)</f>
        <v>Yes</v>
      </c>
      <c r="CA243" s="76" t="str">
        <f>VLOOKUP(F243,'N2K Features'!$D$5:$CL$125,74,FALSE)</f>
        <v>Large</v>
      </c>
      <c r="CB243" s="76" t="str">
        <f>VLOOKUP(F243,'N2K Features'!$D$5:$CL$125,75,FALSE)</f>
        <v>High</v>
      </c>
      <c r="CC243" s="76" t="str">
        <f>VLOOKUP(F243,'N2K Features'!$D$5:$CL$125,76,FALSE)</f>
        <v>No</v>
      </c>
      <c r="CD243" s="76">
        <f>VLOOKUP(F243,'N2K Features'!$D$5:$CL$125,77,FALSE)</f>
        <v>0</v>
      </c>
      <c r="CE243" s="76">
        <f>VLOOKUP(F243,'N2K Features'!$D$5:$CL$125,78,FALSE)</f>
        <v>0</v>
      </c>
      <c r="CF243" s="76" t="str">
        <f>VLOOKUP(F243,'N2K Features'!$D$5:$CL$125,79,FALSE)</f>
        <v>No</v>
      </c>
      <c r="CG243" s="76">
        <f>VLOOKUP(F243,'N2K Features'!$D$5:$CL$125,80,FALSE)</f>
        <v>0</v>
      </c>
      <c r="CH243" s="76">
        <f>VLOOKUP(F243,'N2K Features'!$D$5:$CL$125,81,FALSE)</f>
        <v>0</v>
      </c>
      <c r="CI243" s="76" t="str">
        <f>VLOOKUP(F243,'N2K Features'!$D$5:$CL$125,82,FALSE)</f>
        <v>No</v>
      </c>
      <c r="CJ243" s="76">
        <f>VLOOKUP(F243,'N2K Features'!$D$5:$CL$125,83,FALSE)</f>
        <v>0</v>
      </c>
      <c r="CK243" s="76">
        <f>VLOOKUP(F243,'N2K Features'!$D$5:$CL$125,84,FALSE)</f>
        <v>0</v>
      </c>
      <c r="CL243" s="76" t="str">
        <f>VLOOKUP(F243,'N2K Features'!$D$5:$CL$125,85,FALSE)</f>
        <v>Yes</v>
      </c>
      <c r="CM243" s="76" t="str">
        <f>VLOOKUP(F243,'N2K Features'!$D$5:$CL$125,86,FALSE)</f>
        <v>Medium</v>
      </c>
      <c r="CN243" s="79" t="str">
        <f>VLOOKUP(F243,'N2K Features'!$D$5:$CL$125,87,FALSE)</f>
        <v>Distinctive natural landscapes, often on nature reserves with interpretation. Some have impressive displays of flowers and wild ponies. Often adjacent to holiday beaches. Educational use</v>
      </c>
    </row>
    <row r="244" spans="1:92" ht="14.4" hidden="1" x14ac:dyDescent="0.3">
      <c r="A244" s="129" t="s">
        <v>274</v>
      </c>
      <c r="B244" s="59" t="s">
        <v>275</v>
      </c>
      <c r="C244" s="59" t="s">
        <v>585</v>
      </c>
      <c r="D244" s="59" t="s">
        <v>94</v>
      </c>
      <c r="E244" s="59" t="s">
        <v>588</v>
      </c>
      <c r="F244" s="59" t="s">
        <v>95</v>
      </c>
      <c r="G244" s="59" t="s">
        <v>95</v>
      </c>
      <c r="H244" s="179" t="s">
        <v>96</v>
      </c>
      <c r="I244" s="77" t="str">
        <f>VLOOKUP(F244,'N2K Features'!$D$5:$CL$125,4,FALSE)</f>
        <v>Yes</v>
      </c>
      <c r="J244" s="77" t="str">
        <f>VLOOKUP(F244,'N2K Features'!$D$5:$CL$125,5,FALSE)</f>
        <v>Medium</v>
      </c>
      <c r="K244" s="77" t="str">
        <f>VLOOKUP(F244,'N2K Features'!$D$5:$CL$125,6,FALSE)</f>
        <v>Moderate</v>
      </c>
      <c r="L244" s="77" t="str">
        <f>VLOOKUP(F244,'N2K Features'!$D$5:$CL$125,7,FALSE)</f>
        <v>Yes</v>
      </c>
      <c r="M244" s="77" t="str">
        <f>VLOOKUP(F244,'N2K Features'!$D$5:$CL$125,8,FALSE)</f>
        <v>Medium</v>
      </c>
      <c r="N244" s="77" t="str">
        <f>VLOOKUP(F244,'N2K Features'!$D$5:$CL$125,9,FALSE)</f>
        <v>Moderate</v>
      </c>
      <c r="O244" s="77" t="str">
        <f>VLOOKUP(F244,'N2K Features'!$D$5:$CL$125,10,FALSE)</f>
        <v>Yes</v>
      </c>
      <c r="P244" s="77" t="str">
        <f>VLOOKUP(F244,'N2K Features'!$D$5:$CL$125,11,FALSE)</f>
        <v>Medium</v>
      </c>
      <c r="Q244" s="77" t="str">
        <f>VLOOKUP(F244,'N2K Features'!$D$5:$CL$125,12,FALSE)</f>
        <v>Low</v>
      </c>
      <c r="R244" s="77" t="str">
        <f>VLOOKUP(F244,'N2K Features'!$D$5:$CL$125,13,FALSE)</f>
        <v>Yes</v>
      </c>
      <c r="S244" s="77" t="str">
        <f>VLOOKUP(F244,'N2K Features'!$D$5:$CL$125,14,FALSE)</f>
        <v>Small</v>
      </c>
      <c r="T244" s="77" t="str">
        <f>VLOOKUP(F244,'N2K Features'!$D$5:$CL$125,15,FALSE)</f>
        <v>High</v>
      </c>
      <c r="U244" s="77" t="str">
        <f>VLOOKUP(F244,'N2K Features'!$D$5:$CL$125,16,FALSE)</f>
        <v>No</v>
      </c>
      <c r="V244" s="77">
        <f>VLOOKUP(F244,'N2K Features'!$D$5:$CL$125, 17,FALSE)</f>
        <v>0</v>
      </c>
      <c r="W244" s="77">
        <f>VLOOKUP(F244,'N2K Features'!$D$5:$CL$125,18,FALSE)</f>
        <v>0</v>
      </c>
      <c r="X244" s="77" t="str">
        <f>VLOOKUP(F244,'N2K Features'!$D$5:$CL$125,19,FALSE)</f>
        <v>No</v>
      </c>
      <c r="Y244" s="77">
        <f>VLOOKUP(F244,'N2K Features'!$D$5:$CL$125,20,FALSE)</f>
        <v>0</v>
      </c>
      <c r="Z244" s="77">
        <f>VLOOKUP(F244,'N2K Features'!$D$5:$CL$125,21,FALSE)</f>
        <v>0</v>
      </c>
      <c r="AA244" s="77" t="str">
        <f>VLOOKUP(F244,'N2K Features'!$D$5:$CL$125,22,FALSE)</f>
        <v>No</v>
      </c>
      <c r="AB244" s="77">
        <f>VLOOKUP(F244,'N2K Features'!$D$5:$CL$125,23,FALSE)</f>
        <v>0</v>
      </c>
      <c r="AC244" s="77">
        <f>VLOOKUP(F244,'N2K Features'!$D$5:$CL$125,24,FALSE)</f>
        <v>0</v>
      </c>
      <c r="AD244" s="77" t="str">
        <f>VLOOKUP(F244,'N2K Features'!$D$5:$CL$125,25,FALSE)</f>
        <v>No</v>
      </c>
      <c r="AE244" s="77">
        <f>VLOOKUP(F244,'N2K Features'!$D$5:$CL$125,26,FALSE)</f>
        <v>0</v>
      </c>
      <c r="AF244" s="78">
        <f>VLOOKUP(F244,'N2K Features'!$D$5:$CL$125,27,FALSE)</f>
        <v>0</v>
      </c>
      <c r="AG244" s="76" t="str">
        <f>VLOOKUP(F244,'N2K Features'!$D$5:$CL$125,28,FALSE)</f>
        <v>No</v>
      </c>
      <c r="AH244" s="76">
        <f>VLOOKUP(F244,'N2K Features'!$D$5:$CL$125,29,FALSE)</f>
        <v>0</v>
      </c>
      <c r="AI244" s="76">
        <f>VLOOKUP(F244,'N2K Features'!$D$5:$CL$125,30,FALSE)</f>
        <v>0</v>
      </c>
      <c r="AJ244" s="76" t="str">
        <f>VLOOKUP(F244,'N2K Features'!$D$5:$CL$125,31,FALSE)</f>
        <v>Yes</v>
      </c>
      <c r="AK244" s="76" t="str">
        <f>VLOOKUP(F244,'N2K Features'!$D$5:$CL$125,32,FALSE)</f>
        <v>Medium</v>
      </c>
      <c r="AL244" s="76" t="str">
        <f>VLOOKUP(F244,'N2K Features'!$D$5:$CL$125,33,FALSE)</f>
        <v>High</v>
      </c>
      <c r="AM244" s="76" t="str">
        <f>VLOOKUP(F244,'N2K Features'!$D$5:$CL$125,34,FALSE)</f>
        <v>No</v>
      </c>
      <c r="AN244" s="76">
        <f>VLOOKUP(F244,'N2K Features'!$D$5:$CL$125,35,FALSE)</f>
        <v>0</v>
      </c>
      <c r="AO244" s="76">
        <f>VLOOKUP(F244,'N2K Features'!$D$5:$CL$125,36,FALSE)</f>
        <v>0</v>
      </c>
      <c r="AP244" s="76" t="str">
        <f>VLOOKUP(F244,'N2K Features'!$D$5:$CL$125,37,FALSE)</f>
        <v>No</v>
      </c>
      <c r="AQ244" s="76">
        <f>VLOOKUP(F244,'N2K Features'!$D$5:$CL$125,38,FALSE)</f>
        <v>0</v>
      </c>
      <c r="AR244" s="76">
        <f>VLOOKUP(F244,'N2K Features'!$D$5:$CL$125,39,FALSE)</f>
        <v>0</v>
      </c>
      <c r="AS244" s="76" t="str">
        <f>VLOOKUP(F244,'N2K Features'!$D$5:$CL$125,40,FALSE)</f>
        <v>Yes</v>
      </c>
      <c r="AT244" s="76" t="str">
        <f>VLOOKUP(F244,'N2K Features'!$D$5:$CL$125,41,FALSE)</f>
        <v>Small</v>
      </c>
      <c r="AU244" s="76" t="str">
        <f>VLOOKUP(F244,'N2K Features'!$D$5:$CL$125,42,FALSE)</f>
        <v>High</v>
      </c>
      <c r="AV244" s="76" t="str">
        <f>VLOOKUP(F244,'N2K Features'!$D$5:$CL$125,43,FALSE)</f>
        <v>No</v>
      </c>
      <c r="AW244" s="76">
        <f>VLOOKUP(F244,'N2K Features'!$D$5:$CL$125,44,FALSE)</f>
        <v>0</v>
      </c>
      <c r="AX244" s="76">
        <f>VLOOKUP(F244,'N2K Features'!$D$5:$CL$125,45,FALSE)</f>
        <v>0</v>
      </c>
      <c r="AY244" s="76" t="str">
        <f>VLOOKUP(F244,'N2K Features'!$D$5:$CL$125,46,FALSE)</f>
        <v>No</v>
      </c>
      <c r="AZ244" s="76">
        <f>VLOOKUP(F244,'N2K Features'!$D$5:$CL$125,47,FALSE)</f>
        <v>0</v>
      </c>
      <c r="BA244" s="76">
        <f>VLOOKUP(F244,'N2K Features'!$D$5:$CL$125,48,FALSE)</f>
        <v>0</v>
      </c>
      <c r="BB244" s="76" t="str">
        <f>VLOOKUP(F244,'N2K Features'!$D$5:$CL$125,49,FALSE)</f>
        <v>No</v>
      </c>
      <c r="BC244" s="76">
        <f>VLOOKUP(F244,'N2K Features'!$D$5:$CL$125,50,FALSE)</f>
        <v>0</v>
      </c>
      <c r="BD244" s="130">
        <f>VLOOKUP(F244,'N2K Features'!$D$5:$CL$125,51,FALSE)</f>
        <v>0</v>
      </c>
      <c r="BE244" s="76" t="str">
        <f>VLOOKUP(F244,'N2K Features'!$D$5:$CL$125,52,FALSE)</f>
        <v>No</v>
      </c>
      <c r="BF244" s="76">
        <f>VLOOKUP(F244,'N2K Features'!$D$5:$CL$125,53,FALSE)</f>
        <v>0</v>
      </c>
      <c r="BG244" s="130">
        <f>VLOOKUP(F244,'N2K Features'!$D$5:$CL$125,54,FALSE)</f>
        <v>0</v>
      </c>
      <c r="BH244" s="76" t="str">
        <f>VLOOKUP(F244,'N2K Features'!$D$5:$CL$125,55,FALSE)</f>
        <v>Yes</v>
      </c>
      <c r="BI244" s="76" t="str">
        <f>VLOOKUP(F244,'N2K Features'!$D$5:$CL$125,56,FALSE)</f>
        <v>Small</v>
      </c>
      <c r="BJ244" s="76" t="str">
        <f>VLOOKUP(F244,'N2K Features'!$D$5:$CL$125,57,FALSE)</f>
        <v>Small</v>
      </c>
      <c r="BK244" s="76" t="str">
        <f>VLOOKUP(F244,'N2K Features'!$D$5:$CL$125,58,FALSE)</f>
        <v>Yes</v>
      </c>
      <c r="BL244" s="76" t="str">
        <f>VLOOKUP(F244,'N2K Features'!$D$5:$CL$125,59,FALSE)</f>
        <v>Small</v>
      </c>
      <c r="BM244" s="130" t="str">
        <f>VLOOKUP(F244,'N2K Features'!$D$5:$CL$125,60,FALSE)</f>
        <v>Moderate</v>
      </c>
      <c r="BN244" s="76" t="str">
        <f>VLOOKUP(F244,'N2K Features'!$D$5:$CL$125,61,FALSE)</f>
        <v>No</v>
      </c>
      <c r="BO244" s="76">
        <f>VLOOKUP(F244,'N2K Features'!$D$5:$CL$125,62,FALSE)</f>
        <v>0</v>
      </c>
      <c r="BP244" s="76">
        <f>VLOOKUP(F244,'N2K Features'!$D$5:$CL$125,63,FALSE)</f>
        <v>0</v>
      </c>
      <c r="BQ244" s="76" t="str">
        <f>VLOOKUP(F244,'N2K Features'!$D$5:$CL$125,64,FALSE)</f>
        <v>Yes</v>
      </c>
      <c r="BR244" s="76" t="str">
        <f>VLOOKUP(F244,'N2K Features'!$D$5:$CL$125,65,FALSE)</f>
        <v>Small</v>
      </c>
      <c r="BS244" s="76" t="str">
        <f>VLOOKUP(F244,'N2K Features'!$D$5:$CL$125,66,FALSE)</f>
        <v>Low</v>
      </c>
      <c r="BT244" s="76" t="str">
        <f>VLOOKUP(F244,'N2K Features'!$D$5:$CL$125,67,FALSE)</f>
        <v>Yes</v>
      </c>
      <c r="BU244" s="76" t="str">
        <f>VLOOKUP(F244,'N2K Features'!$D$5:$CL$125,68,FALSE)</f>
        <v>Small</v>
      </c>
      <c r="BV244" s="76" t="str">
        <f>VLOOKUP(F244,'N2K Features'!$D$5:$CL$125,69,FALSE)</f>
        <v>High</v>
      </c>
      <c r="BW244" s="76" t="str">
        <f>VLOOKUP(F244,'N2K Features'!$D$5:$CL$125,70,FALSE)</f>
        <v>Yes</v>
      </c>
      <c r="BX244" s="76" t="str">
        <f>VLOOKUP(F244,'N2K Features'!$D$5:$CL$125,71,FALSE)</f>
        <v>Medium</v>
      </c>
      <c r="BY244" s="130" t="str">
        <f>VLOOKUP(F244,'N2K Features'!$D$5:$CL$125,72,FALSE)</f>
        <v>High</v>
      </c>
      <c r="BZ244" s="76" t="str">
        <f>VLOOKUP(F244,'N2K Features'!$D$5:$CL$125,73,FALSE)</f>
        <v>Yes</v>
      </c>
      <c r="CA244" s="76" t="str">
        <f>VLOOKUP(F244,'N2K Features'!$D$5:$CL$125,74,FALSE)</f>
        <v>Large</v>
      </c>
      <c r="CB244" s="76" t="str">
        <f>VLOOKUP(F244,'N2K Features'!$D$5:$CL$125,75,FALSE)</f>
        <v>High</v>
      </c>
      <c r="CC244" s="76" t="str">
        <f>VLOOKUP(F244,'N2K Features'!$D$5:$CL$125,76,FALSE)</f>
        <v>No</v>
      </c>
      <c r="CD244" s="76">
        <f>VLOOKUP(F244,'N2K Features'!$D$5:$CL$125,77,FALSE)</f>
        <v>0</v>
      </c>
      <c r="CE244" s="76">
        <f>VLOOKUP(F244,'N2K Features'!$D$5:$CL$125,78,FALSE)</f>
        <v>0</v>
      </c>
      <c r="CF244" s="76" t="str">
        <f>VLOOKUP(F244,'N2K Features'!$D$5:$CL$125,79,FALSE)</f>
        <v>No</v>
      </c>
      <c r="CG244" s="76">
        <f>VLOOKUP(F244,'N2K Features'!$D$5:$CL$125,80,FALSE)</f>
        <v>0</v>
      </c>
      <c r="CH244" s="76">
        <f>VLOOKUP(F244,'N2K Features'!$D$5:$CL$125,81,FALSE)</f>
        <v>0</v>
      </c>
      <c r="CI244" s="76" t="str">
        <f>VLOOKUP(F244,'N2K Features'!$D$5:$CL$125,82,FALSE)</f>
        <v>No</v>
      </c>
      <c r="CJ244" s="76">
        <f>VLOOKUP(F244,'N2K Features'!$D$5:$CL$125,83,FALSE)</f>
        <v>0</v>
      </c>
      <c r="CK244" s="76">
        <f>VLOOKUP(F244,'N2K Features'!$D$5:$CL$125,84,FALSE)</f>
        <v>0</v>
      </c>
      <c r="CL244" s="76" t="str">
        <f>VLOOKUP(F244,'N2K Features'!$D$5:$CL$125,85,FALSE)</f>
        <v>Yes</v>
      </c>
      <c r="CM244" s="76" t="str">
        <f>VLOOKUP(F244,'N2K Features'!$D$5:$CL$125,86,FALSE)</f>
        <v>Medium</v>
      </c>
      <c r="CN244" s="79" t="str">
        <f>VLOOKUP(F244,'N2K Features'!$D$5:$CL$125,87,FALSE)</f>
        <v>Distinctive natural landscapes, often on nature reserves with interpretation. Some have impressive displays of flowers and wild ponies. Often adjacent to holiday beaches. Educational use</v>
      </c>
    </row>
    <row r="245" spans="1:92" ht="14.4" hidden="1" x14ac:dyDescent="0.3">
      <c r="A245" s="129" t="s">
        <v>274</v>
      </c>
      <c r="B245" s="59" t="s">
        <v>275</v>
      </c>
      <c r="C245" s="59" t="s">
        <v>585</v>
      </c>
      <c r="D245" s="59" t="s">
        <v>101</v>
      </c>
      <c r="E245" s="59" t="s">
        <v>588</v>
      </c>
      <c r="F245" s="59" t="s">
        <v>102</v>
      </c>
      <c r="G245" s="59" t="s">
        <v>103</v>
      </c>
      <c r="H245" s="179" t="s">
        <v>104</v>
      </c>
      <c r="I245" s="77" t="str">
        <f>VLOOKUP(F245,'N2K Features'!$D$5:$CL$125,4,FALSE)</f>
        <v>Yes</v>
      </c>
      <c r="J245" s="77" t="str">
        <f>VLOOKUP(F245,'N2K Features'!$D$5:$CL$125,5,FALSE)</f>
        <v>Small</v>
      </c>
      <c r="K245" s="77" t="str">
        <f>VLOOKUP(F245,'N2K Features'!$D$5:$CL$125,6,FALSE)</f>
        <v>Moderate</v>
      </c>
      <c r="L245" s="77" t="str">
        <f>VLOOKUP(F245,'N2K Features'!$D$5:$CL$125,7,FALSE)</f>
        <v>Yes</v>
      </c>
      <c r="M245" s="77" t="str">
        <f>VLOOKUP(F245,'N2K Features'!$D$5:$CL$125,8,FALSE)</f>
        <v>Medium</v>
      </c>
      <c r="N245" s="77" t="str">
        <f>VLOOKUP(F245,'N2K Features'!$D$5:$CL$125,9,FALSE)</f>
        <v>Moderate</v>
      </c>
      <c r="O245" s="77" t="str">
        <f>VLOOKUP(F245,'N2K Features'!$D$5:$CL$125,10,FALSE)</f>
        <v>Yes</v>
      </c>
      <c r="P245" s="77" t="str">
        <f>VLOOKUP(F245,'N2K Features'!$D$5:$CL$125,11,FALSE)</f>
        <v>Small</v>
      </c>
      <c r="Q245" s="77" t="str">
        <f>VLOOKUP(F245,'N2K Features'!$D$5:$CL$125,12,FALSE)</f>
        <v>Low</v>
      </c>
      <c r="R245" s="77" t="str">
        <f>VLOOKUP(F245,'N2K Features'!$D$5:$CL$125,13,FALSE)</f>
        <v>Yes</v>
      </c>
      <c r="S245" s="77" t="str">
        <f>VLOOKUP(F245,'N2K Features'!$D$5:$CL$125,14,FALSE)</f>
        <v>Small</v>
      </c>
      <c r="T245" s="77" t="str">
        <f>VLOOKUP(F245,'N2K Features'!$D$5:$CL$125,15,FALSE)</f>
        <v>High</v>
      </c>
      <c r="U245" s="77" t="str">
        <f>VLOOKUP(F245,'N2K Features'!$D$5:$CL$125,16,FALSE)</f>
        <v>No</v>
      </c>
      <c r="V245" s="77">
        <f>VLOOKUP(F245,'N2K Features'!$D$5:$CL$125, 17,FALSE)</f>
        <v>0</v>
      </c>
      <c r="W245" s="77">
        <f>VLOOKUP(F245,'N2K Features'!$D$5:$CL$125,18,FALSE)</f>
        <v>0</v>
      </c>
      <c r="X245" s="77" t="str">
        <f>VLOOKUP(F245,'N2K Features'!$D$5:$CL$125,19,FALSE)</f>
        <v>No</v>
      </c>
      <c r="Y245" s="77">
        <f>VLOOKUP(F245,'N2K Features'!$D$5:$CL$125,20,FALSE)</f>
        <v>0</v>
      </c>
      <c r="Z245" s="77">
        <f>VLOOKUP(F245,'N2K Features'!$D$5:$CL$125,21,FALSE)</f>
        <v>0</v>
      </c>
      <c r="AA245" s="77" t="str">
        <f>VLOOKUP(F245,'N2K Features'!$D$5:$CL$125,22,FALSE)</f>
        <v>No</v>
      </c>
      <c r="AB245" s="77">
        <f>VLOOKUP(F245,'N2K Features'!$D$5:$CL$125,23,FALSE)</f>
        <v>0</v>
      </c>
      <c r="AC245" s="77">
        <f>VLOOKUP(F245,'N2K Features'!$D$5:$CL$125,24,FALSE)</f>
        <v>0</v>
      </c>
      <c r="AD245" s="77" t="str">
        <f>VLOOKUP(F245,'N2K Features'!$D$5:$CL$125,25,FALSE)</f>
        <v>No</v>
      </c>
      <c r="AE245" s="77">
        <f>VLOOKUP(F245,'N2K Features'!$D$5:$CL$125,26,FALSE)</f>
        <v>0</v>
      </c>
      <c r="AF245" s="78">
        <f>VLOOKUP(F245,'N2K Features'!$D$5:$CL$125,27,FALSE)</f>
        <v>0</v>
      </c>
      <c r="AG245" s="76" t="str">
        <f>VLOOKUP(F245,'N2K Features'!$D$5:$CL$125,28,FALSE)</f>
        <v>No</v>
      </c>
      <c r="AH245" s="76">
        <f>VLOOKUP(F245,'N2K Features'!$D$5:$CL$125,29,FALSE)</f>
        <v>0</v>
      </c>
      <c r="AI245" s="76">
        <f>VLOOKUP(F245,'N2K Features'!$D$5:$CL$125,30,FALSE)</f>
        <v>0</v>
      </c>
      <c r="AJ245" s="76" t="str">
        <f>VLOOKUP(F245,'N2K Features'!$D$5:$CL$125,31,FALSE)</f>
        <v>Yes</v>
      </c>
      <c r="AK245" s="76" t="str">
        <f>VLOOKUP(F245,'N2K Features'!$D$5:$CL$125,32,FALSE)</f>
        <v>Medium</v>
      </c>
      <c r="AL245" s="76" t="str">
        <f>VLOOKUP(F245,'N2K Features'!$D$5:$CL$125,33,FALSE)</f>
        <v>High</v>
      </c>
      <c r="AM245" s="76" t="str">
        <f>VLOOKUP(F245,'N2K Features'!$D$5:$CL$125,34,FALSE)</f>
        <v>No</v>
      </c>
      <c r="AN245" s="76">
        <f>VLOOKUP(F245,'N2K Features'!$D$5:$CL$125,35,FALSE)</f>
        <v>0</v>
      </c>
      <c r="AO245" s="76">
        <f>VLOOKUP(F245,'N2K Features'!$D$5:$CL$125,36,FALSE)</f>
        <v>0</v>
      </c>
      <c r="AP245" s="76" t="str">
        <f>VLOOKUP(F245,'N2K Features'!$D$5:$CL$125,37,FALSE)</f>
        <v>No</v>
      </c>
      <c r="AQ245" s="76">
        <f>VLOOKUP(F245,'N2K Features'!$D$5:$CL$125,38,FALSE)</f>
        <v>0</v>
      </c>
      <c r="AR245" s="76">
        <f>VLOOKUP(F245,'N2K Features'!$D$5:$CL$125,39,FALSE)</f>
        <v>0</v>
      </c>
      <c r="AS245" s="76" t="str">
        <f>VLOOKUP(F245,'N2K Features'!$D$5:$CL$125,40,FALSE)</f>
        <v>Yes</v>
      </c>
      <c r="AT245" s="76" t="str">
        <f>VLOOKUP(F245,'N2K Features'!$D$5:$CL$125,41,FALSE)</f>
        <v>Small</v>
      </c>
      <c r="AU245" s="76" t="str">
        <f>VLOOKUP(F245,'N2K Features'!$D$5:$CL$125,42,FALSE)</f>
        <v>High</v>
      </c>
      <c r="AV245" s="76" t="str">
        <f>VLOOKUP(F245,'N2K Features'!$D$5:$CL$125,43,FALSE)</f>
        <v>No</v>
      </c>
      <c r="AW245" s="76">
        <f>VLOOKUP(F245,'N2K Features'!$D$5:$CL$125,44,FALSE)</f>
        <v>0</v>
      </c>
      <c r="AX245" s="76">
        <f>VLOOKUP(F245,'N2K Features'!$D$5:$CL$125,45,FALSE)</f>
        <v>0</v>
      </c>
      <c r="AY245" s="76" t="str">
        <f>VLOOKUP(F245,'N2K Features'!$D$5:$CL$125,46,FALSE)</f>
        <v>No</v>
      </c>
      <c r="AZ245" s="76">
        <f>VLOOKUP(F245,'N2K Features'!$D$5:$CL$125,47,FALSE)</f>
        <v>0</v>
      </c>
      <c r="BA245" s="76">
        <f>VLOOKUP(F245,'N2K Features'!$D$5:$CL$125,48,FALSE)</f>
        <v>0</v>
      </c>
      <c r="BB245" s="76" t="str">
        <f>VLOOKUP(F245,'N2K Features'!$D$5:$CL$125,49,FALSE)</f>
        <v>No</v>
      </c>
      <c r="BC245" s="76">
        <f>VLOOKUP(F245,'N2K Features'!$D$5:$CL$125,50,FALSE)</f>
        <v>0</v>
      </c>
      <c r="BD245" s="130">
        <f>VLOOKUP(F245,'N2K Features'!$D$5:$CL$125,51,FALSE)</f>
        <v>0</v>
      </c>
      <c r="BE245" s="76" t="str">
        <f>VLOOKUP(F245,'N2K Features'!$D$5:$CL$125,52,FALSE)</f>
        <v>No</v>
      </c>
      <c r="BF245" s="76">
        <f>VLOOKUP(F245,'N2K Features'!$D$5:$CL$125,53,FALSE)</f>
        <v>0</v>
      </c>
      <c r="BG245" s="130">
        <f>VLOOKUP(F245,'N2K Features'!$D$5:$CL$125,54,FALSE)</f>
        <v>0</v>
      </c>
      <c r="BH245" s="76" t="str">
        <f>VLOOKUP(F245,'N2K Features'!$D$5:$CL$125,55,FALSE)</f>
        <v>Yes</v>
      </c>
      <c r="BI245" s="76" t="str">
        <f>VLOOKUP(F245,'N2K Features'!$D$5:$CL$125,56,FALSE)</f>
        <v>Small</v>
      </c>
      <c r="BJ245" s="76" t="str">
        <f>VLOOKUP(F245,'N2K Features'!$D$5:$CL$125,57,FALSE)</f>
        <v>Small</v>
      </c>
      <c r="BK245" s="76" t="str">
        <f>VLOOKUP(F245,'N2K Features'!$D$5:$CL$125,58,FALSE)</f>
        <v>Yes</v>
      </c>
      <c r="BL245" s="76" t="str">
        <f>VLOOKUP(F245,'N2K Features'!$D$5:$CL$125,59,FALSE)</f>
        <v>Small</v>
      </c>
      <c r="BM245" s="130" t="str">
        <f>VLOOKUP(F245,'N2K Features'!$D$5:$CL$125,60,FALSE)</f>
        <v>Moderate</v>
      </c>
      <c r="BN245" s="76" t="str">
        <f>VLOOKUP(F245,'N2K Features'!$D$5:$CL$125,61,FALSE)</f>
        <v>No</v>
      </c>
      <c r="BO245" s="76">
        <f>VLOOKUP(F245,'N2K Features'!$D$5:$CL$125,62,FALSE)</f>
        <v>0</v>
      </c>
      <c r="BP245" s="76">
        <f>VLOOKUP(F245,'N2K Features'!$D$5:$CL$125,63,FALSE)</f>
        <v>0</v>
      </c>
      <c r="BQ245" s="76" t="str">
        <f>VLOOKUP(F245,'N2K Features'!$D$5:$CL$125,64,FALSE)</f>
        <v>No</v>
      </c>
      <c r="BR245" s="76">
        <f>VLOOKUP(F245,'N2K Features'!$D$5:$CL$125,65,FALSE)</f>
        <v>0</v>
      </c>
      <c r="BS245" s="76">
        <f>VLOOKUP(F245,'N2K Features'!$D$5:$CL$125,66,FALSE)</f>
        <v>0</v>
      </c>
      <c r="BT245" s="76" t="str">
        <f>VLOOKUP(F245,'N2K Features'!$D$5:$CL$125,67,FALSE)</f>
        <v>Yes</v>
      </c>
      <c r="BU245" s="76" t="str">
        <f>VLOOKUP(F245,'N2K Features'!$D$5:$CL$125,68,FALSE)</f>
        <v>Small</v>
      </c>
      <c r="BV245" s="76" t="str">
        <f>VLOOKUP(F245,'N2K Features'!$D$5:$CL$125,69,FALSE)</f>
        <v>High</v>
      </c>
      <c r="BW245" s="76" t="str">
        <f>VLOOKUP(F245,'N2K Features'!$D$5:$CL$125,70,FALSE)</f>
        <v>Yes</v>
      </c>
      <c r="BX245" s="76" t="str">
        <f>VLOOKUP(F245,'N2K Features'!$D$5:$CL$125,71,FALSE)</f>
        <v>Medium</v>
      </c>
      <c r="BY245" s="130" t="str">
        <f>VLOOKUP(F245,'N2K Features'!$D$5:$CL$125,72,FALSE)</f>
        <v>High</v>
      </c>
      <c r="BZ245" s="76" t="str">
        <f>VLOOKUP(F245,'N2K Features'!$D$5:$CL$125,73,FALSE)</f>
        <v>Yes</v>
      </c>
      <c r="CA245" s="76" t="str">
        <f>VLOOKUP(F245,'N2K Features'!$D$5:$CL$125,74,FALSE)</f>
        <v>Large</v>
      </c>
      <c r="CB245" s="76" t="str">
        <f>VLOOKUP(F245,'N2K Features'!$D$5:$CL$125,75,FALSE)</f>
        <v>High</v>
      </c>
      <c r="CC245" s="76" t="str">
        <f>VLOOKUP(F245,'N2K Features'!$D$5:$CL$125,76,FALSE)</f>
        <v>No</v>
      </c>
      <c r="CD245" s="76">
        <f>VLOOKUP(F245,'N2K Features'!$D$5:$CL$125,77,FALSE)</f>
        <v>0</v>
      </c>
      <c r="CE245" s="76">
        <f>VLOOKUP(F245,'N2K Features'!$D$5:$CL$125,78,FALSE)</f>
        <v>0</v>
      </c>
      <c r="CF245" s="76" t="str">
        <f>VLOOKUP(F245,'N2K Features'!$D$5:$CL$125,79,FALSE)</f>
        <v>No</v>
      </c>
      <c r="CG245" s="76">
        <f>VLOOKUP(F245,'N2K Features'!$D$5:$CL$125,80,FALSE)</f>
        <v>0</v>
      </c>
      <c r="CH245" s="76">
        <f>VLOOKUP(F245,'N2K Features'!$D$5:$CL$125,81,FALSE)</f>
        <v>0</v>
      </c>
      <c r="CI245" s="76" t="str">
        <f>VLOOKUP(F245,'N2K Features'!$D$5:$CL$125,82,FALSE)</f>
        <v>No</v>
      </c>
      <c r="CJ245" s="76">
        <f>VLOOKUP(F245,'N2K Features'!$D$5:$CL$125,83,FALSE)</f>
        <v>0</v>
      </c>
      <c r="CK245" s="76">
        <f>VLOOKUP(F245,'N2K Features'!$D$5:$CL$125,84,FALSE)</f>
        <v>0</v>
      </c>
      <c r="CL245" s="76" t="str">
        <f>VLOOKUP(F245,'N2K Features'!$D$5:$CL$125,85,FALSE)</f>
        <v>Yes</v>
      </c>
      <c r="CM245" s="76" t="str">
        <f>VLOOKUP(F245,'N2K Features'!$D$5:$CL$125,86,FALSE)</f>
        <v>High</v>
      </c>
      <c r="CN245" s="79" t="str">
        <f>VLOOKUP(F245,'N2K Features'!$D$5:$CL$125,87,FALSE)</f>
        <v>Distinctive natural landscapes, often on nature reserves with interpretation. Enjoyed by beach goers in vast numbers. Educational use.</v>
      </c>
    </row>
    <row r="246" spans="1:92" ht="14.4" hidden="1" x14ac:dyDescent="0.3">
      <c r="A246" s="129" t="s">
        <v>274</v>
      </c>
      <c r="B246" s="59" t="s">
        <v>275</v>
      </c>
      <c r="C246" s="59" t="s">
        <v>585</v>
      </c>
      <c r="D246" s="59" t="s">
        <v>90</v>
      </c>
      <c r="E246" s="59" t="s">
        <v>588</v>
      </c>
      <c r="F246" s="59" t="s">
        <v>91</v>
      </c>
      <c r="G246" s="59" t="s">
        <v>92</v>
      </c>
      <c r="H246" s="179" t="s">
        <v>93</v>
      </c>
      <c r="I246" s="77" t="str">
        <f>VLOOKUP(F246,'N2K Features'!$D$5:$CL$125,4,FALSE)</f>
        <v>Yes</v>
      </c>
      <c r="J246" s="77" t="str">
        <f>VLOOKUP(F246,'N2K Features'!$D$5:$CL$125,5,FALSE)</f>
        <v>Medium</v>
      </c>
      <c r="K246" s="77" t="str">
        <f>VLOOKUP(F246,'N2K Features'!$D$5:$CL$125,6,FALSE)</f>
        <v>Moderate</v>
      </c>
      <c r="L246" s="77" t="str">
        <f>VLOOKUP(F246,'N2K Features'!$D$5:$CL$125,7,FALSE)</f>
        <v>Yes</v>
      </c>
      <c r="M246" s="77" t="str">
        <f>VLOOKUP(F246,'N2K Features'!$D$5:$CL$125,8,FALSE)</f>
        <v>Medium</v>
      </c>
      <c r="N246" s="77" t="str">
        <f>VLOOKUP(F246,'N2K Features'!$D$5:$CL$125,9,FALSE)</f>
        <v>Moderate</v>
      </c>
      <c r="O246" s="77" t="str">
        <f>VLOOKUP(F246,'N2K Features'!$D$5:$CL$125,10,FALSE)</f>
        <v>Yes</v>
      </c>
      <c r="P246" s="77" t="str">
        <f>VLOOKUP(F246,'N2K Features'!$D$5:$CL$125,11,FALSE)</f>
        <v>Medium</v>
      </c>
      <c r="Q246" s="77" t="str">
        <f>VLOOKUP(F246,'N2K Features'!$D$5:$CL$125,12,FALSE)</f>
        <v>Low</v>
      </c>
      <c r="R246" s="77" t="str">
        <f>VLOOKUP(F246,'N2K Features'!$D$5:$CL$125,13,FALSE)</f>
        <v>Yes</v>
      </c>
      <c r="S246" s="77" t="str">
        <f>VLOOKUP(F246,'N2K Features'!$D$5:$CL$125,14,FALSE)</f>
        <v>Small</v>
      </c>
      <c r="T246" s="77" t="str">
        <f>VLOOKUP(F246,'N2K Features'!$D$5:$CL$125,15,FALSE)</f>
        <v>High</v>
      </c>
      <c r="U246" s="77" t="str">
        <f>VLOOKUP(F246,'N2K Features'!$D$5:$CL$125,16,FALSE)</f>
        <v>No</v>
      </c>
      <c r="V246" s="77">
        <f>VLOOKUP(F246,'N2K Features'!$D$5:$CL$125, 17,FALSE)</f>
        <v>0</v>
      </c>
      <c r="W246" s="77">
        <f>VLOOKUP(F246,'N2K Features'!$D$5:$CL$125,18,FALSE)</f>
        <v>0</v>
      </c>
      <c r="X246" s="77" t="str">
        <f>VLOOKUP(F246,'N2K Features'!$D$5:$CL$125,19,FALSE)</f>
        <v>No</v>
      </c>
      <c r="Y246" s="77">
        <f>VLOOKUP(F246,'N2K Features'!$D$5:$CL$125,20,FALSE)</f>
        <v>0</v>
      </c>
      <c r="Z246" s="77">
        <f>VLOOKUP(F246,'N2K Features'!$D$5:$CL$125,21,FALSE)</f>
        <v>0</v>
      </c>
      <c r="AA246" s="77" t="str">
        <f>VLOOKUP(F246,'N2K Features'!$D$5:$CL$125,22,FALSE)</f>
        <v>No</v>
      </c>
      <c r="AB246" s="77">
        <f>VLOOKUP(F246,'N2K Features'!$D$5:$CL$125,23,FALSE)</f>
        <v>0</v>
      </c>
      <c r="AC246" s="77">
        <f>VLOOKUP(F246,'N2K Features'!$D$5:$CL$125,24,FALSE)</f>
        <v>0</v>
      </c>
      <c r="AD246" s="77" t="str">
        <f>VLOOKUP(F246,'N2K Features'!$D$5:$CL$125,25,FALSE)</f>
        <v>No</v>
      </c>
      <c r="AE246" s="77">
        <f>VLOOKUP(F246,'N2K Features'!$D$5:$CL$125,26,FALSE)</f>
        <v>0</v>
      </c>
      <c r="AF246" s="78">
        <f>VLOOKUP(F246,'N2K Features'!$D$5:$CL$125,27,FALSE)</f>
        <v>0</v>
      </c>
      <c r="AG246" s="76" t="str">
        <f>VLOOKUP(F246,'N2K Features'!$D$5:$CL$125,28,FALSE)</f>
        <v>No</v>
      </c>
      <c r="AH246" s="76">
        <f>VLOOKUP(F246,'N2K Features'!$D$5:$CL$125,29,FALSE)</f>
        <v>0</v>
      </c>
      <c r="AI246" s="76">
        <f>VLOOKUP(F246,'N2K Features'!$D$5:$CL$125,30,FALSE)</f>
        <v>0</v>
      </c>
      <c r="AJ246" s="76" t="str">
        <f>VLOOKUP(F246,'N2K Features'!$D$5:$CL$125,31,FALSE)</f>
        <v>Yes</v>
      </c>
      <c r="AK246" s="76" t="str">
        <f>VLOOKUP(F246,'N2K Features'!$D$5:$CL$125,32,FALSE)</f>
        <v>Medium</v>
      </c>
      <c r="AL246" s="76" t="str">
        <f>VLOOKUP(F246,'N2K Features'!$D$5:$CL$125,33,FALSE)</f>
        <v>High</v>
      </c>
      <c r="AM246" s="76" t="str">
        <f>VLOOKUP(F246,'N2K Features'!$D$5:$CL$125,34,FALSE)</f>
        <v>No</v>
      </c>
      <c r="AN246" s="76">
        <f>VLOOKUP(F246,'N2K Features'!$D$5:$CL$125,35,FALSE)</f>
        <v>0</v>
      </c>
      <c r="AO246" s="76">
        <f>VLOOKUP(F246,'N2K Features'!$D$5:$CL$125,36,FALSE)</f>
        <v>0</v>
      </c>
      <c r="AP246" s="76" t="str">
        <f>VLOOKUP(F246,'N2K Features'!$D$5:$CL$125,37,FALSE)</f>
        <v>No</v>
      </c>
      <c r="AQ246" s="76">
        <f>VLOOKUP(F246,'N2K Features'!$D$5:$CL$125,38,FALSE)</f>
        <v>0</v>
      </c>
      <c r="AR246" s="76">
        <f>VLOOKUP(F246,'N2K Features'!$D$5:$CL$125,39,FALSE)</f>
        <v>0</v>
      </c>
      <c r="AS246" s="76" t="str">
        <f>VLOOKUP(F246,'N2K Features'!$D$5:$CL$125,40,FALSE)</f>
        <v>Yes</v>
      </c>
      <c r="AT246" s="76" t="str">
        <f>VLOOKUP(F246,'N2K Features'!$D$5:$CL$125,41,FALSE)</f>
        <v>Small</v>
      </c>
      <c r="AU246" s="76" t="str">
        <f>VLOOKUP(F246,'N2K Features'!$D$5:$CL$125,42,FALSE)</f>
        <v>High</v>
      </c>
      <c r="AV246" s="76" t="str">
        <f>VLOOKUP(F246,'N2K Features'!$D$5:$CL$125,43,FALSE)</f>
        <v>No</v>
      </c>
      <c r="AW246" s="76">
        <f>VLOOKUP(F246,'N2K Features'!$D$5:$CL$125,44,FALSE)</f>
        <v>0</v>
      </c>
      <c r="AX246" s="76">
        <f>VLOOKUP(F246,'N2K Features'!$D$5:$CL$125,45,FALSE)</f>
        <v>0</v>
      </c>
      <c r="AY246" s="76" t="str">
        <f>VLOOKUP(F246,'N2K Features'!$D$5:$CL$125,46,FALSE)</f>
        <v>No</v>
      </c>
      <c r="AZ246" s="76">
        <f>VLOOKUP(F246,'N2K Features'!$D$5:$CL$125,47,FALSE)</f>
        <v>0</v>
      </c>
      <c r="BA246" s="76">
        <f>VLOOKUP(F246,'N2K Features'!$D$5:$CL$125,48,FALSE)</f>
        <v>0</v>
      </c>
      <c r="BB246" s="76" t="str">
        <f>VLOOKUP(F246,'N2K Features'!$D$5:$CL$125,49,FALSE)</f>
        <v>No</v>
      </c>
      <c r="BC246" s="76">
        <f>VLOOKUP(F246,'N2K Features'!$D$5:$CL$125,50,FALSE)</f>
        <v>0</v>
      </c>
      <c r="BD246" s="130">
        <f>VLOOKUP(F246,'N2K Features'!$D$5:$CL$125,51,FALSE)</f>
        <v>0</v>
      </c>
      <c r="BE246" s="76" t="str">
        <f>VLOOKUP(F246,'N2K Features'!$D$5:$CL$125,52,FALSE)</f>
        <v>No</v>
      </c>
      <c r="BF246" s="76">
        <f>VLOOKUP(F246,'N2K Features'!$D$5:$CL$125,53,FALSE)</f>
        <v>0</v>
      </c>
      <c r="BG246" s="130">
        <f>VLOOKUP(F246,'N2K Features'!$D$5:$CL$125,54,FALSE)</f>
        <v>0</v>
      </c>
      <c r="BH246" s="76" t="str">
        <f>VLOOKUP(F246,'N2K Features'!$D$5:$CL$125,55,FALSE)</f>
        <v>Yes</v>
      </c>
      <c r="BI246" s="76" t="str">
        <f>VLOOKUP(F246,'N2K Features'!$D$5:$CL$125,56,FALSE)</f>
        <v>Small</v>
      </c>
      <c r="BJ246" s="76" t="str">
        <f>VLOOKUP(F246,'N2K Features'!$D$5:$CL$125,57,FALSE)</f>
        <v>Small</v>
      </c>
      <c r="BK246" s="76" t="str">
        <f>VLOOKUP(F246,'N2K Features'!$D$5:$CL$125,58,FALSE)</f>
        <v>Yes</v>
      </c>
      <c r="BL246" s="76" t="str">
        <f>VLOOKUP(F246,'N2K Features'!$D$5:$CL$125,59,FALSE)</f>
        <v>Small</v>
      </c>
      <c r="BM246" s="130" t="str">
        <f>VLOOKUP(F246,'N2K Features'!$D$5:$CL$125,60,FALSE)</f>
        <v>Moderate</v>
      </c>
      <c r="BN246" s="76" t="str">
        <f>VLOOKUP(F246,'N2K Features'!$D$5:$CL$125,61,FALSE)</f>
        <v>No</v>
      </c>
      <c r="BO246" s="76">
        <f>VLOOKUP(F246,'N2K Features'!$D$5:$CL$125,62,FALSE)</f>
        <v>0</v>
      </c>
      <c r="BP246" s="76">
        <f>VLOOKUP(F246,'N2K Features'!$D$5:$CL$125,63,FALSE)</f>
        <v>0</v>
      </c>
      <c r="BQ246" s="76" t="str">
        <f>VLOOKUP(F246,'N2K Features'!$D$5:$CL$125,64,FALSE)</f>
        <v>No</v>
      </c>
      <c r="BR246" s="76">
        <f>VLOOKUP(F246,'N2K Features'!$D$5:$CL$125,65,FALSE)</f>
        <v>0</v>
      </c>
      <c r="BS246" s="76">
        <f>VLOOKUP(F246,'N2K Features'!$D$5:$CL$125,66,FALSE)</f>
        <v>0</v>
      </c>
      <c r="BT246" s="76" t="str">
        <f>VLOOKUP(F246,'N2K Features'!$D$5:$CL$125,67,FALSE)</f>
        <v>Yes</v>
      </c>
      <c r="BU246" s="76" t="str">
        <f>VLOOKUP(F246,'N2K Features'!$D$5:$CL$125,68,FALSE)</f>
        <v>Small</v>
      </c>
      <c r="BV246" s="76" t="str">
        <f>VLOOKUP(F246,'N2K Features'!$D$5:$CL$125,69,FALSE)</f>
        <v>High</v>
      </c>
      <c r="BW246" s="76" t="str">
        <f>VLOOKUP(F246,'N2K Features'!$D$5:$CL$125,70,FALSE)</f>
        <v>Yes</v>
      </c>
      <c r="BX246" s="76" t="str">
        <f>VLOOKUP(F246,'N2K Features'!$D$5:$CL$125,71,FALSE)</f>
        <v>Medium</v>
      </c>
      <c r="BY246" s="130" t="str">
        <f>VLOOKUP(F246,'N2K Features'!$D$5:$CL$125,72,FALSE)</f>
        <v>High</v>
      </c>
      <c r="BZ246" s="76" t="str">
        <f>VLOOKUP(F246,'N2K Features'!$D$5:$CL$125,73,FALSE)</f>
        <v>Yes</v>
      </c>
      <c r="CA246" s="76" t="str">
        <f>VLOOKUP(F246,'N2K Features'!$D$5:$CL$125,74,FALSE)</f>
        <v>Large</v>
      </c>
      <c r="CB246" s="76" t="str">
        <f>VLOOKUP(F246,'N2K Features'!$D$5:$CL$125,75,FALSE)</f>
        <v>High</v>
      </c>
      <c r="CC246" s="76" t="str">
        <f>VLOOKUP(F246,'N2K Features'!$D$5:$CL$125,76,FALSE)</f>
        <v>No</v>
      </c>
      <c r="CD246" s="76">
        <f>VLOOKUP(F246,'N2K Features'!$D$5:$CL$125,77,FALSE)</f>
        <v>0</v>
      </c>
      <c r="CE246" s="76">
        <f>VLOOKUP(F246,'N2K Features'!$D$5:$CL$125,78,FALSE)</f>
        <v>0</v>
      </c>
      <c r="CF246" s="76" t="str">
        <f>VLOOKUP(F246,'N2K Features'!$D$5:$CL$125,79,FALSE)</f>
        <v>No</v>
      </c>
      <c r="CG246" s="76">
        <f>VLOOKUP(F246,'N2K Features'!$D$5:$CL$125,80,FALSE)</f>
        <v>0</v>
      </c>
      <c r="CH246" s="76">
        <f>VLOOKUP(F246,'N2K Features'!$D$5:$CL$125,81,FALSE)</f>
        <v>0</v>
      </c>
      <c r="CI246" s="76" t="str">
        <f>VLOOKUP(F246,'N2K Features'!$D$5:$CL$125,82,FALSE)</f>
        <v>No</v>
      </c>
      <c r="CJ246" s="76">
        <f>VLOOKUP(F246,'N2K Features'!$D$5:$CL$125,83,FALSE)</f>
        <v>0</v>
      </c>
      <c r="CK246" s="76">
        <f>VLOOKUP(F246,'N2K Features'!$D$5:$CL$125,84,FALSE)</f>
        <v>0</v>
      </c>
      <c r="CL246" s="76" t="str">
        <f>VLOOKUP(F246,'N2K Features'!$D$5:$CL$125,85,FALSE)</f>
        <v>Yes</v>
      </c>
      <c r="CM246" s="76" t="str">
        <f>VLOOKUP(F246,'N2K Features'!$D$5:$CL$125,86,FALSE)</f>
        <v>High</v>
      </c>
      <c r="CN246" s="79" t="str">
        <f>VLOOKUP(F246,'N2K Features'!$D$5:$CL$125,87,FALSE)</f>
        <v xml:space="preserve">Distinctive natural landscapes, often on nature reserves with interpretation. Enjoyed by beach goers in vast numbers.  Educational use. </v>
      </c>
    </row>
    <row r="247" spans="1:92" ht="14.4" hidden="1" x14ac:dyDescent="0.3">
      <c r="A247" s="129" t="s">
        <v>274</v>
      </c>
      <c r="B247" s="59" t="s">
        <v>275</v>
      </c>
      <c r="C247" s="59" t="s">
        <v>585</v>
      </c>
      <c r="D247" s="59" t="s">
        <v>619</v>
      </c>
      <c r="E247" s="59" t="s">
        <v>594</v>
      </c>
      <c r="F247" s="59" t="s">
        <v>620</v>
      </c>
      <c r="G247" s="59" t="s">
        <v>621</v>
      </c>
      <c r="H247" s="179" t="s">
        <v>622</v>
      </c>
      <c r="I247" s="77" t="str">
        <f>VLOOKUP(F247,'N2K Features'!$D$5:$CL$125,4,FALSE)</f>
        <v>Yes</v>
      </c>
      <c r="J247" s="77" t="str">
        <f>VLOOKUP(F247,'N2K Features'!$D$5:$CL$125,5,FALSE)</f>
        <v>Medium</v>
      </c>
      <c r="K247" s="77" t="str">
        <f>VLOOKUP(F247,'N2K Features'!$D$5:$CL$125,6,FALSE)</f>
        <v>Moderate</v>
      </c>
      <c r="L247" s="77" t="str">
        <f>VLOOKUP(F247,'N2K Features'!$D$5:$CL$125,7,FALSE)</f>
        <v>Yes</v>
      </c>
      <c r="M247" s="77" t="str">
        <f>VLOOKUP(F247,'N2K Features'!$D$5:$CL$125,8,FALSE)</f>
        <v>Small</v>
      </c>
      <c r="N247" s="77" t="str">
        <f>VLOOKUP(F247,'N2K Features'!$D$5:$CL$125,9,FALSE)</f>
        <v>Low</v>
      </c>
      <c r="O247" s="77" t="str">
        <f>VLOOKUP(F247,'N2K Features'!$D$5:$CL$125,10,FALSE)</f>
        <v>Yes</v>
      </c>
      <c r="P247" s="77" t="str">
        <f>VLOOKUP(F247,'N2K Features'!$D$5:$CL$125,11,FALSE)</f>
        <v>Medium</v>
      </c>
      <c r="Q247" s="77" t="str">
        <f>VLOOKUP(F247,'N2K Features'!$D$5:$CL$125,12,FALSE)</f>
        <v>Low</v>
      </c>
      <c r="R247" s="77" t="str">
        <f>VLOOKUP(F247,'N2K Features'!$D$5:$CL$125,13,FALSE)</f>
        <v>Yes</v>
      </c>
      <c r="S247" s="77" t="str">
        <f>VLOOKUP(F247,'N2K Features'!$D$5:$CL$125,14,FALSE)</f>
        <v>Medium</v>
      </c>
      <c r="T247" s="77" t="str">
        <f>VLOOKUP(F247,'N2K Features'!$D$5:$CL$125,15,FALSE)</f>
        <v>High</v>
      </c>
      <c r="U247" s="77" t="str">
        <f>VLOOKUP(F247,'N2K Features'!$D$5:$CL$125,16,FALSE)</f>
        <v>No</v>
      </c>
      <c r="V247" s="77">
        <f>VLOOKUP(F247,'N2K Features'!$D$5:$CL$125, 17,FALSE)</f>
        <v>0</v>
      </c>
      <c r="W247" s="77">
        <f>VLOOKUP(F247,'N2K Features'!$D$5:$CL$125,18,FALSE)</f>
        <v>0</v>
      </c>
      <c r="X247" s="77" t="str">
        <f>VLOOKUP(F247,'N2K Features'!$D$5:$CL$125,19,FALSE)</f>
        <v>No</v>
      </c>
      <c r="Y247" s="77">
        <f>VLOOKUP(F247,'N2K Features'!$D$5:$CL$125,20,FALSE)</f>
        <v>0</v>
      </c>
      <c r="Z247" s="77">
        <f>VLOOKUP(F247,'N2K Features'!$D$5:$CL$125,21,FALSE)</f>
        <v>0</v>
      </c>
      <c r="AA247" s="77" t="str">
        <f>VLOOKUP(F247,'N2K Features'!$D$5:$CL$125,22,FALSE)</f>
        <v>Yes</v>
      </c>
      <c r="AB247" s="77" t="str">
        <f>VLOOKUP(F247,'N2K Features'!$D$5:$CL$125,23,FALSE)</f>
        <v>Medium</v>
      </c>
      <c r="AC247" s="77" t="str">
        <f>VLOOKUP(F247,'N2K Features'!$D$5:$CL$125,24,FALSE)</f>
        <v>High</v>
      </c>
      <c r="AD247" s="77" t="str">
        <f>VLOOKUP(F247,'N2K Features'!$D$5:$CL$125,25,FALSE)</f>
        <v>No</v>
      </c>
      <c r="AE247" s="77">
        <f>VLOOKUP(F247,'N2K Features'!$D$5:$CL$125,26,FALSE)</f>
        <v>0</v>
      </c>
      <c r="AF247" s="78">
        <f>VLOOKUP(F247,'N2K Features'!$D$5:$CL$125,27,FALSE)</f>
        <v>0</v>
      </c>
      <c r="AG247" s="76" t="str">
        <f>VLOOKUP(F247,'N2K Features'!$D$5:$CL$125,28,FALSE)</f>
        <v>No</v>
      </c>
      <c r="AH247" s="76">
        <f>VLOOKUP(F247,'N2K Features'!$D$5:$CL$125,29,FALSE)</f>
        <v>0</v>
      </c>
      <c r="AI247" s="76">
        <f>VLOOKUP(F247,'N2K Features'!$D$5:$CL$125,30,FALSE)</f>
        <v>0</v>
      </c>
      <c r="AJ247" s="76" t="str">
        <f>VLOOKUP(F247,'N2K Features'!$D$5:$CL$125,31,FALSE)</f>
        <v>No</v>
      </c>
      <c r="AK247" s="76">
        <f>VLOOKUP(F247,'N2K Features'!$D$5:$CL$125,32,FALSE)</f>
        <v>0</v>
      </c>
      <c r="AL247" s="76">
        <f>VLOOKUP(F247,'N2K Features'!$D$5:$CL$125,33,FALSE)</f>
        <v>0</v>
      </c>
      <c r="AM247" s="76" t="str">
        <f>VLOOKUP(F247,'N2K Features'!$D$5:$CL$125,34,FALSE)</f>
        <v>No</v>
      </c>
      <c r="AN247" s="76">
        <f>VLOOKUP(F247,'N2K Features'!$D$5:$CL$125,35,FALSE)</f>
        <v>0</v>
      </c>
      <c r="AO247" s="76">
        <f>VLOOKUP(F247,'N2K Features'!$D$5:$CL$125,36,FALSE)</f>
        <v>0</v>
      </c>
      <c r="AP247" s="76" t="str">
        <f>VLOOKUP(F247,'N2K Features'!$D$5:$CL$125,37,FALSE)</f>
        <v>No</v>
      </c>
      <c r="AQ247" s="76">
        <f>VLOOKUP(F247,'N2K Features'!$D$5:$CL$125,38,FALSE)</f>
        <v>0</v>
      </c>
      <c r="AR247" s="76">
        <f>VLOOKUP(F247,'N2K Features'!$D$5:$CL$125,39,FALSE)</f>
        <v>0</v>
      </c>
      <c r="AS247" s="76" t="str">
        <f>VLOOKUP(F247,'N2K Features'!$D$5:$CL$125,40,FALSE)</f>
        <v>No</v>
      </c>
      <c r="AT247" s="76">
        <f>VLOOKUP(F247,'N2K Features'!$D$5:$CL$125,41,FALSE)</f>
        <v>0</v>
      </c>
      <c r="AU247" s="76">
        <f>VLOOKUP(F247,'N2K Features'!$D$5:$CL$125,42,FALSE)</f>
        <v>0</v>
      </c>
      <c r="AV247" s="76" t="str">
        <f>VLOOKUP(F247,'N2K Features'!$D$5:$CL$125,43,FALSE)</f>
        <v>Yes</v>
      </c>
      <c r="AW247" s="76" t="str">
        <f>VLOOKUP(F247,'N2K Features'!$D$5:$CL$125,44,FALSE)</f>
        <v>Medium</v>
      </c>
      <c r="AX247" s="76" t="str">
        <f>VLOOKUP(F247,'N2K Features'!$D$5:$CL$125,45,FALSE)</f>
        <v>Low</v>
      </c>
      <c r="AY247" s="76" t="str">
        <f>VLOOKUP(F247,'N2K Features'!$D$5:$CL$125,46,FALSE)</f>
        <v>No</v>
      </c>
      <c r="AZ247" s="76">
        <f>VLOOKUP(F247,'N2K Features'!$D$5:$CL$125,47,FALSE)</f>
        <v>0</v>
      </c>
      <c r="BA247" s="76">
        <f>VLOOKUP(F247,'N2K Features'!$D$5:$CL$125,48,FALSE)</f>
        <v>0</v>
      </c>
      <c r="BB247" s="76" t="str">
        <f>VLOOKUP(F247,'N2K Features'!$D$5:$CL$125,49,FALSE)</f>
        <v>No</v>
      </c>
      <c r="BC247" s="76">
        <f>VLOOKUP(F247,'N2K Features'!$D$5:$CL$125,50,FALSE)</f>
        <v>0</v>
      </c>
      <c r="BD247" s="130">
        <f>VLOOKUP(F247,'N2K Features'!$D$5:$CL$125,51,FALSE)</f>
        <v>0</v>
      </c>
      <c r="BE247" s="76" t="str">
        <f>VLOOKUP(F247,'N2K Features'!$D$5:$CL$125,52,FALSE)</f>
        <v>No</v>
      </c>
      <c r="BF247" s="76">
        <f>VLOOKUP(F247,'N2K Features'!$D$5:$CL$125,53,FALSE)</f>
        <v>0</v>
      </c>
      <c r="BG247" s="130">
        <f>VLOOKUP(F247,'N2K Features'!$D$5:$CL$125,54,FALSE)</f>
        <v>0</v>
      </c>
      <c r="BH247" s="76" t="str">
        <f>VLOOKUP(F247,'N2K Features'!$D$5:$CL$125,55,FALSE)</f>
        <v>Yes</v>
      </c>
      <c r="BI247" s="76" t="str">
        <f>VLOOKUP(F247,'N2K Features'!$D$5:$CL$125,56,FALSE)</f>
        <v>Large</v>
      </c>
      <c r="BJ247" s="76" t="str">
        <f>VLOOKUP(F247,'N2K Features'!$D$5:$CL$125,57,FALSE)</f>
        <v>Moderate</v>
      </c>
      <c r="BK247" s="76" t="str">
        <f>VLOOKUP(F247,'N2K Features'!$D$5:$CL$125,58,FALSE)</f>
        <v>Yes</v>
      </c>
      <c r="BL247" s="76" t="str">
        <f>VLOOKUP(F247,'N2K Features'!$D$5:$CL$125,59,FALSE)</f>
        <v>Medium</v>
      </c>
      <c r="BM247" s="130" t="str">
        <f>VLOOKUP(F247,'N2K Features'!$D$5:$CL$125,60,FALSE)</f>
        <v>High</v>
      </c>
      <c r="BN247" s="76" t="str">
        <f>VLOOKUP(F247,'N2K Features'!$D$5:$CL$125,61,FALSE)</f>
        <v>Yes</v>
      </c>
      <c r="BO247" s="76" t="str">
        <f>VLOOKUP(F247,'N2K Features'!$D$5:$CL$125,62,FALSE)</f>
        <v>Medium</v>
      </c>
      <c r="BP247" s="76" t="str">
        <f>VLOOKUP(F247,'N2K Features'!$D$5:$CL$125,63,FALSE)</f>
        <v>Moderate</v>
      </c>
      <c r="BQ247" s="76" t="str">
        <f>VLOOKUP(F247,'N2K Features'!$D$5:$CL$125,64,FALSE)</f>
        <v>Yes</v>
      </c>
      <c r="BR247" s="76" t="str">
        <f>VLOOKUP(F247,'N2K Features'!$D$5:$CL$125,65,FALSE)</f>
        <v>Medium</v>
      </c>
      <c r="BS247" s="76" t="str">
        <f>VLOOKUP(F247,'N2K Features'!$D$5:$CL$125,66,FALSE)</f>
        <v>Moderate</v>
      </c>
      <c r="BT247" s="76" t="str">
        <f>VLOOKUP(F247,'N2K Features'!$D$5:$CL$125,67,FALSE)</f>
        <v>No</v>
      </c>
      <c r="BU247" s="76">
        <f>VLOOKUP(F247,'N2K Features'!$D$5:$CL$125,68,FALSE)</f>
        <v>0</v>
      </c>
      <c r="BV247" s="76">
        <f>VLOOKUP(F247,'N2K Features'!$D$5:$CL$125,69,FALSE)</f>
        <v>0</v>
      </c>
      <c r="BW247" s="76" t="str">
        <f>VLOOKUP(F247,'N2K Features'!$D$5:$CL$125,70,FALSE)</f>
        <v>Yes</v>
      </c>
      <c r="BX247" s="76" t="str">
        <f>VLOOKUP(F247,'N2K Features'!$D$5:$CL$125,71,FALSE)</f>
        <v>Medium</v>
      </c>
      <c r="BY247" s="130" t="str">
        <f>VLOOKUP(F247,'N2K Features'!$D$5:$CL$125,72,FALSE)</f>
        <v>High</v>
      </c>
      <c r="BZ247" s="76" t="str">
        <f>VLOOKUP(F247,'N2K Features'!$D$5:$CL$125,73,FALSE)</f>
        <v>No</v>
      </c>
      <c r="CA247" s="76">
        <f>VLOOKUP(F247,'N2K Features'!$D$5:$CL$125,74,FALSE)</f>
        <v>0</v>
      </c>
      <c r="CB247" s="76">
        <f>VLOOKUP(F247,'N2K Features'!$D$5:$CL$125,75,FALSE)</f>
        <v>0</v>
      </c>
      <c r="CC247" s="76" t="str">
        <f>VLOOKUP(F247,'N2K Features'!$D$5:$CL$125,76,FALSE)</f>
        <v>No</v>
      </c>
      <c r="CD247" s="76">
        <f>VLOOKUP(F247,'N2K Features'!$D$5:$CL$125,77,FALSE)</f>
        <v>0</v>
      </c>
      <c r="CE247" s="76">
        <f>VLOOKUP(F247,'N2K Features'!$D$5:$CL$125,78,FALSE)</f>
        <v>0</v>
      </c>
      <c r="CF247" s="76" t="str">
        <f>VLOOKUP(F247,'N2K Features'!$D$5:$CL$125,79,FALSE)</f>
        <v>No</v>
      </c>
      <c r="CG247" s="76">
        <f>VLOOKUP(F247,'N2K Features'!$D$5:$CL$125,80,FALSE)</f>
        <v>0</v>
      </c>
      <c r="CH247" s="76">
        <f>VLOOKUP(F247,'N2K Features'!$D$5:$CL$125,81,FALSE)</f>
        <v>0</v>
      </c>
      <c r="CI247" s="76" t="str">
        <f>VLOOKUP(F247,'N2K Features'!$D$5:$CL$125,82,FALSE)</f>
        <v>No</v>
      </c>
      <c r="CJ247" s="76">
        <f>VLOOKUP(F247,'N2K Features'!$D$5:$CL$125,83,FALSE)</f>
        <v>0</v>
      </c>
      <c r="CK247" s="76">
        <f>VLOOKUP(F247,'N2K Features'!$D$5:$CL$125,84,FALSE)</f>
        <v>0</v>
      </c>
      <c r="CL247" s="76" t="str">
        <f>VLOOKUP(F247,'N2K Features'!$D$5:$CL$125,85,FALSE)</f>
        <v>Yes</v>
      </c>
      <c r="CM247" s="76" t="str">
        <f>VLOOKUP(F247,'N2K Features'!$D$5:$CL$125,86,FALSE)</f>
        <v>Low</v>
      </c>
      <c r="CN247" s="79" t="str">
        <f>VLOOKUP(F247,'N2K Features'!$D$5:$CL$125,87,FALSE)</f>
        <v>Natural freshwater landscape</v>
      </c>
    </row>
    <row r="248" spans="1:92" ht="14.4" hidden="1" x14ac:dyDescent="0.3">
      <c r="A248" s="129" t="s">
        <v>274</v>
      </c>
      <c r="B248" s="59" t="s">
        <v>275</v>
      </c>
      <c r="C248" s="59" t="s">
        <v>528</v>
      </c>
      <c r="D248" s="59" t="s">
        <v>696</v>
      </c>
      <c r="E248" s="59" t="s">
        <v>604</v>
      </c>
      <c r="F248" s="59" t="s">
        <v>697</v>
      </c>
      <c r="G248" s="59" t="s">
        <v>698</v>
      </c>
      <c r="H248" s="179" t="s">
        <v>699</v>
      </c>
      <c r="I248" s="77" t="str">
        <f>VLOOKUP(F248,'N2K Features'!$D$5:$CL$125,4,FALSE)</f>
        <v>No</v>
      </c>
      <c r="J248" s="77" t="str">
        <f>VLOOKUP(F248,'N2K Features'!$D$5:$CL$125,5,FALSE)</f>
        <v>Negligible</v>
      </c>
      <c r="K248" s="77" t="str">
        <f>VLOOKUP(F248,'N2K Features'!$D$5:$CL$125,6,FALSE)</f>
        <v>Low</v>
      </c>
      <c r="L248" s="77" t="str">
        <f>VLOOKUP(F248,'N2K Features'!$D$5:$CL$125,7,FALSE)</f>
        <v>No</v>
      </c>
      <c r="M248" s="77" t="str">
        <f>VLOOKUP(F248,'N2K Features'!$D$5:$CL$125,8,FALSE)</f>
        <v>Negligible</v>
      </c>
      <c r="N248" s="77" t="str">
        <f>VLOOKUP(F248,'N2K Features'!$D$5:$CL$125,9,FALSE)</f>
        <v>Low</v>
      </c>
      <c r="O248" s="77" t="str">
        <f>VLOOKUP(F248,'N2K Features'!$D$5:$CL$125,10,FALSE)</f>
        <v>No</v>
      </c>
      <c r="P248" s="77" t="str">
        <f>VLOOKUP(F248,'N2K Features'!$D$5:$CL$125,11,FALSE)</f>
        <v>Negligible</v>
      </c>
      <c r="Q248" s="77" t="str">
        <f>VLOOKUP(F248,'N2K Features'!$D$5:$CL$125,12,FALSE)</f>
        <v>Low</v>
      </c>
      <c r="R248" s="77" t="str">
        <f>VLOOKUP(F248,'N2K Features'!$D$5:$CL$125,13,FALSE)</f>
        <v>No</v>
      </c>
      <c r="S248" s="77" t="str">
        <f>VLOOKUP(F248,'N2K Features'!$D$5:$CL$125,14,FALSE)</f>
        <v>Negligible</v>
      </c>
      <c r="T248" s="77" t="str">
        <f>VLOOKUP(F248,'N2K Features'!$D$5:$CL$125,15,FALSE)</f>
        <v>Low</v>
      </c>
      <c r="U248" s="77" t="str">
        <f>VLOOKUP(F248,'N2K Features'!$D$5:$CL$125,16,FALSE)</f>
        <v>No</v>
      </c>
      <c r="V248" s="77">
        <f>VLOOKUP(F248,'N2K Features'!$D$5:$CL$125, 17,FALSE)</f>
        <v>0</v>
      </c>
      <c r="W248" s="77">
        <f>VLOOKUP(F248,'N2K Features'!$D$5:$CL$125,18,FALSE)</f>
        <v>0</v>
      </c>
      <c r="X248" s="77" t="str">
        <f>VLOOKUP(F248,'N2K Features'!$D$5:$CL$125,19,FALSE)</f>
        <v>No</v>
      </c>
      <c r="Y248" s="77">
        <f>VLOOKUP(F248,'N2K Features'!$D$5:$CL$125,20,FALSE)</f>
        <v>0</v>
      </c>
      <c r="Z248" s="77">
        <f>VLOOKUP(F248,'N2K Features'!$D$5:$CL$125,21,FALSE)</f>
        <v>0</v>
      </c>
      <c r="AA248" s="77" t="str">
        <f>VLOOKUP(F248,'N2K Features'!$D$5:$CL$125,22,FALSE)</f>
        <v>No</v>
      </c>
      <c r="AB248" s="77">
        <f>VLOOKUP(F248,'N2K Features'!$D$5:$CL$125,23,FALSE)</f>
        <v>0</v>
      </c>
      <c r="AC248" s="77">
        <f>VLOOKUP(F248,'N2K Features'!$D$5:$CL$125,24,FALSE)</f>
        <v>0</v>
      </c>
      <c r="AD248" s="77" t="str">
        <f>VLOOKUP(F248,'N2K Features'!$D$5:$CL$125,25,FALSE)</f>
        <v>No</v>
      </c>
      <c r="AE248" s="77">
        <f>VLOOKUP(F248,'N2K Features'!$D$5:$CL$125,26,FALSE)</f>
        <v>0</v>
      </c>
      <c r="AF248" s="78">
        <f>VLOOKUP(F248,'N2K Features'!$D$5:$CL$125,27,FALSE)</f>
        <v>0</v>
      </c>
      <c r="AG248" s="76" t="str">
        <f>VLOOKUP(F248,'N2K Features'!$D$5:$CL$125,28,FALSE)</f>
        <v>No</v>
      </c>
      <c r="AH248" s="76">
        <f>VLOOKUP(F248,'N2K Features'!$D$5:$CL$125,29,FALSE)</f>
        <v>0</v>
      </c>
      <c r="AI248" s="76">
        <f>VLOOKUP(F248,'N2K Features'!$D$5:$CL$125,30,FALSE)</f>
        <v>0</v>
      </c>
      <c r="AJ248" s="76" t="str">
        <f>VLOOKUP(F248,'N2K Features'!$D$5:$CL$125,31,FALSE)</f>
        <v>No</v>
      </c>
      <c r="AK248" s="76">
        <f>VLOOKUP(F248,'N2K Features'!$D$5:$CL$125,32,FALSE)</f>
        <v>0</v>
      </c>
      <c r="AL248" s="76">
        <f>VLOOKUP(F248,'N2K Features'!$D$5:$CL$125,33,FALSE)</f>
        <v>0</v>
      </c>
      <c r="AM248" s="76" t="str">
        <f>VLOOKUP(F248,'N2K Features'!$D$5:$CL$125,34,FALSE)</f>
        <v>No</v>
      </c>
      <c r="AN248" s="76">
        <f>VLOOKUP(F248,'N2K Features'!$D$5:$CL$125,35,FALSE)</f>
        <v>0</v>
      </c>
      <c r="AO248" s="76">
        <f>VLOOKUP(F248,'N2K Features'!$D$5:$CL$125,36,FALSE)</f>
        <v>0</v>
      </c>
      <c r="AP248" s="76" t="str">
        <f>VLOOKUP(F248,'N2K Features'!$D$5:$CL$125,37,FALSE)</f>
        <v>No</v>
      </c>
      <c r="AQ248" s="76">
        <f>VLOOKUP(F248,'N2K Features'!$D$5:$CL$125,38,FALSE)</f>
        <v>0</v>
      </c>
      <c r="AR248" s="76">
        <f>VLOOKUP(F248,'N2K Features'!$D$5:$CL$125,39,FALSE)</f>
        <v>0</v>
      </c>
      <c r="AS248" s="76" t="str">
        <f>VLOOKUP(F248,'N2K Features'!$D$5:$CL$125,40,FALSE)</f>
        <v>No</v>
      </c>
      <c r="AT248" s="76">
        <f>VLOOKUP(F248,'N2K Features'!$D$5:$CL$125,41,FALSE)</f>
        <v>0</v>
      </c>
      <c r="AU248" s="76">
        <f>VLOOKUP(F248,'N2K Features'!$D$5:$CL$125,42,FALSE)</f>
        <v>0</v>
      </c>
      <c r="AV248" s="76" t="str">
        <f>VLOOKUP(F248,'N2K Features'!$D$5:$CL$125,43,FALSE)</f>
        <v>No</v>
      </c>
      <c r="AW248" s="76">
        <f>VLOOKUP(F248,'N2K Features'!$D$5:$CL$125,44,FALSE)</f>
        <v>0</v>
      </c>
      <c r="AX248" s="76">
        <f>VLOOKUP(F248,'N2K Features'!$D$5:$CL$125,45,FALSE)</f>
        <v>0</v>
      </c>
      <c r="AY248" s="76" t="str">
        <f>VLOOKUP(F248,'N2K Features'!$D$5:$CL$125,46,FALSE)</f>
        <v>No</v>
      </c>
      <c r="AZ248" s="76">
        <f>VLOOKUP(F248,'N2K Features'!$D$5:$CL$125,47,FALSE)</f>
        <v>0</v>
      </c>
      <c r="BA248" s="76">
        <f>VLOOKUP(F248,'N2K Features'!$D$5:$CL$125,48,FALSE)</f>
        <v>0</v>
      </c>
      <c r="BB248" s="76" t="str">
        <f>VLOOKUP(F248,'N2K Features'!$D$5:$CL$125,49,FALSE)</f>
        <v>No</v>
      </c>
      <c r="BC248" s="76">
        <f>VLOOKUP(F248,'N2K Features'!$D$5:$CL$125,50,FALSE)</f>
        <v>0</v>
      </c>
      <c r="BD248" s="130">
        <f>VLOOKUP(F248,'N2K Features'!$D$5:$CL$125,51,FALSE)</f>
        <v>0</v>
      </c>
      <c r="BE248" s="76" t="str">
        <f>VLOOKUP(F248,'N2K Features'!$D$5:$CL$125,52,FALSE)</f>
        <v>No</v>
      </c>
      <c r="BF248" s="76">
        <f>VLOOKUP(F248,'N2K Features'!$D$5:$CL$125,53,FALSE)</f>
        <v>0</v>
      </c>
      <c r="BG248" s="130">
        <f>VLOOKUP(F248,'N2K Features'!$D$5:$CL$125,54,FALSE)</f>
        <v>0</v>
      </c>
      <c r="BH248" s="76" t="str">
        <f>VLOOKUP(F248,'N2K Features'!$D$5:$CL$125,55,FALSE)</f>
        <v>No</v>
      </c>
      <c r="BI248" s="76">
        <f>VLOOKUP(F248,'N2K Features'!$D$5:$CL$125,56,FALSE)</f>
        <v>0</v>
      </c>
      <c r="BJ248" s="76">
        <f>VLOOKUP(F248,'N2K Features'!$D$5:$CL$125,57,FALSE)</f>
        <v>0</v>
      </c>
      <c r="BK248" s="76" t="str">
        <f>VLOOKUP(F248,'N2K Features'!$D$5:$CL$125,58,FALSE)</f>
        <v>No</v>
      </c>
      <c r="BL248" s="76">
        <f>VLOOKUP(F248,'N2K Features'!$D$5:$CL$125,59,FALSE)</f>
        <v>0</v>
      </c>
      <c r="BM248" s="130">
        <f>VLOOKUP(F248,'N2K Features'!$D$5:$CL$125,60,FALSE)</f>
        <v>0</v>
      </c>
      <c r="BN248" s="76" t="str">
        <f>VLOOKUP(F248,'N2K Features'!$D$5:$CL$125,61,FALSE)</f>
        <v>No</v>
      </c>
      <c r="BO248" s="76">
        <f>VLOOKUP(F248,'N2K Features'!$D$5:$CL$125,62,FALSE)</f>
        <v>0</v>
      </c>
      <c r="BP248" s="76">
        <f>VLOOKUP(F248,'N2K Features'!$D$5:$CL$125,63,FALSE)</f>
        <v>0</v>
      </c>
      <c r="BQ248" s="76" t="str">
        <f>VLOOKUP(F248,'N2K Features'!$D$5:$CL$125,64,FALSE)</f>
        <v>No</v>
      </c>
      <c r="BR248" s="76">
        <f>VLOOKUP(F248,'N2K Features'!$D$5:$CL$125,65,FALSE)</f>
        <v>0</v>
      </c>
      <c r="BS248" s="76">
        <f>VLOOKUP(F248,'N2K Features'!$D$5:$CL$125,66,FALSE)</f>
        <v>0</v>
      </c>
      <c r="BT248" s="76" t="str">
        <f>VLOOKUP(F248,'N2K Features'!$D$5:$CL$125,67,FALSE)</f>
        <v>No</v>
      </c>
      <c r="BU248" s="76">
        <f>VLOOKUP(F248,'N2K Features'!$D$5:$CL$125,68,FALSE)</f>
        <v>0</v>
      </c>
      <c r="BV248" s="76">
        <f>VLOOKUP(F248,'N2K Features'!$D$5:$CL$125,69,FALSE)</f>
        <v>0</v>
      </c>
      <c r="BW248" s="76" t="str">
        <f>VLOOKUP(F248,'N2K Features'!$D$5:$CL$125,70,FALSE)</f>
        <v>No</v>
      </c>
      <c r="BX248" s="76">
        <f>VLOOKUP(F248,'N2K Features'!$D$5:$CL$125,71,FALSE)</f>
        <v>0</v>
      </c>
      <c r="BY248" s="130">
        <f>VLOOKUP(F248,'N2K Features'!$D$5:$CL$125,72,FALSE)</f>
        <v>0</v>
      </c>
      <c r="BZ248" s="76" t="str">
        <f>VLOOKUP(F248,'N2K Features'!$D$5:$CL$125,73,FALSE)</f>
        <v>No</v>
      </c>
      <c r="CA248" s="76">
        <f>VLOOKUP(F248,'N2K Features'!$D$5:$CL$125,74,FALSE)</f>
        <v>0</v>
      </c>
      <c r="CB248" s="76">
        <f>VLOOKUP(F248,'N2K Features'!$D$5:$CL$125,75,FALSE)</f>
        <v>0</v>
      </c>
      <c r="CC248" s="76" t="str">
        <f>VLOOKUP(F248,'N2K Features'!$D$5:$CL$125,76,FALSE)</f>
        <v>No</v>
      </c>
      <c r="CD248" s="76">
        <f>VLOOKUP(F248,'N2K Features'!$D$5:$CL$125,77,FALSE)</f>
        <v>0</v>
      </c>
      <c r="CE248" s="76">
        <f>VLOOKUP(F248,'N2K Features'!$D$5:$CL$125,78,FALSE)</f>
        <v>0</v>
      </c>
      <c r="CF248" s="76" t="str">
        <f>VLOOKUP(F248,'N2K Features'!$D$5:$CL$125,79,FALSE)</f>
        <v>No</v>
      </c>
      <c r="CG248" s="76">
        <f>VLOOKUP(F248,'N2K Features'!$D$5:$CL$125,80,FALSE)</f>
        <v>0</v>
      </c>
      <c r="CH248" s="76">
        <f>VLOOKUP(F248,'N2K Features'!$D$5:$CL$125,81,FALSE)</f>
        <v>0</v>
      </c>
      <c r="CI248" s="76" t="str">
        <f>VLOOKUP(F248,'N2K Features'!$D$5:$CL$125,82,FALSE)</f>
        <v>No</v>
      </c>
      <c r="CJ248" s="76">
        <f>VLOOKUP(F248,'N2K Features'!$D$5:$CL$125,83,FALSE)</f>
        <v>0</v>
      </c>
      <c r="CK248" s="76">
        <f>VLOOKUP(F248,'N2K Features'!$D$5:$CL$125,84,FALSE)</f>
        <v>0</v>
      </c>
      <c r="CL248" s="76" t="str">
        <f>VLOOKUP(F248,'N2K Features'!$D$5:$CL$125,85,FALSE)</f>
        <v>No</v>
      </c>
      <c r="CM248" s="76">
        <f>VLOOKUP(F248,'N2K Features'!$D$5:$CL$125,86,FALSE)</f>
        <v>0</v>
      </c>
      <c r="CN248" s="79" t="str">
        <f>VLOOKUP(F248,'N2K Features'!$D$5:$CL$125,87,FALSE)</f>
        <v xml:space="preserve">Specialist interest only. </v>
      </c>
    </row>
    <row r="249" spans="1:92" ht="14.4" hidden="1" x14ac:dyDescent="0.3">
      <c r="A249" s="129" t="s">
        <v>274</v>
      </c>
      <c r="B249" s="59" t="s">
        <v>275</v>
      </c>
      <c r="C249" s="59" t="s">
        <v>528</v>
      </c>
      <c r="D249" s="59" t="s">
        <v>40</v>
      </c>
      <c r="E249" s="59" t="s">
        <v>606</v>
      </c>
      <c r="F249" s="59" t="s">
        <v>41</v>
      </c>
      <c r="G249" s="59" t="s">
        <v>42</v>
      </c>
      <c r="H249" s="179" t="s">
        <v>41</v>
      </c>
      <c r="I249" s="77" t="str">
        <f>VLOOKUP(F249,'N2K Features'!$D$5:$CL$125,4,FALSE)</f>
        <v>No</v>
      </c>
      <c r="J249" s="77" t="str">
        <f>VLOOKUP(F249,'N2K Features'!$D$5:$CL$125,5,FALSE)</f>
        <v>Negligible</v>
      </c>
      <c r="K249" s="77" t="str">
        <f>VLOOKUP(F249,'N2K Features'!$D$5:$CL$125,6,FALSE)</f>
        <v>Low</v>
      </c>
      <c r="L249" s="77" t="str">
        <f>VLOOKUP(F249,'N2K Features'!$D$5:$CL$125,7,FALSE)</f>
        <v>No</v>
      </c>
      <c r="M249" s="77" t="str">
        <f>VLOOKUP(F249,'N2K Features'!$D$5:$CL$125,8,FALSE)</f>
        <v>Negligible</v>
      </c>
      <c r="N249" s="77" t="str">
        <f>VLOOKUP(F249,'N2K Features'!$D$5:$CL$125,9,FALSE)</f>
        <v>Low</v>
      </c>
      <c r="O249" s="77" t="str">
        <f>VLOOKUP(F249,'N2K Features'!$D$5:$CL$125,10,FALSE)</f>
        <v>No</v>
      </c>
      <c r="P249" s="77" t="str">
        <f>VLOOKUP(F249,'N2K Features'!$D$5:$CL$125,11,FALSE)</f>
        <v>Negligible</v>
      </c>
      <c r="Q249" s="77" t="str">
        <f>VLOOKUP(F249,'N2K Features'!$D$5:$CL$125,12,FALSE)</f>
        <v>Low</v>
      </c>
      <c r="R249" s="77" t="str">
        <f>VLOOKUP(F249,'N2K Features'!$D$5:$CL$125,13,FALSE)</f>
        <v>No</v>
      </c>
      <c r="S249" s="77" t="str">
        <f>VLOOKUP(F249,'N2K Features'!$D$5:$CL$125,14,FALSE)</f>
        <v>Negligible</v>
      </c>
      <c r="T249" s="77" t="str">
        <f>VLOOKUP(F249,'N2K Features'!$D$5:$CL$125,15,FALSE)</f>
        <v>Low</v>
      </c>
      <c r="U249" s="77" t="str">
        <f>VLOOKUP(F249,'N2K Features'!$D$5:$CL$125,16,FALSE)</f>
        <v>No</v>
      </c>
      <c r="V249" s="77">
        <f>VLOOKUP(F249,'N2K Features'!$D$5:$CL$125, 17,FALSE)</f>
        <v>0</v>
      </c>
      <c r="W249" s="77">
        <f>VLOOKUP(F249,'N2K Features'!$D$5:$CL$125,18,FALSE)</f>
        <v>0</v>
      </c>
      <c r="X249" s="77" t="str">
        <f>VLOOKUP(F249,'N2K Features'!$D$5:$CL$125,19,FALSE)</f>
        <v>No</v>
      </c>
      <c r="Y249" s="77">
        <f>VLOOKUP(F249,'N2K Features'!$D$5:$CL$125,20,FALSE)</f>
        <v>0</v>
      </c>
      <c r="Z249" s="77">
        <f>VLOOKUP(F249,'N2K Features'!$D$5:$CL$125,21,FALSE)</f>
        <v>0</v>
      </c>
      <c r="AA249" s="77" t="str">
        <f>VLOOKUP(F249,'N2K Features'!$D$5:$CL$125,22,FALSE)</f>
        <v>No</v>
      </c>
      <c r="AB249" s="77">
        <f>VLOOKUP(F249,'N2K Features'!$D$5:$CL$125,23,FALSE)</f>
        <v>0</v>
      </c>
      <c r="AC249" s="77">
        <f>VLOOKUP(F249,'N2K Features'!$D$5:$CL$125,24,FALSE)</f>
        <v>0</v>
      </c>
      <c r="AD249" s="77" t="str">
        <f>VLOOKUP(F249,'N2K Features'!$D$5:$CL$125,25,FALSE)</f>
        <v>No</v>
      </c>
      <c r="AE249" s="77">
        <f>VLOOKUP(F249,'N2K Features'!$D$5:$CL$125,26,FALSE)</f>
        <v>0</v>
      </c>
      <c r="AF249" s="78">
        <f>VLOOKUP(F249,'N2K Features'!$D$5:$CL$125,27,FALSE)</f>
        <v>0</v>
      </c>
      <c r="AG249" s="76" t="str">
        <f>VLOOKUP(F249,'N2K Features'!$D$5:$CL$125,28,FALSE)</f>
        <v>No</v>
      </c>
      <c r="AH249" s="76">
        <f>VLOOKUP(F249,'N2K Features'!$D$5:$CL$125,29,FALSE)</f>
        <v>0</v>
      </c>
      <c r="AI249" s="76">
        <f>VLOOKUP(F249,'N2K Features'!$D$5:$CL$125,30,FALSE)</f>
        <v>0</v>
      </c>
      <c r="AJ249" s="76" t="str">
        <f>VLOOKUP(F249,'N2K Features'!$D$5:$CL$125,31,FALSE)</f>
        <v>No</v>
      </c>
      <c r="AK249" s="76">
        <f>VLOOKUP(F249,'N2K Features'!$D$5:$CL$125,32,FALSE)</f>
        <v>0</v>
      </c>
      <c r="AL249" s="76">
        <f>VLOOKUP(F249,'N2K Features'!$D$5:$CL$125,33,FALSE)</f>
        <v>0</v>
      </c>
      <c r="AM249" s="76" t="str">
        <f>VLOOKUP(F249,'N2K Features'!$D$5:$CL$125,34,FALSE)</f>
        <v>No</v>
      </c>
      <c r="AN249" s="76">
        <f>VLOOKUP(F249,'N2K Features'!$D$5:$CL$125,35,FALSE)</f>
        <v>0</v>
      </c>
      <c r="AO249" s="76">
        <f>VLOOKUP(F249,'N2K Features'!$D$5:$CL$125,36,FALSE)</f>
        <v>0</v>
      </c>
      <c r="AP249" s="76" t="str">
        <f>VLOOKUP(F249,'N2K Features'!$D$5:$CL$125,37,FALSE)</f>
        <v>No</v>
      </c>
      <c r="AQ249" s="76">
        <f>VLOOKUP(F249,'N2K Features'!$D$5:$CL$125,38,FALSE)</f>
        <v>0</v>
      </c>
      <c r="AR249" s="76">
        <f>VLOOKUP(F249,'N2K Features'!$D$5:$CL$125,39,FALSE)</f>
        <v>0</v>
      </c>
      <c r="AS249" s="76" t="str">
        <f>VLOOKUP(F249,'N2K Features'!$D$5:$CL$125,40,FALSE)</f>
        <v>No</v>
      </c>
      <c r="AT249" s="76">
        <f>VLOOKUP(F249,'N2K Features'!$D$5:$CL$125,41,FALSE)</f>
        <v>0</v>
      </c>
      <c r="AU249" s="76">
        <f>VLOOKUP(F249,'N2K Features'!$D$5:$CL$125,42,FALSE)</f>
        <v>0</v>
      </c>
      <c r="AV249" s="76" t="str">
        <f>VLOOKUP(F249,'N2K Features'!$D$5:$CL$125,43,FALSE)</f>
        <v>No</v>
      </c>
      <c r="AW249" s="76">
        <f>VLOOKUP(F249,'N2K Features'!$D$5:$CL$125,44,FALSE)</f>
        <v>0</v>
      </c>
      <c r="AX249" s="76">
        <f>VLOOKUP(F249,'N2K Features'!$D$5:$CL$125,45,FALSE)</f>
        <v>0</v>
      </c>
      <c r="AY249" s="76" t="str">
        <f>VLOOKUP(F249,'N2K Features'!$D$5:$CL$125,46,FALSE)</f>
        <v>No</v>
      </c>
      <c r="AZ249" s="76">
        <f>VLOOKUP(F249,'N2K Features'!$D$5:$CL$125,47,FALSE)</f>
        <v>0</v>
      </c>
      <c r="BA249" s="76">
        <f>VLOOKUP(F249,'N2K Features'!$D$5:$CL$125,48,FALSE)</f>
        <v>0</v>
      </c>
      <c r="BB249" s="76" t="str">
        <f>VLOOKUP(F249,'N2K Features'!$D$5:$CL$125,49,FALSE)</f>
        <v>No</v>
      </c>
      <c r="BC249" s="76">
        <f>VLOOKUP(F249,'N2K Features'!$D$5:$CL$125,50,FALSE)</f>
        <v>0</v>
      </c>
      <c r="BD249" s="130">
        <f>VLOOKUP(F249,'N2K Features'!$D$5:$CL$125,51,FALSE)</f>
        <v>0</v>
      </c>
      <c r="BE249" s="76" t="str">
        <f>VLOOKUP(F249,'N2K Features'!$D$5:$CL$125,52,FALSE)</f>
        <v>No</v>
      </c>
      <c r="BF249" s="76">
        <f>VLOOKUP(F249,'N2K Features'!$D$5:$CL$125,53,FALSE)</f>
        <v>0</v>
      </c>
      <c r="BG249" s="130">
        <f>VLOOKUP(F249,'N2K Features'!$D$5:$CL$125,54,FALSE)</f>
        <v>0</v>
      </c>
      <c r="BH249" s="76" t="str">
        <f>VLOOKUP(F249,'N2K Features'!$D$5:$CL$125,55,FALSE)</f>
        <v>No</v>
      </c>
      <c r="BI249" s="76">
        <f>VLOOKUP(F249,'N2K Features'!$D$5:$CL$125,56,FALSE)</f>
        <v>0</v>
      </c>
      <c r="BJ249" s="76">
        <f>VLOOKUP(F249,'N2K Features'!$D$5:$CL$125,57,FALSE)</f>
        <v>0</v>
      </c>
      <c r="BK249" s="76" t="str">
        <f>VLOOKUP(F249,'N2K Features'!$D$5:$CL$125,58,FALSE)</f>
        <v>No</v>
      </c>
      <c r="BL249" s="76">
        <f>VLOOKUP(F249,'N2K Features'!$D$5:$CL$125,59,FALSE)</f>
        <v>0</v>
      </c>
      <c r="BM249" s="130">
        <f>VLOOKUP(F249,'N2K Features'!$D$5:$CL$125,60,FALSE)</f>
        <v>0</v>
      </c>
      <c r="BN249" s="76" t="str">
        <f>VLOOKUP(F249,'N2K Features'!$D$5:$CL$125,61,FALSE)</f>
        <v>No</v>
      </c>
      <c r="BO249" s="76">
        <f>VLOOKUP(F249,'N2K Features'!$D$5:$CL$125,62,FALSE)</f>
        <v>0</v>
      </c>
      <c r="BP249" s="76">
        <f>VLOOKUP(F249,'N2K Features'!$D$5:$CL$125,63,FALSE)</f>
        <v>0</v>
      </c>
      <c r="BQ249" s="76" t="str">
        <f>VLOOKUP(F249,'N2K Features'!$D$5:$CL$125,64,FALSE)</f>
        <v>No</v>
      </c>
      <c r="BR249" s="76">
        <f>VLOOKUP(F249,'N2K Features'!$D$5:$CL$125,65,FALSE)</f>
        <v>0</v>
      </c>
      <c r="BS249" s="76">
        <f>VLOOKUP(F249,'N2K Features'!$D$5:$CL$125,66,FALSE)</f>
        <v>0</v>
      </c>
      <c r="BT249" s="76" t="str">
        <f>VLOOKUP(F249,'N2K Features'!$D$5:$CL$125,67,FALSE)</f>
        <v>No</v>
      </c>
      <c r="BU249" s="76">
        <f>VLOOKUP(F249,'N2K Features'!$D$5:$CL$125,68,FALSE)</f>
        <v>0</v>
      </c>
      <c r="BV249" s="76">
        <f>VLOOKUP(F249,'N2K Features'!$D$5:$CL$125,69,FALSE)</f>
        <v>0</v>
      </c>
      <c r="BW249" s="76" t="str">
        <f>VLOOKUP(F249,'N2K Features'!$D$5:$CL$125,70,FALSE)</f>
        <v>No</v>
      </c>
      <c r="BX249" s="76">
        <f>VLOOKUP(F249,'N2K Features'!$D$5:$CL$125,71,FALSE)</f>
        <v>0</v>
      </c>
      <c r="BY249" s="130">
        <f>VLOOKUP(F249,'N2K Features'!$D$5:$CL$125,72,FALSE)</f>
        <v>0</v>
      </c>
      <c r="BZ249" s="76" t="str">
        <f>VLOOKUP(F249,'N2K Features'!$D$5:$CL$125,73,FALSE)</f>
        <v>No</v>
      </c>
      <c r="CA249" s="76">
        <f>VLOOKUP(F249,'N2K Features'!$D$5:$CL$125,74,FALSE)</f>
        <v>0</v>
      </c>
      <c r="CB249" s="76">
        <f>VLOOKUP(F249,'N2K Features'!$D$5:$CL$125,75,FALSE)</f>
        <v>0</v>
      </c>
      <c r="CC249" s="76" t="str">
        <f>VLOOKUP(F249,'N2K Features'!$D$5:$CL$125,76,FALSE)</f>
        <v>No</v>
      </c>
      <c r="CD249" s="76">
        <f>VLOOKUP(F249,'N2K Features'!$D$5:$CL$125,77,FALSE)</f>
        <v>0</v>
      </c>
      <c r="CE249" s="76">
        <f>VLOOKUP(F249,'N2K Features'!$D$5:$CL$125,78,FALSE)</f>
        <v>0</v>
      </c>
      <c r="CF249" s="76" t="str">
        <f>VLOOKUP(F249,'N2K Features'!$D$5:$CL$125,79,FALSE)</f>
        <v>No</v>
      </c>
      <c r="CG249" s="76">
        <f>VLOOKUP(F249,'N2K Features'!$D$5:$CL$125,80,FALSE)</f>
        <v>0</v>
      </c>
      <c r="CH249" s="76">
        <f>VLOOKUP(F249,'N2K Features'!$D$5:$CL$125,81,FALSE)</f>
        <v>0</v>
      </c>
      <c r="CI249" s="76" t="str">
        <f>VLOOKUP(F249,'N2K Features'!$D$5:$CL$125,82,FALSE)</f>
        <v>No</v>
      </c>
      <c r="CJ249" s="76">
        <f>VLOOKUP(F249,'N2K Features'!$D$5:$CL$125,83,FALSE)</f>
        <v>0</v>
      </c>
      <c r="CK249" s="76">
        <f>VLOOKUP(F249,'N2K Features'!$D$5:$CL$125,84,FALSE)</f>
        <v>0</v>
      </c>
      <c r="CL249" s="76" t="str">
        <f>VLOOKUP(F249,'N2K Features'!$D$5:$CL$125,85,FALSE)</f>
        <v>No</v>
      </c>
      <c r="CM249" s="76">
        <f>VLOOKUP(F249,'N2K Features'!$D$5:$CL$125,86,FALSE)</f>
        <v>0</v>
      </c>
      <c r="CN249" s="79" t="str">
        <f>VLOOKUP(F249,'N2K Features'!$D$5:$CL$125,87,FALSE)</f>
        <v xml:space="preserve">Specialist interest only. </v>
      </c>
    </row>
    <row r="250" spans="1:92" ht="14.4" hidden="1" x14ac:dyDescent="0.3">
      <c r="A250" s="129" t="s">
        <v>276</v>
      </c>
      <c r="B250" s="59" t="s">
        <v>277</v>
      </c>
      <c r="C250" s="59" t="s">
        <v>585</v>
      </c>
      <c r="D250" s="59" t="s">
        <v>124</v>
      </c>
      <c r="E250" s="59" t="s">
        <v>589</v>
      </c>
      <c r="F250" s="59" t="s">
        <v>125</v>
      </c>
      <c r="G250" s="59" t="s">
        <v>125</v>
      </c>
      <c r="H250" s="179" t="s">
        <v>126</v>
      </c>
      <c r="I250" s="77" t="str">
        <f>VLOOKUP(F250,'N2K Features'!$D$5:$CL$125,4,FALSE)</f>
        <v>Yes</v>
      </c>
      <c r="J250" s="77" t="str">
        <f>VLOOKUP(F250,'N2K Features'!$D$5:$CL$125,5,FALSE)</f>
        <v>Medium</v>
      </c>
      <c r="K250" s="77" t="str">
        <f>VLOOKUP(F250,'N2K Features'!$D$5:$CL$125,6,FALSE)</f>
        <v>Moderate</v>
      </c>
      <c r="L250" s="77" t="str">
        <f>VLOOKUP(F250,'N2K Features'!$D$5:$CL$125,7,FALSE)</f>
        <v>Yes</v>
      </c>
      <c r="M250" s="77" t="str">
        <f>VLOOKUP(F250,'N2K Features'!$D$5:$CL$125,8,FALSE)</f>
        <v>Small</v>
      </c>
      <c r="N250" s="77" t="str">
        <f>VLOOKUP(F250,'N2K Features'!$D$5:$CL$125,9,FALSE)</f>
        <v>Low</v>
      </c>
      <c r="O250" s="77" t="str">
        <f>VLOOKUP(F250,'N2K Features'!$D$5:$CL$125,10,FALSE)</f>
        <v>Yes</v>
      </c>
      <c r="P250" s="77" t="str">
        <f>VLOOKUP(F250,'N2K Features'!$D$5:$CL$125,11,FALSE)</f>
        <v>Medium</v>
      </c>
      <c r="Q250" s="77" t="str">
        <f>VLOOKUP(F250,'N2K Features'!$D$5:$CL$125,12,FALSE)</f>
        <v>Low</v>
      </c>
      <c r="R250" s="77" t="str">
        <f>VLOOKUP(F250,'N2K Features'!$D$5:$CL$125,13,FALSE)</f>
        <v>Yes</v>
      </c>
      <c r="S250" s="77" t="str">
        <f>VLOOKUP(F250,'N2K Features'!$D$5:$CL$125,14,FALSE)</f>
        <v>Medium</v>
      </c>
      <c r="T250" s="77" t="str">
        <f>VLOOKUP(F250,'N2K Features'!$D$5:$CL$125,15,FALSE)</f>
        <v>High</v>
      </c>
      <c r="U250" s="77" t="str">
        <f>VLOOKUP(F250,'N2K Features'!$D$5:$CL$125,16,FALSE)</f>
        <v>No</v>
      </c>
      <c r="V250" s="77">
        <f>VLOOKUP(F250,'N2K Features'!$D$5:$CL$125, 17,FALSE)</f>
        <v>0</v>
      </c>
      <c r="W250" s="77">
        <f>VLOOKUP(F250,'N2K Features'!$D$5:$CL$125,18,FALSE)</f>
        <v>0</v>
      </c>
      <c r="X250" s="77" t="str">
        <f>VLOOKUP(F250,'N2K Features'!$D$5:$CL$125,19,FALSE)</f>
        <v>Yes</v>
      </c>
      <c r="Y250" s="77" t="str">
        <f>VLOOKUP(F250,'N2K Features'!$D$5:$CL$125,20,FALSE)</f>
        <v>Medium</v>
      </c>
      <c r="Z250" s="77" t="str">
        <f>VLOOKUP(F250,'N2K Features'!$D$5:$CL$125,21,FALSE)</f>
        <v>High</v>
      </c>
      <c r="AA250" s="77" t="str">
        <f>VLOOKUP(F250,'N2K Features'!$D$5:$CL$125,22,FALSE)</f>
        <v>Yes</v>
      </c>
      <c r="AB250" s="77" t="str">
        <f>VLOOKUP(F250,'N2K Features'!$D$5:$CL$125,23,FALSE)</f>
        <v>Small</v>
      </c>
      <c r="AC250" s="77" t="str">
        <f>VLOOKUP(F250,'N2K Features'!$D$5:$CL$125,24,FALSE)</f>
        <v>High</v>
      </c>
      <c r="AD250" s="77" t="str">
        <f>VLOOKUP(F250,'N2K Features'!$D$5:$CL$125,25,FALSE)</f>
        <v>No</v>
      </c>
      <c r="AE250" s="77">
        <f>VLOOKUP(F250,'N2K Features'!$D$5:$CL$125,26,FALSE)</f>
        <v>0</v>
      </c>
      <c r="AF250" s="78">
        <f>VLOOKUP(F250,'N2K Features'!$D$5:$CL$125,27,FALSE)</f>
        <v>0</v>
      </c>
      <c r="AG250" s="76" t="str">
        <f>VLOOKUP(F250,'N2K Features'!$D$5:$CL$125,28,FALSE)</f>
        <v>No</v>
      </c>
      <c r="AH250" s="76">
        <f>VLOOKUP(F250,'N2K Features'!$D$5:$CL$125,29,FALSE)</f>
        <v>0</v>
      </c>
      <c r="AI250" s="76">
        <f>VLOOKUP(F250,'N2K Features'!$D$5:$CL$125,30,FALSE)</f>
        <v>0</v>
      </c>
      <c r="AJ250" s="76" t="str">
        <f>VLOOKUP(F250,'N2K Features'!$D$5:$CL$125,31,FALSE)</f>
        <v>No</v>
      </c>
      <c r="AK250" s="76">
        <f>VLOOKUP(F250,'N2K Features'!$D$5:$CL$125,32,FALSE)</f>
        <v>0</v>
      </c>
      <c r="AL250" s="76">
        <f>VLOOKUP(F250,'N2K Features'!$D$5:$CL$125,33,FALSE)</f>
        <v>0</v>
      </c>
      <c r="AM250" s="76" t="str">
        <f>VLOOKUP(F250,'N2K Features'!$D$5:$CL$125,34,FALSE)</f>
        <v>No</v>
      </c>
      <c r="AN250" s="76">
        <f>VLOOKUP(F250,'N2K Features'!$D$5:$CL$125,35,FALSE)</f>
        <v>0</v>
      </c>
      <c r="AO250" s="76">
        <f>VLOOKUP(F250,'N2K Features'!$D$5:$CL$125,36,FALSE)</f>
        <v>0</v>
      </c>
      <c r="AP250" s="76" t="str">
        <f>VLOOKUP(F250,'N2K Features'!$D$5:$CL$125,37,FALSE)</f>
        <v>No</v>
      </c>
      <c r="AQ250" s="76">
        <f>VLOOKUP(F250,'N2K Features'!$D$5:$CL$125,38,FALSE)</f>
        <v>0</v>
      </c>
      <c r="AR250" s="76">
        <f>VLOOKUP(F250,'N2K Features'!$D$5:$CL$125,39,FALSE)</f>
        <v>0</v>
      </c>
      <c r="AS250" s="76" t="str">
        <f>VLOOKUP(F250,'N2K Features'!$D$5:$CL$125,40,FALSE)</f>
        <v>No</v>
      </c>
      <c r="AT250" s="76">
        <f>VLOOKUP(F250,'N2K Features'!$D$5:$CL$125,41,FALSE)</f>
        <v>0</v>
      </c>
      <c r="AU250" s="76">
        <f>VLOOKUP(F250,'N2K Features'!$D$5:$CL$125,42,FALSE)</f>
        <v>0</v>
      </c>
      <c r="AV250" s="76" t="str">
        <f>VLOOKUP(F250,'N2K Features'!$D$5:$CL$125,43,FALSE)</f>
        <v>No</v>
      </c>
      <c r="AW250" s="76">
        <f>VLOOKUP(F250,'N2K Features'!$D$5:$CL$125,44,FALSE)</f>
        <v>0</v>
      </c>
      <c r="AX250" s="76">
        <f>VLOOKUP(F250,'N2K Features'!$D$5:$CL$125,45,FALSE)</f>
        <v>0</v>
      </c>
      <c r="AY250" s="76" t="str">
        <f>VLOOKUP(F250,'N2K Features'!$D$5:$CL$125,46,FALSE)</f>
        <v>Yes</v>
      </c>
      <c r="AZ250" s="76" t="str">
        <f>VLOOKUP(F250,'N2K Features'!$D$5:$CL$125,47,FALSE)</f>
        <v>Medium</v>
      </c>
      <c r="BA250" s="76" t="str">
        <f>VLOOKUP(F250,'N2K Features'!$D$5:$CL$125,48,FALSE)</f>
        <v>Low</v>
      </c>
      <c r="BB250" s="76" t="str">
        <f>VLOOKUP(F250,'N2K Features'!$D$5:$CL$125,49,FALSE)</f>
        <v>No</v>
      </c>
      <c r="BC250" s="76">
        <f>VLOOKUP(F250,'N2K Features'!$D$5:$CL$125,50,FALSE)</f>
        <v>0</v>
      </c>
      <c r="BD250" s="130">
        <f>VLOOKUP(F250,'N2K Features'!$D$5:$CL$125,51,FALSE)</f>
        <v>0</v>
      </c>
      <c r="BE250" s="76" t="str">
        <f>VLOOKUP(F250,'N2K Features'!$D$5:$CL$125,52,FALSE)</f>
        <v>Yes</v>
      </c>
      <c r="BF250" s="76" t="str">
        <f>VLOOKUP(F250,'N2K Features'!$D$5:$CL$125,53,FALSE)</f>
        <v>Small</v>
      </c>
      <c r="BG250" s="130" t="str">
        <f>VLOOKUP(F250,'N2K Features'!$D$5:$CL$125,54,FALSE)</f>
        <v>Low</v>
      </c>
      <c r="BH250" s="76" t="str">
        <f>VLOOKUP(F250,'N2K Features'!$D$5:$CL$125,55,FALSE)</f>
        <v>Yes</v>
      </c>
      <c r="BI250" s="76" t="str">
        <f>VLOOKUP(F250,'N2K Features'!$D$5:$CL$125,56,FALSE)</f>
        <v>Small</v>
      </c>
      <c r="BJ250" s="76" t="str">
        <f>VLOOKUP(F250,'N2K Features'!$D$5:$CL$125,57,FALSE)</f>
        <v>High</v>
      </c>
      <c r="BK250" s="76" t="str">
        <f>VLOOKUP(F250,'N2K Features'!$D$5:$CL$125,58,FALSE)</f>
        <v>Yes</v>
      </c>
      <c r="BL250" s="76" t="str">
        <f>VLOOKUP(F250,'N2K Features'!$D$5:$CL$125,59,FALSE)</f>
        <v>Large</v>
      </c>
      <c r="BM250" s="130" t="str">
        <f>VLOOKUP(F250,'N2K Features'!$D$5:$CL$125,60,FALSE)</f>
        <v>Low</v>
      </c>
      <c r="BN250" s="76" t="str">
        <f>VLOOKUP(F250,'N2K Features'!$D$5:$CL$125,61,FALSE)</f>
        <v>No</v>
      </c>
      <c r="BO250" s="76">
        <f>VLOOKUP(F250,'N2K Features'!$D$5:$CL$125,62,FALSE)</f>
        <v>0</v>
      </c>
      <c r="BP250" s="76">
        <f>VLOOKUP(F250,'N2K Features'!$D$5:$CL$125,63,FALSE)</f>
        <v>0</v>
      </c>
      <c r="BQ250" s="76" t="str">
        <f>VLOOKUP(F250,'N2K Features'!$D$5:$CL$125,64,FALSE)</f>
        <v>Yes</v>
      </c>
      <c r="BR250" s="76" t="str">
        <f>VLOOKUP(F250,'N2K Features'!$D$5:$CL$125,65,FALSE)</f>
        <v>Medium</v>
      </c>
      <c r="BS250" s="76" t="str">
        <f>VLOOKUP(F250,'N2K Features'!$D$5:$CL$125,66,FALSE)</f>
        <v>Moderate</v>
      </c>
      <c r="BT250" s="76" t="str">
        <f>VLOOKUP(F250,'N2K Features'!$D$5:$CL$125,67,FALSE)</f>
        <v>No</v>
      </c>
      <c r="BU250" s="76">
        <f>VLOOKUP(F250,'N2K Features'!$D$5:$CL$125,68,FALSE)</f>
        <v>0</v>
      </c>
      <c r="BV250" s="76">
        <f>VLOOKUP(F250,'N2K Features'!$D$5:$CL$125,69,FALSE)</f>
        <v>0</v>
      </c>
      <c r="BW250" s="76" t="str">
        <f>VLOOKUP(F250,'N2K Features'!$D$5:$CL$125,70,FALSE)</f>
        <v>Yes</v>
      </c>
      <c r="BX250" s="76" t="str">
        <f>VLOOKUP(F250,'N2K Features'!$D$5:$CL$125,71,FALSE)</f>
        <v>Large</v>
      </c>
      <c r="BY250" s="130" t="str">
        <f>VLOOKUP(F250,'N2K Features'!$D$5:$CL$125,72,FALSE)</f>
        <v>High</v>
      </c>
      <c r="BZ250" s="76" t="str">
        <f>VLOOKUP(F250,'N2K Features'!$D$5:$CL$125,73,FALSE)</f>
        <v>Yes</v>
      </c>
      <c r="CA250" s="76" t="str">
        <f>VLOOKUP(F250,'N2K Features'!$D$5:$CL$125,74,FALSE)</f>
        <v>Large</v>
      </c>
      <c r="CB250" s="76" t="str">
        <f>VLOOKUP(F250,'N2K Features'!$D$5:$CL$125,75,FALSE)</f>
        <v>High</v>
      </c>
      <c r="CC250" s="76" t="str">
        <f>VLOOKUP(F250,'N2K Features'!$D$5:$CL$125,76,FALSE)</f>
        <v>No</v>
      </c>
      <c r="CD250" s="76">
        <f>VLOOKUP(F250,'N2K Features'!$D$5:$CL$125,77,FALSE)</f>
        <v>0</v>
      </c>
      <c r="CE250" s="76">
        <f>VLOOKUP(F250,'N2K Features'!$D$5:$CL$125,78,FALSE)</f>
        <v>0</v>
      </c>
      <c r="CF250" s="76" t="str">
        <f>VLOOKUP(F250,'N2K Features'!$D$5:$CL$125,79,FALSE)</f>
        <v>No</v>
      </c>
      <c r="CG250" s="76">
        <f>VLOOKUP(F250,'N2K Features'!$D$5:$CL$125,80,FALSE)</f>
        <v>0</v>
      </c>
      <c r="CH250" s="76">
        <f>VLOOKUP(F250,'N2K Features'!$D$5:$CL$125,81,FALSE)</f>
        <v>0</v>
      </c>
      <c r="CI250" s="76" t="str">
        <f>VLOOKUP(F250,'N2K Features'!$D$5:$CL$125,82,FALSE)</f>
        <v>Yes</v>
      </c>
      <c r="CJ250" s="76" t="str">
        <f>VLOOKUP(F250,'N2K Features'!$D$5:$CL$125,83,FALSE)</f>
        <v>Medium</v>
      </c>
      <c r="CK250" s="76" t="str">
        <f>VLOOKUP(F250,'N2K Features'!$D$5:$CL$125,84,FALSE)</f>
        <v>High</v>
      </c>
      <c r="CL250" s="76" t="str">
        <f>VLOOKUP(F250,'N2K Features'!$D$5:$CL$125,85,FALSE)</f>
        <v>Yes</v>
      </c>
      <c r="CM250" s="76" t="str">
        <f>VLOOKUP(F250,'N2K Features'!$D$5:$CL$125,86,FALSE)</f>
        <v>High</v>
      </c>
      <c r="CN250" s="79" t="str">
        <f>VLOOKUP(F250,'N2K Features'!$D$5:$CL$125,87,FALSE)</f>
        <v xml:space="preserve">Distinctive landscapes, heavily used for recreation e.g. dog walking, fishing, boating, bird watching. </v>
      </c>
    </row>
    <row r="251" spans="1:92" ht="14.4" hidden="1" x14ac:dyDescent="0.3">
      <c r="A251" s="129" t="s">
        <v>276</v>
      </c>
      <c r="B251" s="59" t="s">
        <v>277</v>
      </c>
      <c r="C251" s="59" t="s">
        <v>585</v>
      </c>
      <c r="D251" s="59" t="s">
        <v>120</v>
      </c>
      <c r="E251" s="59" t="s">
        <v>589</v>
      </c>
      <c r="F251" s="59" t="s">
        <v>121</v>
      </c>
      <c r="G251" s="59" t="s">
        <v>122</v>
      </c>
      <c r="H251" s="179" t="s">
        <v>123</v>
      </c>
      <c r="I251" s="77" t="str">
        <f>VLOOKUP(F251,'N2K Features'!$D$5:$CL$125,4,FALSE)</f>
        <v>Yes</v>
      </c>
      <c r="J251" s="77" t="str">
        <f>VLOOKUP(F251,'N2K Features'!$D$5:$CL$125,5,FALSE)</f>
        <v>Medium</v>
      </c>
      <c r="K251" s="77" t="str">
        <f>VLOOKUP(F251,'N2K Features'!$D$5:$CL$125,6,FALSE)</f>
        <v>Moderate</v>
      </c>
      <c r="L251" s="77" t="str">
        <f>VLOOKUP(F251,'N2K Features'!$D$5:$CL$125,7,FALSE)</f>
        <v>Yes</v>
      </c>
      <c r="M251" s="77" t="str">
        <f>VLOOKUP(F251,'N2K Features'!$D$5:$CL$125,8,FALSE)</f>
        <v>Small</v>
      </c>
      <c r="N251" s="77" t="str">
        <f>VLOOKUP(F251,'N2K Features'!$D$5:$CL$125,9,FALSE)</f>
        <v>Low</v>
      </c>
      <c r="O251" s="77" t="str">
        <f>VLOOKUP(F251,'N2K Features'!$D$5:$CL$125,10,FALSE)</f>
        <v>Yes</v>
      </c>
      <c r="P251" s="77" t="str">
        <f>VLOOKUP(F251,'N2K Features'!$D$5:$CL$125,11,FALSE)</f>
        <v>Medium</v>
      </c>
      <c r="Q251" s="77" t="str">
        <f>VLOOKUP(F251,'N2K Features'!$D$5:$CL$125,12,FALSE)</f>
        <v>Low</v>
      </c>
      <c r="R251" s="77" t="str">
        <f>VLOOKUP(F251,'N2K Features'!$D$5:$CL$125,13,FALSE)</f>
        <v>Yes</v>
      </c>
      <c r="S251" s="77" t="str">
        <f>VLOOKUP(F251,'N2K Features'!$D$5:$CL$125,14,FALSE)</f>
        <v>Medium</v>
      </c>
      <c r="T251" s="77" t="str">
        <f>VLOOKUP(F251,'N2K Features'!$D$5:$CL$125,15,FALSE)</f>
        <v>High</v>
      </c>
      <c r="U251" s="77" t="str">
        <f>VLOOKUP(F251,'N2K Features'!$D$5:$CL$125,16,FALSE)</f>
        <v>No</v>
      </c>
      <c r="V251" s="77">
        <f>VLOOKUP(F251,'N2K Features'!$D$5:$CL$125, 17,FALSE)</f>
        <v>0</v>
      </c>
      <c r="W251" s="77">
        <f>VLOOKUP(F251,'N2K Features'!$D$5:$CL$125,18,FALSE)</f>
        <v>0</v>
      </c>
      <c r="X251" s="77" t="str">
        <f>VLOOKUP(F251,'N2K Features'!$D$5:$CL$125,19,FALSE)</f>
        <v>Yes</v>
      </c>
      <c r="Y251" s="77" t="str">
        <f>VLOOKUP(F251,'N2K Features'!$D$5:$CL$125,20,FALSE)</f>
        <v>Medium</v>
      </c>
      <c r="Z251" s="77" t="str">
        <f>VLOOKUP(F251,'N2K Features'!$D$5:$CL$125,21,FALSE)</f>
        <v>High</v>
      </c>
      <c r="AA251" s="77" t="str">
        <f>VLOOKUP(F251,'N2K Features'!$D$5:$CL$125,22,FALSE)</f>
        <v>Yes</v>
      </c>
      <c r="AB251" s="77" t="str">
        <f>VLOOKUP(F251,'N2K Features'!$D$5:$CL$125,23,FALSE)</f>
        <v>Small</v>
      </c>
      <c r="AC251" s="77" t="str">
        <f>VLOOKUP(F251,'N2K Features'!$D$5:$CL$125,24,FALSE)</f>
        <v>High</v>
      </c>
      <c r="AD251" s="77" t="str">
        <f>VLOOKUP(F251,'N2K Features'!$D$5:$CL$125,25,FALSE)</f>
        <v>No</v>
      </c>
      <c r="AE251" s="77">
        <f>VLOOKUP(F251,'N2K Features'!$D$5:$CL$125,26,FALSE)</f>
        <v>0</v>
      </c>
      <c r="AF251" s="78">
        <f>VLOOKUP(F251,'N2K Features'!$D$5:$CL$125,27,FALSE)</f>
        <v>0</v>
      </c>
      <c r="AG251" s="76" t="str">
        <f>VLOOKUP(F251,'N2K Features'!$D$5:$CL$125,28,FALSE)</f>
        <v>No</v>
      </c>
      <c r="AH251" s="76">
        <f>VLOOKUP(F251,'N2K Features'!$D$5:$CL$125,29,FALSE)</f>
        <v>0</v>
      </c>
      <c r="AI251" s="76">
        <f>VLOOKUP(F251,'N2K Features'!$D$5:$CL$125,30,FALSE)</f>
        <v>0</v>
      </c>
      <c r="AJ251" s="76" t="str">
        <f>VLOOKUP(F251,'N2K Features'!$D$5:$CL$125,31,FALSE)</f>
        <v>No</v>
      </c>
      <c r="AK251" s="76">
        <f>VLOOKUP(F251,'N2K Features'!$D$5:$CL$125,32,FALSE)</f>
        <v>0</v>
      </c>
      <c r="AL251" s="76">
        <f>VLOOKUP(F251,'N2K Features'!$D$5:$CL$125,33,FALSE)</f>
        <v>0</v>
      </c>
      <c r="AM251" s="76" t="str">
        <f>VLOOKUP(F251,'N2K Features'!$D$5:$CL$125,34,FALSE)</f>
        <v>No</v>
      </c>
      <c r="AN251" s="76">
        <f>VLOOKUP(F251,'N2K Features'!$D$5:$CL$125,35,FALSE)</f>
        <v>0</v>
      </c>
      <c r="AO251" s="76">
        <f>VLOOKUP(F251,'N2K Features'!$D$5:$CL$125,36,FALSE)</f>
        <v>0</v>
      </c>
      <c r="AP251" s="76" t="str">
        <f>VLOOKUP(F251,'N2K Features'!$D$5:$CL$125,37,FALSE)</f>
        <v>No</v>
      </c>
      <c r="AQ251" s="76">
        <f>VLOOKUP(F251,'N2K Features'!$D$5:$CL$125,38,FALSE)</f>
        <v>0</v>
      </c>
      <c r="AR251" s="76">
        <f>VLOOKUP(F251,'N2K Features'!$D$5:$CL$125,39,FALSE)</f>
        <v>0</v>
      </c>
      <c r="AS251" s="76" t="str">
        <f>VLOOKUP(F251,'N2K Features'!$D$5:$CL$125,40,FALSE)</f>
        <v>No</v>
      </c>
      <c r="AT251" s="76">
        <f>VLOOKUP(F251,'N2K Features'!$D$5:$CL$125,41,FALSE)</f>
        <v>0</v>
      </c>
      <c r="AU251" s="76">
        <f>VLOOKUP(F251,'N2K Features'!$D$5:$CL$125,42,FALSE)</f>
        <v>0</v>
      </c>
      <c r="AV251" s="76" t="str">
        <f>VLOOKUP(F251,'N2K Features'!$D$5:$CL$125,43,FALSE)</f>
        <v>No</v>
      </c>
      <c r="AW251" s="76">
        <f>VLOOKUP(F251,'N2K Features'!$D$5:$CL$125,44,FALSE)</f>
        <v>0</v>
      </c>
      <c r="AX251" s="76">
        <f>VLOOKUP(F251,'N2K Features'!$D$5:$CL$125,45,FALSE)</f>
        <v>0</v>
      </c>
      <c r="AY251" s="76" t="str">
        <f>VLOOKUP(F251,'N2K Features'!$D$5:$CL$125,46,FALSE)</f>
        <v>No</v>
      </c>
      <c r="AZ251" s="76">
        <f>VLOOKUP(F251,'N2K Features'!$D$5:$CL$125,47,FALSE)</f>
        <v>0</v>
      </c>
      <c r="BA251" s="76">
        <f>VLOOKUP(F251,'N2K Features'!$D$5:$CL$125,48,FALSE)</f>
        <v>0</v>
      </c>
      <c r="BB251" s="76" t="str">
        <f>VLOOKUP(F251,'N2K Features'!$D$5:$CL$125,49,FALSE)</f>
        <v>No</v>
      </c>
      <c r="BC251" s="76">
        <f>VLOOKUP(F251,'N2K Features'!$D$5:$CL$125,50,FALSE)</f>
        <v>0</v>
      </c>
      <c r="BD251" s="130">
        <f>VLOOKUP(F251,'N2K Features'!$D$5:$CL$125,51,FALSE)</f>
        <v>0</v>
      </c>
      <c r="BE251" s="76" t="str">
        <f>VLOOKUP(F251,'N2K Features'!$D$5:$CL$125,52,FALSE)</f>
        <v>Yes</v>
      </c>
      <c r="BF251" s="76" t="str">
        <f>VLOOKUP(F251,'N2K Features'!$D$5:$CL$125,53,FALSE)</f>
        <v>Small</v>
      </c>
      <c r="BG251" s="130" t="str">
        <f>VLOOKUP(F251,'N2K Features'!$D$5:$CL$125,54,FALSE)</f>
        <v>Low</v>
      </c>
      <c r="BH251" s="76" t="str">
        <f>VLOOKUP(F251,'N2K Features'!$D$5:$CL$125,55,FALSE)</f>
        <v>Yes</v>
      </c>
      <c r="BI251" s="76" t="str">
        <f>VLOOKUP(F251,'N2K Features'!$D$5:$CL$125,56,FALSE)</f>
        <v>Small</v>
      </c>
      <c r="BJ251" s="76" t="str">
        <f>VLOOKUP(F251,'N2K Features'!$D$5:$CL$125,57,FALSE)</f>
        <v>High</v>
      </c>
      <c r="BK251" s="76" t="str">
        <f>VLOOKUP(F251,'N2K Features'!$D$5:$CL$125,58,FALSE)</f>
        <v>Yes</v>
      </c>
      <c r="BL251" s="76" t="str">
        <f>VLOOKUP(F251,'N2K Features'!$D$5:$CL$125,59,FALSE)</f>
        <v>Large</v>
      </c>
      <c r="BM251" s="130" t="str">
        <f>VLOOKUP(F251,'N2K Features'!$D$5:$CL$125,60,FALSE)</f>
        <v>Low</v>
      </c>
      <c r="BN251" s="76" t="str">
        <f>VLOOKUP(F251,'N2K Features'!$D$5:$CL$125,61,FALSE)</f>
        <v>No</v>
      </c>
      <c r="BO251" s="76">
        <f>VLOOKUP(F251,'N2K Features'!$D$5:$CL$125,62,FALSE)</f>
        <v>0</v>
      </c>
      <c r="BP251" s="76">
        <f>VLOOKUP(F251,'N2K Features'!$D$5:$CL$125,63,FALSE)</f>
        <v>0</v>
      </c>
      <c r="BQ251" s="76" t="str">
        <f>VLOOKUP(F251,'N2K Features'!$D$5:$CL$125,64,FALSE)</f>
        <v>Yes</v>
      </c>
      <c r="BR251" s="76" t="str">
        <f>VLOOKUP(F251,'N2K Features'!$D$5:$CL$125,65,FALSE)</f>
        <v>Medium</v>
      </c>
      <c r="BS251" s="76" t="str">
        <f>VLOOKUP(F251,'N2K Features'!$D$5:$CL$125,66,FALSE)</f>
        <v>Moderate</v>
      </c>
      <c r="BT251" s="76" t="str">
        <f>VLOOKUP(F251,'N2K Features'!$D$5:$CL$125,67,FALSE)</f>
        <v>No</v>
      </c>
      <c r="BU251" s="76">
        <f>VLOOKUP(F251,'N2K Features'!$D$5:$CL$125,68,FALSE)</f>
        <v>0</v>
      </c>
      <c r="BV251" s="76">
        <f>VLOOKUP(F251,'N2K Features'!$D$5:$CL$125,69,FALSE)</f>
        <v>0</v>
      </c>
      <c r="BW251" s="76" t="str">
        <f>VLOOKUP(F251,'N2K Features'!$D$5:$CL$125,70,FALSE)</f>
        <v>Yes</v>
      </c>
      <c r="BX251" s="76" t="str">
        <f>VLOOKUP(F251,'N2K Features'!$D$5:$CL$125,71,FALSE)</f>
        <v>Large</v>
      </c>
      <c r="BY251" s="130" t="str">
        <f>VLOOKUP(F251,'N2K Features'!$D$5:$CL$125,72,FALSE)</f>
        <v>High</v>
      </c>
      <c r="BZ251" s="76" t="str">
        <f>VLOOKUP(F251,'N2K Features'!$D$5:$CL$125,73,FALSE)</f>
        <v>Yes</v>
      </c>
      <c r="CA251" s="76" t="str">
        <f>VLOOKUP(F251,'N2K Features'!$D$5:$CL$125,74,FALSE)</f>
        <v>Large</v>
      </c>
      <c r="CB251" s="76" t="str">
        <f>VLOOKUP(F251,'N2K Features'!$D$5:$CL$125,75,FALSE)</f>
        <v>High</v>
      </c>
      <c r="CC251" s="76" t="str">
        <f>VLOOKUP(F251,'N2K Features'!$D$5:$CL$125,76,FALSE)</f>
        <v>No</v>
      </c>
      <c r="CD251" s="76">
        <f>VLOOKUP(F251,'N2K Features'!$D$5:$CL$125,77,FALSE)</f>
        <v>0</v>
      </c>
      <c r="CE251" s="76">
        <f>VLOOKUP(F251,'N2K Features'!$D$5:$CL$125,78,FALSE)</f>
        <v>0</v>
      </c>
      <c r="CF251" s="76" t="str">
        <f>VLOOKUP(F251,'N2K Features'!$D$5:$CL$125,79,FALSE)</f>
        <v>No</v>
      </c>
      <c r="CG251" s="76">
        <f>VLOOKUP(F251,'N2K Features'!$D$5:$CL$125,80,FALSE)</f>
        <v>0</v>
      </c>
      <c r="CH251" s="76">
        <f>VLOOKUP(F251,'N2K Features'!$D$5:$CL$125,81,FALSE)</f>
        <v>0</v>
      </c>
      <c r="CI251" s="76" t="str">
        <f>VLOOKUP(F251,'N2K Features'!$D$5:$CL$125,82,FALSE)</f>
        <v>Yes</v>
      </c>
      <c r="CJ251" s="76" t="str">
        <f>VLOOKUP(F251,'N2K Features'!$D$5:$CL$125,83,FALSE)</f>
        <v>Medium</v>
      </c>
      <c r="CK251" s="76" t="str">
        <f>VLOOKUP(F251,'N2K Features'!$D$5:$CL$125,84,FALSE)</f>
        <v>High</v>
      </c>
      <c r="CL251" s="76" t="str">
        <f>VLOOKUP(F251,'N2K Features'!$D$5:$CL$125,85,FALSE)</f>
        <v>Yes</v>
      </c>
      <c r="CM251" s="76" t="str">
        <f>VLOOKUP(F251,'N2K Features'!$D$5:$CL$125,86,FALSE)</f>
        <v>Medium</v>
      </c>
      <c r="CN251" s="79" t="str">
        <f>VLOOKUP(F251,'N2K Features'!$D$5:$CL$125,87,FALSE)</f>
        <v xml:space="preserve">Part of coastal landscape, used for bird watching, recreational bait digging, boat moorings. </v>
      </c>
    </row>
    <row r="252" spans="1:92" ht="14.4" hidden="1" x14ac:dyDescent="0.3">
      <c r="A252" s="129" t="s">
        <v>276</v>
      </c>
      <c r="B252" s="59" t="s">
        <v>277</v>
      </c>
      <c r="C252" s="59" t="s">
        <v>585</v>
      </c>
      <c r="D252" s="59" t="s">
        <v>656</v>
      </c>
      <c r="E252" s="59" t="s">
        <v>598</v>
      </c>
      <c r="F252" s="59" t="s">
        <v>657</v>
      </c>
      <c r="G252" s="59" t="s">
        <v>658</v>
      </c>
      <c r="H252" s="179" t="s">
        <v>659</v>
      </c>
      <c r="I252" s="77" t="str">
        <f>VLOOKUP(F252,'N2K Features'!$D$5:$CL$125,4,FALSE)</f>
        <v>Yes</v>
      </c>
      <c r="J252" s="77" t="str">
        <f>VLOOKUP(F252,'N2K Features'!$D$5:$CL$125,5,FALSE)</f>
        <v>Medium</v>
      </c>
      <c r="K252" s="77" t="str">
        <f>VLOOKUP(F252,'N2K Features'!$D$5:$CL$125,6,FALSE)</f>
        <v>Moderate</v>
      </c>
      <c r="L252" s="77" t="str">
        <f>VLOOKUP(F252,'N2K Features'!$D$5:$CL$125,7,FALSE)</f>
        <v>Yes</v>
      </c>
      <c r="M252" s="77" t="str">
        <f>VLOOKUP(F252,'N2K Features'!$D$5:$CL$125,8,FALSE)</f>
        <v>Medium</v>
      </c>
      <c r="N252" s="77" t="str">
        <f>VLOOKUP(F252,'N2K Features'!$D$5:$CL$125,9,FALSE)</f>
        <v>Moderate</v>
      </c>
      <c r="O252" s="77" t="str">
        <f>VLOOKUP(F252,'N2K Features'!$D$5:$CL$125,10,FALSE)</f>
        <v>Yes</v>
      </c>
      <c r="P252" s="77" t="str">
        <f>VLOOKUP(F252,'N2K Features'!$D$5:$CL$125,11,FALSE)</f>
        <v>Medium</v>
      </c>
      <c r="Q252" s="77" t="str">
        <f>VLOOKUP(F252,'N2K Features'!$D$5:$CL$125,12,FALSE)</f>
        <v>Low</v>
      </c>
      <c r="R252" s="77" t="str">
        <f>VLOOKUP(F252,'N2K Features'!$D$5:$CL$125,13,FALSE)</f>
        <v>Yes</v>
      </c>
      <c r="S252" s="77" t="str">
        <f>VLOOKUP(F252,'N2K Features'!$D$5:$CL$125,14,FALSE)</f>
        <v>Low</v>
      </c>
      <c r="T252" s="77" t="str">
        <f>VLOOKUP(F252,'N2K Features'!$D$5:$CL$125,15,FALSE)</f>
        <v>Low</v>
      </c>
      <c r="U252" s="77" t="str">
        <f>VLOOKUP(F252,'N2K Features'!$D$5:$CL$125,16,FALSE)</f>
        <v>Yes</v>
      </c>
      <c r="V252" s="77" t="str">
        <f>VLOOKUP(F252,'N2K Features'!$D$5:$CL$125, 17,FALSE)</f>
        <v>Medium</v>
      </c>
      <c r="W252" s="77" t="str">
        <f>VLOOKUP(F252,'N2K Features'!$D$5:$CL$125,18,FALSE)</f>
        <v>High</v>
      </c>
      <c r="X252" s="77" t="str">
        <f>VLOOKUP(F252,'N2K Features'!$D$5:$CL$125,19,FALSE)</f>
        <v>Yes</v>
      </c>
      <c r="Y252" s="77" t="str">
        <f>VLOOKUP(F252,'N2K Features'!$D$5:$CL$125,20,FALSE)</f>
        <v>Medium</v>
      </c>
      <c r="Z252" s="77" t="str">
        <f>VLOOKUP(F252,'N2K Features'!$D$5:$CL$125,21,FALSE)</f>
        <v>High</v>
      </c>
      <c r="AA252" s="77" t="str">
        <f>VLOOKUP(F252,'N2K Features'!$D$5:$CL$125,22,FALSE)</f>
        <v>No</v>
      </c>
      <c r="AB252" s="77">
        <f>VLOOKUP(F252,'N2K Features'!$D$5:$CL$125,23,FALSE)</f>
        <v>0</v>
      </c>
      <c r="AC252" s="77">
        <f>VLOOKUP(F252,'N2K Features'!$D$5:$CL$125,24,FALSE)</f>
        <v>0</v>
      </c>
      <c r="AD252" s="77" t="str">
        <f>VLOOKUP(F252,'N2K Features'!$D$5:$CL$125,25,FALSE)</f>
        <v>Yes</v>
      </c>
      <c r="AE252" s="77" t="str">
        <f>VLOOKUP(F252,'N2K Features'!$D$5:$CL$125,26,FALSE)</f>
        <v>Small</v>
      </c>
      <c r="AF252" s="78" t="str">
        <f>VLOOKUP(F252,'N2K Features'!$D$5:$CL$125,27,FALSE)</f>
        <v>Low</v>
      </c>
      <c r="AG252" s="76" t="str">
        <f>VLOOKUP(F252,'N2K Features'!$D$5:$CL$125,28,FALSE)</f>
        <v>No</v>
      </c>
      <c r="AH252" s="76">
        <f>VLOOKUP(F252,'N2K Features'!$D$5:$CL$125,29,FALSE)</f>
        <v>0</v>
      </c>
      <c r="AI252" s="76">
        <f>VLOOKUP(F252,'N2K Features'!$D$5:$CL$125,30,FALSE)</f>
        <v>0</v>
      </c>
      <c r="AJ252" s="76" t="str">
        <f>VLOOKUP(F252,'N2K Features'!$D$5:$CL$125,31,FALSE)</f>
        <v>No</v>
      </c>
      <c r="AK252" s="76">
        <f>VLOOKUP(F252,'N2K Features'!$D$5:$CL$125,32,FALSE)</f>
        <v>0</v>
      </c>
      <c r="AL252" s="76">
        <f>VLOOKUP(F252,'N2K Features'!$D$5:$CL$125,33,FALSE)</f>
        <v>0</v>
      </c>
      <c r="AM252" s="76" t="str">
        <f>VLOOKUP(F252,'N2K Features'!$D$5:$CL$125,34,FALSE)</f>
        <v>No</v>
      </c>
      <c r="AN252" s="76">
        <f>VLOOKUP(F252,'N2K Features'!$D$5:$CL$125,35,FALSE)</f>
        <v>0</v>
      </c>
      <c r="AO252" s="76">
        <f>VLOOKUP(F252,'N2K Features'!$D$5:$CL$125,36,FALSE)</f>
        <v>0</v>
      </c>
      <c r="AP252" s="76" t="str">
        <f>VLOOKUP(F252,'N2K Features'!$D$5:$CL$125,37,FALSE)</f>
        <v>Yes</v>
      </c>
      <c r="AQ252" s="76" t="str">
        <f>VLOOKUP(F252,'N2K Features'!$D$5:$CL$125,38,FALSE)</f>
        <v>Medium</v>
      </c>
      <c r="AR252" s="76" t="str">
        <f>VLOOKUP(F252,'N2K Features'!$D$5:$CL$125,39,FALSE)</f>
        <v>High</v>
      </c>
      <c r="AS252" s="76" t="str">
        <f>VLOOKUP(F252,'N2K Features'!$D$5:$CL$125,40,FALSE)</f>
        <v>No</v>
      </c>
      <c r="AT252" s="76">
        <f>VLOOKUP(F252,'N2K Features'!$D$5:$CL$125,41,FALSE)</f>
        <v>0</v>
      </c>
      <c r="AU252" s="76">
        <f>VLOOKUP(F252,'N2K Features'!$D$5:$CL$125,42,FALSE)</f>
        <v>0</v>
      </c>
      <c r="AV252" s="76" t="str">
        <f>VLOOKUP(F252,'N2K Features'!$D$5:$CL$125,43,FALSE)</f>
        <v>No</v>
      </c>
      <c r="AW252" s="76">
        <f>VLOOKUP(F252,'N2K Features'!$D$5:$CL$125,44,FALSE)</f>
        <v>0</v>
      </c>
      <c r="AX252" s="76">
        <f>VLOOKUP(F252,'N2K Features'!$D$5:$CL$125,45,FALSE)</f>
        <v>0</v>
      </c>
      <c r="AY252" s="76" t="str">
        <f>VLOOKUP(F252,'N2K Features'!$D$5:$CL$125,46,FALSE)</f>
        <v>No</v>
      </c>
      <c r="AZ252" s="76">
        <f>VLOOKUP(F252,'N2K Features'!$D$5:$CL$125,47,FALSE)</f>
        <v>0</v>
      </c>
      <c r="BA252" s="76">
        <f>VLOOKUP(F252,'N2K Features'!$D$5:$CL$125,48,FALSE)</f>
        <v>0</v>
      </c>
      <c r="BB252" s="76" t="str">
        <f>VLOOKUP(F252,'N2K Features'!$D$5:$CL$125,49,FALSE)</f>
        <v>No</v>
      </c>
      <c r="BC252" s="76">
        <f>VLOOKUP(F252,'N2K Features'!$D$5:$CL$125,50,FALSE)</f>
        <v>0</v>
      </c>
      <c r="BD252" s="130">
        <f>VLOOKUP(F252,'N2K Features'!$D$5:$CL$125,51,FALSE)</f>
        <v>0</v>
      </c>
      <c r="BE252" s="76" t="str">
        <f>VLOOKUP(F252,'N2K Features'!$D$5:$CL$125,52,FALSE)</f>
        <v>No</v>
      </c>
      <c r="BF252" s="76">
        <f>VLOOKUP(F252,'N2K Features'!$D$5:$CL$125,53,FALSE)</f>
        <v>0</v>
      </c>
      <c r="BG252" s="130">
        <f>VLOOKUP(F252,'N2K Features'!$D$5:$CL$125,54,FALSE)</f>
        <v>0</v>
      </c>
      <c r="BH252" s="76" t="str">
        <f>VLOOKUP(F252,'N2K Features'!$D$5:$CL$125,55,FALSE)</f>
        <v>Yes</v>
      </c>
      <c r="BI252" s="76" t="str">
        <f>VLOOKUP(F252,'N2K Features'!$D$5:$CL$125,56,FALSE)</f>
        <v>Small</v>
      </c>
      <c r="BJ252" s="76" t="str">
        <f>VLOOKUP(F252,'N2K Features'!$D$5:$CL$125,57,FALSE)</f>
        <v>Low</v>
      </c>
      <c r="BK252" s="76" t="str">
        <f>VLOOKUP(F252,'N2K Features'!$D$5:$CL$125,58,FALSE)</f>
        <v>No</v>
      </c>
      <c r="BL252" s="76">
        <f>VLOOKUP(F252,'N2K Features'!$D$5:$CL$125,59,FALSE)</f>
        <v>0</v>
      </c>
      <c r="BM252" s="130">
        <f>VLOOKUP(F252,'N2K Features'!$D$5:$CL$125,60,FALSE)</f>
        <v>0</v>
      </c>
      <c r="BN252" s="76" t="str">
        <f>VLOOKUP(F252,'N2K Features'!$D$5:$CL$125,61,FALSE)</f>
        <v>No</v>
      </c>
      <c r="BO252" s="76">
        <f>VLOOKUP(F252,'N2K Features'!$D$5:$CL$125,62,FALSE)</f>
        <v>0</v>
      </c>
      <c r="BP252" s="76">
        <f>VLOOKUP(F252,'N2K Features'!$D$5:$CL$125,63,FALSE)</f>
        <v>0</v>
      </c>
      <c r="BQ252" s="76" t="str">
        <f>VLOOKUP(F252,'N2K Features'!$D$5:$CL$125,64,FALSE)</f>
        <v>No</v>
      </c>
      <c r="BR252" s="76">
        <f>VLOOKUP(F252,'N2K Features'!$D$5:$CL$125,65,FALSE)</f>
        <v>0</v>
      </c>
      <c r="BS252" s="76">
        <f>VLOOKUP(F252,'N2K Features'!$D$5:$CL$125,66,FALSE)</f>
        <v>0</v>
      </c>
      <c r="BT252" s="76" t="str">
        <f>VLOOKUP(F252,'N2K Features'!$D$5:$CL$125,67,FALSE)</f>
        <v>Yes</v>
      </c>
      <c r="BU252" s="76" t="str">
        <f>VLOOKUP(F252,'N2K Features'!$D$5:$CL$125,68,FALSE)</f>
        <v>Small</v>
      </c>
      <c r="BV252" s="76" t="str">
        <f>VLOOKUP(F252,'N2K Features'!$D$5:$CL$125,69,FALSE)</f>
        <v>High</v>
      </c>
      <c r="BW252" s="76" t="str">
        <f>VLOOKUP(F252,'N2K Features'!$D$5:$CL$125,70,FALSE)</f>
        <v>Yes</v>
      </c>
      <c r="BX252" s="76" t="str">
        <f>VLOOKUP(F252,'N2K Features'!$D$5:$CL$125,71,FALSE)</f>
        <v>Medium</v>
      </c>
      <c r="BY252" s="130" t="str">
        <f>VLOOKUP(F252,'N2K Features'!$D$5:$CL$125,72,FALSE)</f>
        <v>High</v>
      </c>
      <c r="BZ252" s="76" t="str">
        <f>VLOOKUP(F252,'N2K Features'!$D$5:$CL$125,73,FALSE)</f>
        <v>Yes</v>
      </c>
      <c r="CA252" s="76" t="str">
        <f>VLOOKUP(F252,'N2K Features'!$D$5:$CL$125,74,FALSE)</f>
        <v>Large</v>
      </c>
      <c r="CB252" s="76" t="str">
        <f>VLOOKUP(F252,'N2K Features'!$D$5:$CL$125,75,FALSE)</f>
        <v>High</v>
      </c>
      <c r="CC252" s="76" t="str">
        <f>VLOOKUP(F252,'N2K Features'!$D$5:$CL$125,76,FALSE)</f>
        <v>No</v>
      </c>
      <c r="CD252" s="76">
        <f>VLOOKUP(F252,'N2K Features'!$D$5:$CL$125,77,FALSE)</f>
        <v>0</v>
      </c>
      <c r="CE252" s="76">
        <f>VLOOKUP(F252,'N2K Features'!$D$5:$CL$125,78,FALSE)</f>
        <v>0</v>
      </c>
      <c r="CF252" s="76" t="str">
        <f>VLOOKUP(F252,'N2K Features'!$D$5:$CL$125,79,FALSE)</f>
        <v>Yes</v>
      </c>
      <c r="CG252" s="76" t="str">
        <f>VLOOKUP(F252,'N2K Features'!$D$5:$CL$125,80,FALSE)</f>
        <v>Medium</v>
      </c>
      <c r="CH252" s="76" t="str">
        <f>VLOOKUP(F252,'N2K Features'!$D$5:$CL$125,81,FALSE)</f>
        <v>Low</v>
      </c>
      <c r="CI252" s="76" t="str">
        <f>VLOOKUP(F252,'N2K Features'!$D$5:$CL$125,82,FALSE)</f>
        <v>Yes</v>
      </c>
      <c r="CJ252" s="76" t="str">
        <f>VLOOKUP(F252,'N2K Features'!$D$5:$CL$125,83,FALSE)</f>
        <v>Medium</v>
      </c>
      <c r="CK252" s="76" t="str">
        <f>VLOOKUP(F252,'N2K Features'!$D$5:$CL$125,84,FALSE)</f>
        <v>High</v>
      </c>
      <c r="CL252" s="76" t="str">
        <f>VLOOKUP(F252,'N2K Features'!$D$5:$CL$125,85,FALSE)</f>
        <v>Yes</v>
      </c>
      <c r="CM252" s="76" t="str">
        <f>VLOOKUP(F252,'N2K Features'!$D$5:$CL$125,86,FALSE)</f>
        <v>Low</v>
      </c>
      <c r="CN252" s="79" t="str">
        <f>VLOOKUP(F252,'N2K Features'!$D$5:$CL$125,87,FALSE)</f>
        <v xml:space="preserve">Distinctive part of coastal landscape. Good for bird watching and show of flowers in summer. Educational use. </v>
      </c>
    </row>
    <row r="253" spans="1:92" ht="14.4" hidden="1" x14ac:dyDescent="0.3">
      <c r="A253" s="129" t="s">
        <v>276</v>
      </c>
      <c r="B253" s="59" t="s">
        <v>277</v>
      </c>
      <c r="C253" s="59" t="s">
        <v>585</v>
      </c>
      <c r="D253" s="59" t="s">
        <v>667</v>
      </c>
      <c r="E253" s="59" t="s">
        <v>600</v>
      </c>
      <c r="F253" s="59" t="s">
        <v>668</v>
      </c>
      <c r="G253" s="59" t="s">
        <v>669</v>
      </c>
      <c r="H253" s="179" t="s">
        <v>670</v>
      </c>
      <c r="I253" s="77" t="str">
        <f>VLOOKUP(F253,'N2K Features'!$D$5:$CL$125,4,FALSE)</f>
        <v>Yes</v>
      </c>
      <c r="J253" s="77" t="str">
        <f>VLOOKUP(F253,'N2K Features'!$D$5:$CL$125,5,FALSE)</f>
        <v>Medium</v>
      </c>
      <c r="K253" s="77" t="str">
        <f>VLOOKUP(F253,'N2K Features'!$D$5:$CL$125,6,FALSE)</f>
        <v>Moderate</v>
      </c>
      <c r="L253" s="77" t="str">
        <f>VLOOKUP(F253,'N2K Features'!$D$5:$CL$125,7,FALSE)</f>
        <v>Yes</v>
      </c>
      <c r="M253" s="77" t="str">
        <f>VLOOKUP(F253,'N2K Features'!$D$5:$CL$125,8,FALSE)</f>
        <v>Small</v>
      </c>
      <c r="N253" s="77" t="str">
        <f>VLOOKUP(F253,'N2K Features'!$D$5:$CL$125,9,FALSE)</f>
        <v>Low</v>
      </c>
      <c r="O253" s="77" t="str">
        <f>VLOOKUP(F253,'N2K Features'!$D$5:$CL$125,10,FALSE)</f>
        <v>Yes</v>
      </c>
      <c r="P253" s="77" t="str">
        <f>VLOOKUP(F253,'N2K Features'!$D$5:$CL$125,11,FALSE)</f>
        <v>Medium</v>
      </c>
      <c r="Q253" s="77" t="str">
        <f>VLOOKUP(F253,'N2K Features'!$D$5:$CL$125,12,FALSE)</f>
        <v>Low</v>
      </c>
      <c r="R253" s="77" t="str">
        <f>VLOOKUP(F253,'N2K Features'!$D$5:$CL$125,13,FALSE)</f>
        <v>Yes</v>
      </c>
      <c r="S253" s="77" t="str">
        <f>VLOOKUP(F253,'N2K Features'!$D$5:$CL$125,14,FALSE)</f>
        <v>Small</v>
      </c>
      <c r="T253" s="77" t="str">
        <f>VLOOKUP(F253,'N2K Features'!$D$5:$CL$125,15,FALSE)</f>
        <v>Low</v>
      </c>
      <c r="U253" s="77" t="str">
        <f>VLOOKUP(F253,'N2K Features'!$D$5:$CL$125,16,FALSE)</f>
        <v>No</v>
      </c>
      <c r="V253" s="77">
        <f>VLOOKUP(F253,'N2K Features'!$D$5:$CL$125, 17,FALSE)</f>
        <v>0</v>
      </c>
      <c r="W253" s="77">
        <f>VLOOKUP(F253,'N2K Features'!$D$5:$CL$125,18,FALSE)</f>
        <v>0</v>
      </c>
      <c r="X253" s="77" t="str">
        <f>VLOOKUP(F253,'N2K Features'!$D$5:$CL$125,19,FALSE)</f>
        <v>Yes</v>
      </c>
      <c r="Y253" s="77" t="str">
        <f>VLOOKUP(F253,'N2K Features'!$D$5:$CL$125,20,FALSE)</f>
        <v>Medium</v>
      </c>
      <c r="Z253" s="77" t="str">
        <f>VLOOKUP(F253,'N2K Features'!$D$5:$CL$125,21,FALSE)</f>
        <v>High</v>
      </c>
      <c r="AA253" s="77" t="str">
        <f>VLOOKUP(F253,'N2K Features'!$D$5:$CL$125,22,FALSE)</f>
        <v>No</v>
      </c>
      <c r="AB253" s="77">
        <f>VLOOKUP(F253,'N2K Features'!$D$5:$CL$125,23,FALSE)</f>
        <v>0</v>
      </c>
      <c r="AC253" s="77">
        <f>VLOOKUP(F253,'N2K Features'!$D$5:$CL$125,24,FALSE)</f>
        <v>0</v>
      </c>
      <c r="AD253" s="77" t="str">
        <f>VLOOKUP(F253,'N2K Features'!$D$5:$CL$125,25,FALSE)</f>
        <v>No</v>
      </c>
      <c r="AE253" s="77">
        <f>VLOOKUP(F253,'N2K Features'!$D$5:$CL$125,26,FALSE)</f>
        <v>0</v>
      </c>
      <c r="AF253" s="78">
        <f>VLOOKUP(F253,'N2K Features'!$D$5:$CL$125,27,FALSE)</f>
        <v>0</v>
      </c>
      <c r="AG253" s="76" t="str">
        <f>VLOOKUP(F253,'N2K Features'!$D$5:$CL$125,28,FALSE)</f>
        <v>No</v>
      </c>
      <c r="AH253" s="76">
        <f>VLOOKUP(F253,'N2K Features'!$D$5:$CL$125,29,FALSE)</f>
        <v>0</v>
      </c>
      <c r="AI253" s="76">
        <f>VLOOKUP(F253,'N2K Features'!$D$5:$CL$125,30,FALSE)</f>
        <v>0</v>
      </c>
      <c r="AJ253" s="76" t="str">
        <f>VLOOKUP(F253,'N2K Features'!$D$5:$CL$125,31,FALSE)</f>
        <v>No</v>
      </c>
      <c r="AK253" s="76">
        <f>VLOOKUP(F253,'N2K Features'!$D$5:$CL$125,32,FALSE)</f>
        <v>0</v>
      </c>
      <c r="AL253" s="76">
        <f>VLOOKUP(F253,'N2K Features'!$D$5:$CL$125,33,FALSE)</f>
        <v>0</v>
      </c>
      <c r="AM253" s="76" t="str">
        <f>VLOOKUP(F253,'N2K Features'!$D$5:$CL$125,34,FALSE)</f>
        <v>No</v>
      </c>
      <c r="AN253" s="76">
        <f>VLOOKUP(F253,'N2K Features'!$D$5:$CL$125,35,FALSE)</f>
        <v>0</v>
      </c>
      <c r="AO253" s="76">
        <f>VLOOKUP(F253,'N2K Features'!$D$5:$CL$125,36,FALSE)</f>
        <v>0</v>
      </c>
      <c r="AP253" s="76" t="str">
        <f>VLOOKUP(F253,'N2K Features'!$D$5:$CL$125,37,FALSE)</f>
        <v>No</v>
      </c>
      <c r="AQ253" s="76">
        <f>VLOOKUP(F253,'N2K Features'!$D$5:$CL$125,38,FALSE)</f>
        <v>0</v>
      </c>
      <c r="AR253" s="76">
        <f>VLOOKUP(F253,'N2K Features'!$D$5:$CL$125,39,FALSE)</f>
        <v>0</v>
      </c>
      <c r="AS253" s="76" t="str">
        <f>VLOOKUP(F253,'N2K Features'!$D$5:$CL$125,40,FALSE)</f>
        <v>No</v>
      </c>
      <c r="AT253" s="76">
        <f>VLOOKUP(F253,'N2K Features'!$D$5:$CL$125,41,FALSE)</f>
        <v>0</v>
      </c>
      <c r="AU253" s="76">
        <f>VLOOKUP(F253,'N2K Features'!$D$5:$CL$125,42,FALSE)</f>
        <v>0</v>
      </c>
      <c r="AV253" s="76" t="str">
        <f>VLOOKUP(F253,'N2K Features'!$D$5:$CL$125,43,FALSE)</f>
        <v>No</v>
      </c>
      <c r="AW253" s="76">
        <f>VLOOKUP(F253,'N2K Features'!$D$5:$CL$125,44,FALSE)</f>
        <v>0</v>
      </c>
      <c r="AX253" s="76">
        <f>VLOOKUP(F253,'N2K Features'!$D$5:$CL$125,45,FALSE)</f>
        <v>0</v>
      </c>
      <c r="AY253" s="76" t="str">
        <f>VLOOKUP(F253,'N2K Features'!$D$5:$CL$125,46,FALSE)</f>
        <v>No</v>
      </c>
      <c r="AZ253" s="76">
        <f>VLOOKUP(F253,'N2K Features'!$D$5:$CL$125,47,FALSE)</f>
        <v>0</v>
      </c>
      <c r="BA253" s="76">
        <f>VLOOKUP(F253,'N2K Features'!$D$5:$CL$125,48,FALSE)</f>
        <v>0</v>
      </c>
      <c r="BB253" s="76" t="str">
        <f>VLOOKUP(F253,'N2K Features'!$D$5:$CL$125,49,FALSE)</f>
        <v>No</v>
      </c>
      <c r="BC253" s="76">
        <f>VLOOKUP(F253,'N2K Features'!$D$5:$CL$125,50,FALSE)</f>
        <v>0</v>
      </c>
      <c r="BD253" s="130">
        <f>VLOOKUP(F253,'N2K Features'!$D$5:$CL$125,51,FALSE)</f>
        <v>0</v>
      </c>
      <c r="BE253" s="76" t="str">
        <f>VLOOKUP(F253,'N2K Features'!$D$5:$CL$125,52,FALSE)</f>
        <v>No</v>
      </c>
      <c r="BF253" s="76">
        <f>VLOOKUP(F253,'N2K Features'!$D$5:$CL$125,53,FALSE)</f>
        <v>0</v>
      </c>
      <c r="BG253" s="130">
        <f>VLOOKUP(F253,'N2K Features'!$D$5:$CL$125,54,FALSE)</f>
        <v>0</v>
      </c>
      <c r="BH253" s="76" t="str">
        <f>VLOOKUP(F253,'N2K Features'!$D$5:$CL$125,55,FALSE)</f>
        <v>Yes</v>
      </c>
      <c r="BI253" s="76" t="str">
        <f>VLOOKUP(F253,'N2K Features'!$D$5:$CL$125,56,FALSE)</f>
        <v>Small</v>
      </c>
      <c r="BJ253" s="76" t="str">
        <f>VLOOKUP(F253,'N2K Features'!$D$5:$CL$125,57,FALSE)</f>
        <v>Low</v>
      </c>
      <c r="BK253" s="76" t="str">
        <f>VLOOKUP(F253,'N2K Features'!$D$5:$CL$125,58,FALSE)</f>
        <v>Yes</v>
      </c>
      <c r="BL253" s="76" t="str">
        <f>VLOOKUP(F253,'N2K Features'!$D$5:$CL$125,59,FALSE)</f>
        <v>Medium</v>
      </c>
      <c r="BM253" s="130" t="str">
        <f>VLOOKUP(F253,'N2K Features'!$D$5:$CL$125,60,FALSE)</f>
        <v>High</v>
      </c>
      <c r="BN253" s="76" t="str">
        <f>VLOOKUP(F253,'N2K Features'!$D$5:$CL$125,61,FALSE)</f>
        <v>No</v>
      </c>
      <c r="BO253" s="76">
        <f>VLOOKUP(F253,'N2K Features'!$D$5:$CL$125,62,FALSE)</f>
        <v>0</v>
      </c>
      <c r="BP253" s="76">
        <f>VLOOKUP(F253,'N2K Features'!$D$5:$CL$125,63,FALSE)</f>
        <v>0</v>
      </c>
      <c r="BQ253" s="76" t="str">
        <f>VLOOKUP(F253,'N2K Features'!$D$5:$CL$125,64,FALSE)</f>
        <v>No</v>
      </c>
      <c r="BR253" s="76">
        <f>VLOOKUP(F253,'N2K Features'!$D$5:$CL$125,65,FALSE)</f>
        <v>0</v>
      </c>
      <c r="BS253" s="76">
        <f>VLOOKUP(F253,'N2K Features'!$D$5:$CL$125,66,FALSE)</f>
        <v>0</v>
      </c>
      <c r="BT253" s="76" t="str">
        <f>VLOOKUP(F253,'N2K Features'!$D$5:$CL$125,67,FALSE)</f>
        <v>No</v>
      </c>
      <c r="BU253" s="76">
        <f>VLOOKUP(F253,'N2K Features'!$D$5:$CL$125,68,FALSE)</f>
        <v>0</v>
      </c>
      <c r="BV253" s="76">
        <f>VLOOKUP(F253,'N2K Features'!$D$5:$CL$125,69,FALSE)</f>
        <v>0</v>
      </c>
      <c r="BW253" s="76" t="str">
        <f>VLOOKUP(F253,'N2K Features'!$D$5:$CL$125,70,FALSE)</f>
        <v>Yes</v>
      </c>
      <c r="BX253" s="76" t="str">
        <f>VLOOKUP(F253,'N2K Features'!$D$5:$CL$125,71,FALSE)</f>
        <v>Medium</v>
      </c>
      <c r="BY253" s="130" t="str">
        <f>VLOOKUP(F253,'N2K Features'!$D$5:$CL$125,72,FALSE)</f>
        <v>High</v>
      </c>
      <c r="BZ253" s="76" t="str">
        <f>VLOOKUP(F253,'N2K Features'!$D$5:$CL$125,73,FALSE)</f>
        <v>Yes</v>
      </c>
      <c r="CA253" s="76" t="str">
        <f>VLOOKUP(F253,'N2K Features'!$D$5:$CL$125,74,FALSE)</f>
        <v>Large</v>
      </c>
      <c r="CB253" s="76" t="str">
        <f>VLOOKUP(F253,'N2K Features'!$D$5:$CL$125,75,FALSE)</f>
        <v>High</v>
      </c>
      <c r="CC253" s="76" t="str">
        <f>VLOOKUP(F253,'N2K Features'!$D$5:$CL$125,76,FALSE)</f>
        <v>No</v>
      </c>
      <c r="CD253" s="76">
        <f>VLOOKUP(F253,'N2K Features'!$D$5:$CL$125,77,FALSE)</f>
        <v>0</v>
      </c>
      <c r="CE253" s="76">
        <f>VLOOKUP(F253,'N2K Features'!$D$5:$CL$125,78,FALSE)</f>
        <v>0</v>
      </c>
      <c r="CF253" s="76" t="str">
        <f>VLOOKUP(F253,'N2K Features'!$D$5:$CL$125,79,FALSE)</f>
        <v>No</v>
      </c>
      <c r="CG253" s="76">
        <f>VLOOKUP(F253,'N2K Features'!$D$5:$CL$125,80,FALSE)</f>
        <v>0</v>
      </c>
      <c r="CH253" s="76">
        <f>VLOOKUP(F253,'N2K Features'!$D$5:$CL$125,81,FALSE)</f>
        <v>0</v>
      </c>
      <c r="CI253" s="76" t="str">
        <f>VLOOKUP(F253,'N2K Features'!$D$5:$CL$125,82,FALSE)</f>
        <v>Yes</v>
      </c>
      <c r="CJ253" s="76" t="str">
        <f>VLOOKUP(F253,'N2K Features'!$D$5:$CL$125,83,FALSE)</f>
        <v>Medium</v>
      </c>
      <c r="CK253" s="76" t="str">
        <f>VLOOKUP(F253,'N2K Features'!$D$5:$CL$125,84,FALSE)</f>
        <v>High</v>
      </c>
      <c r="CL253" s="76" t="str">
        <f>VLOOKUP(F253,'N2K Features'!$D$5:$CL$125,85,FALSE)</f>
        <v>Yes</v>
      </c>
      <c r="CM253" s="76" t="str">
        <f>VLOOKUP(F253,'N2K Features'!$D$5:$CL$125,86,FALSE)</f>
        <v>Medium</v>
      </c>
      <c r="CN253" s="79" t="str">
        <f>VLOOKUP(F253,'N2K Features'!$D$5:$CL$125,87,FALSE)</f>
        <v>Part of coastline landscape</v>
      </c>
    </row>
    <row r="254" spans="1:92" ht="14.4" hidden="1" x14ac:dyDescent="0.3">
      <c r="A254" s="129" t="s">
        <v>278</v>
      </c>
      <c r="B254" s="59" t="s">
        <v>279</v>
      </c>
      <c r="C254" s="59" t="s">
        <v>528</v>
      </c>
      <c r="D254" s="59" t="s">
        <v>15</v>
      </c>
      <c r="E254" s="59" t="s">
        <v>17</v>
      </c>
      <c r="F254" s="59" t="s">
        <v>16</v>
      </c>
      <c r="G254" s="59" t="s">
        <v>17</v>
      </c>
      <c r="H254" s="179" t="s">
        <v>18</v>
      </c>
      <c r="I254" s="77" t="str">
        <f>VLOOKUP(F254,'N2K Features'!$D$5:$CL$125,4,FALSE)</f>
        <v>No</v>
      </c>
      <c r="J254" s="77">
        <f>VLOOKUP(F254,'N2K Features'!$D$5:$CL$125,5,FALSE)</f>
        <v>0</v>
      </c>
      <c r="K254" s="77">
        <f>VLOOKUP(F254,'N2K Features'!$D$5:$CL$125,6,FALSE)</f>
        <v>0</v>
      </c>
      <c r="L254" s="77" t="str">
        <f>VLOOKUP(F254,'N2K Features'!$D$5:$CL$125,7,FALSE)</f>
        <v>No</v>
      </c>
      <c r="M254" s="77" t="str">
        <f>VLOOKUP(F254,'N2K Features'!$D$5:$CL$125,8,FALSE)</f>
        <v>Negligible</v>
      </c>
      <c r="N254" s="77" t="str">
        <f>VLOOKUP(F254,'N2K Features'!$D$5:$CL$125,9,FALSE)</f>
        <v>Low</v>
      </c>
      <c r="O254" s="77" t="str">
        <f>VLOOKUP(F254,'N2K Features'!$D$5:$CL$125,10,FALSE)</f>
        <v>No</v>
      </c>
      <c r="P254" s="77" t="str">
        <f>VLOOKUP(F254,'N2K Features'!$D$5:$CL$125,11,FALSE)</f>
        <v>Negligible</v>
      </c>
      <c r="Q254" s="77" t="str">
        <f>VLOOKUP(F254,'N2K Features'!$D$5:$CL$125,12,FALSE)</f>
        <v>Low</v>
      </c>
      <c r="R254" s="77" t="str">
        <f>VLOOKUP(F254,'N2K Features'!$D$5:$CL$125,13,FALSE)</f>
        <v>No</v>
      </c>
      <c r="S254" s="77">
        <f>VLOOKUP(F254,'N2K Features'!$D$5:$CL$125,14,FALSE)</f>
        <v>0</v>
      </c>
      <c r="T254" s="77">
        <f>VLOOKUP(F254,'N2K Features'!$D$5:$CL$125,15,FALSE)</f>
        <v>0</v>
      </c>
      <c r="U254" s="77" t="str">
        <f>VLOOKUP(F254,'N2K Features'!$D$5:$CL$125,16,FALSE)</f>
        <v>No</v>
      </c>
      <c r="V254" s="77">
        <f>VLOOKUP(F254,'N2K Features'!$D$5:$CL$125, 17,FALSE)</f>
        <v>0</v>
      </c>
      <c r="W254" s="77">
        <f>VLOOKUP(F254,'N2K Features'!$D$5:$CL$125,18,FALSE)</f>
        <v>0</v>
      </c>
      <c r="X254" s="77" t="str">
        <f>VLOOKUP(F254,'N2K Features'!$D$5:$CL$125,19,FALSE)</f>
        <v>No</v>
      </c>
      <c r="Y254" s="77">
        <f>VLOOKUP(F254,'N2K Features'!$D$5:$CL$125,20,FALSE)</f>
        <v>0</v>
      </c>
      <c r="Z254" s="77">
        <f>VLOOKUP(F254,'N2K Features'!$D$5:$CL$125,21,FALSE)</f>
        <v>0</v>
      </c>
      <c r="AA254" s="77" t="str">
        <f>VLOOKUP(F254,'N2K Features'!$D$5:$CL$125,22,FALSE)</f>
        <v>No</v>
      </c>
      <c r="AB254" s="77">
        <f>VLOOKUP(F254,'N2K Features'!$D$5:$CL$125,23,FALSE)</f>
        <v>0</v>
      </c>
      <c r="AC254" s="77">
        <f>VLOOKUP(F254,'N2K Features'!$D$5:$CL$125,24,FALSE)</f>
        <v>0</v>
      </c>
      <c r="AD254" s="77" t="str">
        <f>VLOOKUP(F254,'N2K Features'!$D$5:$CL$125,25,FALSE)</f>
        <v>No</v>
      </c>
      <c r="AE254" s="77">
        <f>VLOOKUP(F254,'N2K Features'!$D$5:$CL$125,26,FALSE)</f>
        <v>0</v>
      </c>
      <c r="AF254" s="78">
        <f>VLOOKUP(F254,'N2K Features'!$D$5:$CL$125,27,FALSE)</f>
        <v>0</v>
      </c>
      <c r="AG254" s="76" t="str">
        <f>VLOOKUP(F254,'N2K Features'!$D$5:$CL$125,28,FALSE)</f>
        <v>No</v>
      </c>
      <c r="AH254" s="76">
        <f>VLOOKUP(F254,'N2K Features'!$D$5:$CL$125,29,FALSE)</f>
        <v>0</v>
      </c>
      <c r="AI254" s="76">
        <f>VLOOKUP(F254,'N2K Features'!$D$5:$CL$125,30,FALSE)</f>
        <v>0</v>
      </c>
      <c r="AJ254" s="76" t="str">
        <f>VLOOKUP(F254,'N2K Features'!$D$5:$CL$125,31,FALSE)</f>
        <v>No</v>
      </c>
      <c r="AK254" s="76">
        <f>VLOOKUP(F254,'N2K Features'!$D$5:$CL$125,32,FALSE)</f>
        <v>0</v>
      </c>
      <c r="AL254" s="76">
        <f>VLOOKUP(F254,'N2K Features'!$D$5:$CL$125,33,FALSE)</f>
        <v>0</v>
      </c>
      <c r="AM254" s="76" t="str">
        <f>VLOOKUP(F254,'N2K Features'!$D$5:$CL$125,34,FALSE)</f>
        <v>No</v>
      </c>
      <c r="AN254" s="76">
        <f>VLOOKUP(F254,'N2K Features'!$D$5:$CL$125,35,FALSE)</f>
        <v>0</v>
      </c>
      <c r="AO254" s="76">
        <f>VLOOKUP(F254,'N2K Features'!$D$5:$CL$125,36,FALSE)</f>
        <v>0</v>
      </c>
      <c r="AP254" s="76" t="str">
        <f>VLOOKUP(F254,'N2K Features'!$D$5:$CL$125,37,FALSE)</f>
        <v>No</v>
      </c>
      <c r="AQ254" s="76">
        <f>VLOOKUP(F254,'N2K Features'!$D$5:$CL$125,38,FALSE)</f>
        <v>0</v>
      </c>
      <c r="AR254" s="76">
        <f>VLOOKUP(F254,'N2K Features'!$D$5:$CL$125,39,FALSE)</f>
        <v>0</v>
      </c>
      <c r="AS254" s="76" t="str">
        <f>VLOOKUP(F254,'N2K Features'!$D$5:$CL$125,40,FALSE)</f>
        <v>No</v>
      </c>
      <c r="AT254" s="76">
        <f>VLOOKUP(F254,'N2K Features'!$D$5:$CL$125,41,FALSE)</f>
        <v>0</v>
      </c>
      <c r="AU254" s="76">
        <f>VLOOKUP(F254,'N2K Features'!$D$5:$CL$125,42,FALSE)</f>
        <v>0</v>
      </c>
      <c r="AV254" s="76" t="str">
        <f>VLOOKUP(F254,'N2K Features'!$D$5:$CL$125,43,FALSE)</f>
        <v>No</v>
      </c>
      <c r="AW254" s="76">
        <f>VLOOKUP(F254,'N2K Features'!$D$5:$CL$125,44,FALSE)</f>
        <v>0</v>
      </c>
      <c r="AX254" s="76">
        <f>VLOOKUP(F254,'N2K Features'!$D$5:$CL$125,45,FALSE)</f>
        <v>0</v>
      </c>
      <c r="AY254" s="76" t="str">
        <f>VLOOKUP(F254,'N2K Features'!$D$5:$CL$125,46,FALSE)</f>
        <v>No</v>
      </c>
      <c r="AZ254" s="76">
        <f>VLOOKUP(F254,'N2K Features'!$D$5:$CL$125,47,FALSE)</f>
        <v>0</v>
      </c>
      <c r="BA254" s="76">
        <f>VLOOKUP(F254,'N2K Features'!$D$5:$CL$125,48,FALSE)</f>
        <v>0</v>
      </c>
      <c r="BB254" s="76" t="str">
        <f>VLOOKUP(F254,'N2K Features'!$D$5:$CL$125,49,FALSE)</f>
        <v>No</v>
      </c>
      <c r="BC254" s="76">
        <f>VLOOKUP(F254,'N2K Features'!$D$5:$CL$125,50,FALSE)</f>
        <v>0</v>
      </c>
      <c r="BD254" s="130">
        <f>VLOOKUP(F254,'N2K Features'!$D$5:$CL$125,51,FALSE)</f>
        <v>0</v>
      </c>
      <c r="BE254" s="76" t="str">
        <f>VLOOKUP(F254,'N2K Features'!$D$5:$CL$125,52,FALSE)</f>
        <v>No</v>
      </c>
      <c r="BF254" s="76">
        <f>VLOOKUP(F254,'N2K Features'!$D$5:$CL$125,53,FALSE)</f>
        <v>0</v>
      </c>
      <c r="BG254" s="130">
        <f>VLOOKUP(F254,'N2K Features'!$D$5:$CL$125,54,FALSE)</f>
        <v>0</v>
      </c>
      <c r="BH254" s="76" t="str">
        <f>VLOOKUP(F254,'N2K Features'!$D$5:$CL$125,55,FALSE)</f>
        <v>No</v>
      </c>
      <c r="BI254" s="76">
        <f>VLOOKUP(F254,'N2K Features'!$D$5:$CL$125,56,FALSE)</f>
        <v>0</v>
      </c>
      <c r="BJ254" s="76">
        <f>VLOOKUP(F254,'N2K Features'!$D$5:$CL$125,57,FALSE)</f>
        <v>0</v>
      </c>
      <c r="BK254" s="76" t="str">
        <f>VLOOKUP(F254,'N2K Features'!$D$5:$CL$125,58,FALSE)</f>
        <v>No</v>
      </c>
      <c r="BL254" s="76">
        <f>VLOOKUP(F254,'N2K Features'!$D$5:$CL$125,59,FALSE)</f>
        <v>0</v>
      </c>
      <c r="BM254" s="130">
        <f>VLOOKUP(F254,'N2K Features'!$D$5:$CL$125,60,FALSE)</f>
        <v>0</v>
      </c>
      <c r="BN254" s="76" t="str">
        <f>VLOOKUP(F254,'N2K Features'!$D$5:$CL$125,61,FALSE)</f>
        <v>No</v>
      </c>
      <c r="BO254" s="76">
        <f>VLOOKUP(F254,'N2K Features'!$D$5:$CL$125,62,FALSE)</f>
        <v>0</v>
      </c>
      <c r="BP254" s="76">
        <f>VLOOKUP(F254,'N2K Features'!$D$5:$CL$125,63,FALSE)</f>
        <v>0</v>
      </c>
      <c r="BQ254" s="76" t="str">
        <f>VLOOKUP(F254,'N2K Features'!$D$5:$CL$125,64,FALSE)</f>
        <v>No</v>
      </c>
      <c r="BR254" s="76">
        <f>VLOOKUP(F254,'N2K Features'!$D$5:$CL$125,65,FALSE)</f>
        <v>0</v>
      </c>
      <c r="BS254" s="76">
        <f>VLOOKUP(F254,'N2K Features'!$D$5:$CL$125,66,FALSE)</f>
        <v>0</v>
      </c>
      <c r="BT254" s="76" t="str">
        <f>VLOOKUP(F254,'N2K Features'!$D$5:$CL$125,67,FALSE)</f>
        <v>No</v>
      </c>
      <c r="BU254" s="76">
        <f>VLOOKUP(F254,'N2K Features'!$D$5:$CL$125,68,FALSE)</f>
        <v>0</v>
      </c>
      <c r="BV254" s="76">
        <f>VLOOKUP(F254,'N2K Features'!$D$5:$CL$125,69,FALSE)</f>
        <v>0</v>
      </c>
      <c r="BW254" s="76" t="str">
        <f>VLOOKUP(F254,'N2K Features'!$D$5:$CL$125,70,FALSE)</f>
        <v>No</v>
      </c>
      <c r="BX254" s="76">
        <f>VLOOKUP(F254,'N2K Features'!$D$5:$CL$125,71,FALSE)</f>
        <v>0</v>
      </c>
      <c r="BY254" s="130">
        <f>VLOOKUP(F254,'N2K Features'!$D$5:$CL$125,72,FALSE)</f>
        <v>0</v>
      </c>
      <c r="BZ254" s="76" t="str">
        <f>VLOOKUP(F254,'N2K Features'!$D$5:$CL$125,73,FALSE)</f>
        <v>No</v>
      </c>
      <c r="CA254" s="76">
        <f>VLOOKUP(F254,'N2K Features'!$D$5:$CL$125,74,FALSE)</f>
        <v>0</v>
      </c>
      <c r="CB254" s="76">
        <f>VLOOKUP(F254,'N2K Features'!$D$5:$CL$125,75,FALSE)</f>
        <v>0</v>
      </c>
      <c r="CC254" s="76" t="str">
        <f>VLOOKUP(F254,'N2K Features'!$D$5:$CL$125,76,FALSE)</f>
        <v>No</v>
      </c>
      <c r="CD254" s="76">
        <f>VLOOKUP(F254,'N2K Features'!$D$5:$CL$125,77,FALSE)</f>
        <v>0</v>
      </c>
      <c r="CE254" s="76">
        <f>VLOOKUP(F254,'N2K Features'!$D$5:$CL$125,78,FALSE)</f>
        <v>0</v>
      </c>
      <c r="CF254" s="76" t="str">
        <f>VLOOKUP(F254,'N2K Features'!$D$5:$CL$125,79,FALSE)</f>
        <v>No</v>
      </c>
      <c r="CG254" s="76">
        <f>VLOOKUP(F254,'N2K Features'!$D$5:$CL$125,80,FALSE)</f>
        <v>0</v>
      </c>
      <c r="CH254" s="76">
        <f>VLOOKUP(F254,'N2K Features'!$D$5:$CL$125,81,FALSE)</f>
        <v>0</v>
      </c>
      <c r="CI254" s="76" t="str">
        <f>VLOOKUP(F254,'N2K Features'!$D$5:$CL$125,82,FALSE)</f>
        <v>No</v>
      </c>
      <c r="CJ254" s="76">
        <f>VLOOKUP(F254,'N2K Features'!$D$5:$CL$125,83,FALSE)</f>
        <v>0</v>
      </c>
      <c r="CK254" s="76">
        <f>VLOOKUP(F254,'N2K Features'!$D$5:$CL$125,84,FALSE)</f>
        <v>0</v>
      </c>
      <c r="CL254" s="76" t="str">
        <f>VLOOKUP(F254,'N2K Features'!$D$5:$CL$125,85,FALSE)</f>
        <v>Yes</v>
      </c>
      <c r="CM254" s="76" t="str">
        <f>VLOOKUP(F254,'N2K Features'!$D$5:$CL$125,86,FALSE)</f>
        <v>Medium</v>
      </c>
      <c r="CN254" s="79" t="str">
        <f>VLOOKUP(F254,'N2K Features'!$D$5:$CL$125,87,FALSE)</f>
        <v xml:space="preserve">Appealing to children. Close to towns, educational value. Licence required. </v>
      </c>
    </row>
    <row r="255" spans="1:92" ht="14.4" hidden="1" x14ac:dyDescent="0.3">
      <c r="A255" s="129" t="s">
        <v>280</v>
      </c>
      <c r="B255" s="59" t="s">
        <v>281</v>
      </c>
      <c r="C255" s="59" t="s">
        <v>585</v>
      </c>
      <c r="D255" s="59" t="s">
        <v>608</v>
      </c>
      <c r="E255" s="59" t="s">
        <v>594</v>
      </c>
      <c r="F255" s="59" t="s">
        <v>609</v>
      </c>
      <c r="G255" s="59" t="s">
        <v>610</v>
      </c>
      <c r="H255" s="179" t="s">
        <v>611</v>
      </c>
      <c r="I255" s="77" t="str">
        <f>VLOOKUP(F255,'N2K Features'!$D$5:$CL$125,4,FALSE)</f>
        <v>Yes</v>
      </c>
      <c r="J255" s="77" t="str">
        <f>VLOOKUP(F255,'N2K Features'!$D$5:$CL$125,5,FALSE)</f>
        <v>Medium</v>
      </c>
      <c r="K255" s="77" t="str">
        <f>VLOOKUP(F255,'N2K Features'!$D$5:$CL$125,6,FALSE)</f>
        <v>Moderate</v>
      </c>
      <c r="L255" s="77" t="str">
        <f>VLOOKUP(F255,'N2K Features'!$D$5:$CL$125,7,FALSE)</f>
        <v>Yes</v>
      </c>
      <c r="M255" s="77" t="str">
        <f>VLOOKUP(F255,'N2K Features'!$D$5:$CL$125,8,FALSE)</f>
        <v>Small</v>
      </c>
      <c r="N255" s="77" t="str">
        <f>VLOOKUP(F255,'N2K Features'!$D$5:$CL$125,9,FALSE)</f>
        <v>Low</v>
      </c>
      <c r="O255" s="77" t="str">
        <f>VLOOKUP(F255,'N2K Features'!$D$5:$CL$125,10,FALSE)</f>
        <v>Yes</v>
      </c>
      <c r="P255" s="77" t="str">
        <f>VLOOKUP(F255,'N2K Features'!$D$5:$CL$125,11,FALSE)</f>
        <v>Medium</v>
      </c>
      <c r="Q255" s="77" t="str">
        <f>VLOOKUP(F255,'N2K Features'!$D$5:$CL$125,12,FALSE)</f>
        <v>Low</v>
      </c>
      <c r="R255" s="77" t="str">
        <f>VLOOKUP(F255,'N2K Features'!$D$5:$CL$125,13,FALSE)</f>
        <v>Yes</v>
      </c>
      <c r="S255" s="77" t="str">
        <f>VLOOKUP(F255,'N2K Features'!$D$5:$CL$125,14,FALSE)</f>
        <v>Medium</v>
      </c>
      <c r="T255" s="77" t="str">
        <f>VLOOKUP(F255,'N2K Features'!$D$5:$CL$125,15,FALSE)</f>
        <v>High</v>
      </c>
      <c r="U255" s="77" t="str">
        <f>VLOOKUP(F255,'N2K Features'!$D$5:$CL$125,16,FALSE)</f>
        <v>No</v>
      </c>
      <c r="V255" s="77">
        <f>VLOOKUP(F255,'N2K Features'!$D$5:$CL$125, 17,FALSE)</f>
        <v>0</v>
      </c>
      <c r="W255" s="77">
        <f>VLOOKUP(F255,'N2K Features'!$D$5:$CL$125,18,FALSE)</f>
        <v>0</v>
      </c>
      <c r="X255" s="77" t="str">
        <f>VLOOKUP(F255,'N2K Features'!$D$5:$CL$125,19,FALSE)</f>
        <v>No</v>
      </c>
      <c r="Y255" s="77">
        <f>VLOOKUP(F255,'N2K Features'!$D$5:$CL$125,20,FALSE)</f>
        <v>0</v>
      </c>
      <c r="Z255" s="77">
        <f>VLOOKUP(F255,'N2K Features'!$D$5:$CL$125,21,FALSE)</f>
        <v>0</v>
      </c>
      <c r="AA255" s="77" t="str">
        <f>VLOOKUP(F255,'N2K Features'!$D$5:$CL$125,22,FALSE)</f>
        <v>Yes</v>
      </c>
      <c r="AB255" s="77" t="str">
        <f>VLOOKUP(F255,'N2K Features'!$D$5:$CL$125,23,FALSE)</f>
        <v>Medium</v>
      </c>
      <c r="AC255" s="77" t="str">
        <f>VLOOKUP(F255,'N2K Features'!$D$5:$CL$125,24,FALSE)</f>
        <v>High</v>
      </c>
      <c r="AD255" s="77" t="str">
        <f>VLOOKUP(F255,'N2K Features'!$D$5:$CL$125,25,FALSE)</f>
        <v>No</v>
      </c>
      <c r="AE255" s="77">
        <f>VLOOKUP(F255,'N2K Features'!$D$5:$CL$125,26,FALSE)</f>
        <v>0</v>
      </c>
      <c r="AF255" s="78">
        <f>VLOOKUP(F255,'N2K Features'!$D$5:$CL$125,27,FALSE)</f>
        <v>0</v>
      </c>
      <c r="AG255" s="76" t="str">
        <f>VLOOKUP(F255,'N2K Features'!$D$5:$CL$125,28,FALSE)</f>
        <v>No</v>
      </c>
      <c r="AH255" s="76">
        <f>VLOOKUP(F255,'N2K Features'!$D$5:$CL$125,29,FALSE)</f>
        <v>0</v>
      </c>
      <c r="AI255" s="76">
        <f>VLOOKUP(F255,'N2K Features'!$D$5:$CL$125,30,FALSE)</f>
        <v>0</v>
      </c>
      <c r="AJ255" s="76" t="str">
        <f>VLOOKUP(F255,'N2K Features'!$D$5:$CL$125,31,FALSE)</f>
        <v>No</v>
      </c>
      <c r="AK255" s="76">
        <f>VLOOKUP(F255,'N2K Features'!$D$5:$CL$125,32,FALSE)</f>
        <v>0</v>
      </c>
      <c r="AL255" s="76">
        <f>VLOOKUP(F255,'N2K Features'!$D$5:$CL$125,33,FALSE)</f>
        <v>0</v>
      </c>
      <c r="AM255" s="76" t="str">
        <f>VLOOKUP(F255,'N2K Features'!$D$5:$CL$125,34,FALSE)</f>
        <v>No</v>
      </c>
      <c r="AN255" s="76">
        <f>VLOOKUP(F255,'N2K Features'!$D$5:$CL$125,35,FALSE)</f>
        <v>0</v>
      </c>
      <c r="AO255" s="76">
        <f>VLOOKUP(F255,'N2K Features'!$D$5:$CL$125,36,FALSE)</f>
        <v>0</v>
      </c>
      <c r="AP255" s="76" t="str">
        <f>VLOOKUP(F255,'N2K Features'!$D$5:$CL$125,37,FALSE)</f>
        <v>No</v>
      </c>
      <c r="AQ255" s="76">
        <f>VLOOKUP(F255,'N2K Features'!$D$5:$CL$125,38,FALSE)</f>
        <v>0</v>
      </c>
      <c r="AR255" s="76">
        <f>VLOOKUP(F255,'N2K Features'!$D$5:$CL$125,39,FALSE)</f>
        <v>0</v>
      </c>
      <c r="AS255" s="76" t="str">
        <f>VLOOKUP(F255,'N2K Features'!$D$5:$CL$125,40,FALSE)</f>
        <v>No</v>
      </c>
      <c r="AT255" s="76">
        <f>VLOOKUP(F255,'N2K Features'!$D$5:$CL$125,41,FALSE)</f>
        <v>0</v>
      </c>
      <c r="AU255" s="76">
        <f>VLOOKUP(F255,'N2K Features'!$D$5:$CL$125,42,FALSE)</f>
        <v>0</v>
      </c>
      <c r="AV255" s="76" t="str">
        <f>VLOOKUP(F255,'N2K Features'!$D$5:$CL$125,43,FALSE)</f>
        <v>Yes</v>
      </c>
      <c r="AW255" s="76" t="str">
        <f>VLOOKUP(F255,'N2K Features'!$D$5:$CL$125,44,FALSE)</f>
        <v>Medium</v>
      </c>
      <c r="AX255" s="76" t="str">
        <f>VLOOKUP(F255,'N2K Features'!$D$5:$CL$125,45,FALSE)</f>
        <v>Low</v>
      </c>
      <c r="AY255" s="76" t="str">
        <f>VLOOKUP(F255,'N2K Features'!$D$5:$CL$125,46,FALSE)</f>
        <v>No</v>
      </c>
      <c r="AZ255" s="76">
        <f>VLOOKUP(F255,'N2K Features'!$D$5:$CL$125,47,FALSE)</f>
        <v>0</v>
      </c>
      <c r="BA255" s="76">
        <f>VLOOKUP(F255,'N2K Features'!$D$5:$CL$125,48,FALSE)</f>
        <v>0</v>
      </c>
      <c r="BB255" s="76" t="str">
        <f>VLOOKUP(F255,'N2K Features'!$D$5:$CL$125,49,FALSE)</f>
        <v>No</v>
      </c>
      <c r="BC255" s="76">
        <f>VLOOKUP(F255,'N2K Features'!$D$5:$CL$125,50,FALSE)</f>
        <v>0</v>
      </c>
      <c r="BD255" s="130">
        <f>VLOOKUP(F255,'N2K Features'!$D$5:$CL$125,51,FALSE)</f>
        <v>0</v>
      </c>
      <c r="BE255" s="76" t="str">
        <f>VLOOKUP(F255,'N2K Features'!$D$5:$CL$125,52,FALSE)</f>
        <v>No</v>
      </c>
      <c r="BF255" s="76">
        <f>VLOOKUP(F255,'N2K Features'!$D$5:$CL$125,53,FALSE)</f>
        <v>0</v>
      </c>
      <c r="BG255" s="130">
        <f>VLOOKUP(F255,'N2K Features'!$D$5:$CL$125,54,FALSE)</f>
        <v>0</v>
      </c>
      <c r="BH255" s="76" t="str">
        <f>VLOOKUP(F255,'N2K Features'!$D$5:$CL$125,55,FALSE)</f>
        <v>Yes</v>
      </c>
      <c r="BI255" s="76" t="str">
        <f>VLOOKUP(F255,'N2K Features'!$D$5:$CL$125,56,FALSE)</f>
        <v>Large</v>
      </c>
      <c r="BJ255" s="76" t="str">
        <f>VLOOKUP(F255,'N2K Features'!$D$5:$CL$125,57,FALSE)</f>
        <v>Moderate</v>
      </c>
      <c r="BK255" s="76" t="str">
        <f>VLOOKUP(F255,'N2K Features'!$D$5:$CL$125,58,FALSE)</f>
        <v>Yes</v>
      </c>
      <c r="BL255" s="76" t="str">
        <f>VLOOKUP(F255,'N2K Features'!$D$5:$CL$125,59,FALSE)</f>
        <v>Medium</v>
      </c>
      <c r="BM255" s="130" t="str">
        <f>VLOOKUP(F255,'N2K Features'!$D$5:$CL$125,60,FALSE)</f>
        <v>High</v>
      </c>
      <c r="BN255" s="76" t="str">
        <f>VLOOKUP(F255,'N2K Features'!$D$5:$CL$125,61,FALSE)</f>
        <v>Yes</v>
      </c>
      <c r="BO255" s="76" t="str">
        <f>VLOOKUP(F255,'N2K Features'!$D$5:$CL$125,62,FALSE)</f>
        <v>Medium</v>
      </c>
      <c r="BP255" s="76" t="str">
        <f>VLOOKUP(F255,'N2K Features'!$D$5:$CL$125,63,FALSE)</f>
        <v>Moderate</v>
      </c>
      <c r="BQ255" s="76" t="str">
        <f>VLOOKUP(F255,'N2K Features'!$D$5:$CL$125,64,FALSE)</f>
        <v>Yes</v>
      </c>
      <c r="BR255" s="76" t="str">
        <f>VLOOKUP(F255,'N2K Features'!$D$5:$CL$125,65,FALSE)</f>
        <v>Medium</v>
      </c>
      <c r="BS255" s="76" t="str">
        <f>VLOOKUP(F255,'N2K Features'!$D$5:$CL$125,66,FALSE)</f>
        <v>Moderate</v>
      </c>
      <c r="BT255" s="76" t="str">
        <f>VLOOKUP(F255,'N2K Features'!$D$5:$CL$125,67,FALSE)</f>
        <v>No</v>
      </c>
      <c r="BU255" s="76">
        <f>VLOOKUP(F255,'N2K Features'!$D$5:$CL$125,68,FALSE)</f>
        <v>0</v>
      </c>
      <c r="BV255" s="76">
        <f>VLOOKUP(F255,'N2K Features'!$D$5:$CL$125,69,FALSE)</f>
        <v>0</v>
      </c>
      <c r="BW255" s="76" t="str">
        <f>VLOOKUP(F255,'N2K Features'!$D$5:$CL$125,70,FALSE)</f>
        <v>Yes</v>
      </c>
      <c r="BX255" s="76" t="str">
        <f>VLOOKUP(F255,'N2K Features'!$D$5:$CL$125,71,FALSE)</f>
        <v>Medium</v>
      </c>
      <c r="BY255" s="130" t="str">
        <f>VLOOKUP(F255,'N2K Features'!$D$5:$CL$125,72,FALSE)</f>
        <v>High</v>
      </c>
      <c r="BZ255" s="76" t="str">
        <f>VLOOKUP(F255,'N2K Features'!$D$5:$CL$125,73,FALSE)</f>
        <v>No</v>
      </c>
      <c r="CA255" s="76">
        <f>VLOOKUP(F255,'N2K Features'!$D$5:$CL$125,74,FALSE)</f>
        <v>0</v>
      </c>
      <c r="CB255" s="76">
        <f>VLOOKUP(F255,'N2K Features'!$D$5:$CL$125,75,FALSE)</f>
        <v>0</v>
      </c>
      <c r="CC255" s="76" t="str">
        <f>VLOOKUP(F255,'N2K Features'!$D$5:$CL$125,76,FALSE)</f>
        <v>No</v>
      </c>
      <c r="CD255" s="76">
        <f>VLOOKUP(F255,'N2K Features'!$D$5:$CL$125,77,FALSE)</f>
        <v>0</v>
      </c>
      <c r="CE255" s="76">
        <f>VLOOKUP(F255,'N2K Features'!$D$5:$CL$125,78,FALSE)</f>
        <v>0</v>
      </c>
      <c r="CF255" s="76" t="str">
        <f>VLOOKUP(F255,'N2K Features'!$D$5:$CL$125,79,FALSE)</f>
        <v>No</v>
      </c>
      <c r="CG255" s="76">
        <f>VLOOKUP(F255,'N2K Features'!$D$5:$CL$125,80,FALSE)</f>
        <v>0</v>
      </c>
      <c r="CH255" s="76">
        <f>VLOOKUP(F255,'N2K Features'!$D$5:$CL$125,81,FALSE)</f>
        <v>0</v>
      </c>
      <c r="CI255" s="76" t="str">
        <f>VLOOKUP(F255,'N2K Features'!$D$5:$CL$125,82,FALSE)</f>
        <v>No</v>
      </c>
      <c r="CJ255" s="76">
        <f>VLOOKUP(F255,'N2K Features'!$D$5:$CL$125,83,FALSE)</f>
        <v>0</v>
      </c>
      <c r="CK255" s="76">
        <f>VLOOKUP(F255,'N2K Features'!$D$5:$CL$125,84,FALSE)</f>
        <v>0</v>
      </c>
      <c r="CL255" s="76" t="str">
        <f>VLOOKUP(F255,'N2K Features'!$D$5:$CL$125,85,FALSE)</f>
        <v>Yes</v>
      </c>
      <c r="CM255" s="76" t="str">
        <f>VLOOKUP(F255,'N2K Features'!$D$5:$CL$125,86,FALSE)</f>
        <v>Low</v>
      </c>
      <c r="CN255" s="79" t="str">
        <f>VLOOKUP(F255,'N2K Features'!$D$5:$CL$125,87,FALSE)</f>
        <v>Natural freshwater landscape</v>
      </c>
    </row>
    <row r="256" spans="1:92" ht="14.4" hidden="1" x14ac:dyDescent="0.3">
      <c r="A256" s="129" t="s">
        <v>280</v>
      </c>
      <c r="B256" s="59" t="s">
        <v>281</v>
      </c>
      <c r="C256" s="59" t="s">
        <v>585</v>
      </c>
      <c r="D256" s="59" t="s">
        <v>629</v>
      </c>
      <c r="E256" s="59" t="s">
        <v>596</v>
      </c>
      <c r="F256" s="59" t="s">
        <v>630</v>
      </c>
      <c r="G256" s="59" t="s">
        <v>631</v>
      </c>
      <c r="H256" s="179" t="s">
        <v>632</v>
      </c>
      <c r="I256" s="77" t="str">
        <f>VLOOKUP(F256,'N2K Features'!$D$5:$CL$125,4,FALSE)</f>
        <v>Yes</v>
      </c>
      <c r="J256" s="77" t="str">
        <f>VLOOKUP(F256,'N2K Features'!$D$5:$CL$125,5,FALSE)</f>
        <v>Medium</v>
      </c>
      <c r="K256" s="77" t="str">
        <f>VLOOKUP(F256,'N2K Features'!$D$5:$CL$125,6,FALSE)</f>
        <v>Moderate</v>
      </c>
      <c r="L256" s="77" t="str">
        <f>VLOOKUP(F256,'N2K Features'!$D$5:$CL$125,7,FALSE)</f>
        <v>Yes</v>
      </c>
      <c r="M256" s="77" t="str">
        <f>VLOOKUP(F256,'N2K Features'!$D$5:$CL$125,8,FALSE)</f>
        <v>Small</v>
      </c>
      <c r="N256" s="77" t="str">
        <f>VLOOKUP(F256,'N2K Features'!$D$5:$CL$125,9,FALSE)</f>
        <v>Low</v>
      </c>
      <c r="O256" s="77" t="str">
        <f>VLOOKUP(F256,'N2K Features'!$D$5:$CL$125,10,FALSE)</f>
        <v>Yes</v>
      </c>
      <c r="P256" s="77" t="str">
        <f>VLOOKUP(F256,'N2K Features'!$D$5:$CL$125,11,FALSE)</f>
        <v>Medium</v>
      </c>
      <c r="Q256" s="77" t="str">
        <f>VLOOKUP(F256,'N2K Features'!$D$5:$CL$125,12,FALSE)</f>
        <v>Low</v>
      </c>
      <c r="R256" s="77" t="str">
        <f>VLOOKUP(F256,'N2K Features'!$D$5:$CL$125,13,FALSE)</f>
        <v>Yes</v>
      </c>
      <c r="S256" s="77" t="str">
        <f>VLOOKUP(F256,'N2K Features'!$D$5:$CL$125,14,FALSE)</f>
        <v>Large</v>
      </c>
      <c r="T256" s="77" t="str">
        <f>VLOOKUP(F256,'N2K Features'!$D$5:$CL$125,15,FALSE)</f>
        <v>High</v>
      </c>
      <c r="U256" s="77" t="str">
        <f>VLOOKUP(F256,'N2K Features'!$D$5:$CL$125,16,FALSE)</f>
        <v>No</v>
      </c>
      <c r="V256" s="77">
        <f>VLOOKUP(F256,'N2K Features'!$D$5:$CL$125, 17,FALSE)</f>
        <v>0</v>
      </c>
      <c r="W256" s="77">
        <f>VLOOKUP(F256,'N2K Features'!$D$5:$CL$125,18,FALSE)</f>
        <v>0</v>
      </c>
      <c r="X256" s="77" t="str">
        <f>VLOOKUP(F256,'N2K Features'!$D$5:$CL$125,19,FALSE)</f>
        <v>Yes</v>
      </c>
      <c r="Y256" s="77" t="str">
        <f>VLOOKUP(F256,'N2K Features'!$D$5:$CL$125,20,FALSE)</f>
        <v>Medium</v>
      </c>
      <c r="Z256" s="77" t="str">
        <f>VLOOKUP(F256,'N2K Features'!$D$5:$CL$125,21,FALSE)</f>
        <v>Moderate</v>
      </c>
      <c r="AA256" s="77" t="str">
        <f>VLOOKUP(F256,'N2K Features'!$D$5:$CL$125,22,FALSE)</f>
        <v>Yes</v>
      </c>
      <c r="AB256" s="77" t="str">
        <f>VLOOKUP(F256,'N2K Features'!$D$5:$CL$125,23,FALSE)</f>
        <v>Medium</v>
      </c>
      <c r="AC256" s="77" t="str">
        <f>VLOOKUP(F256,'N2K Features'!$D$5:$CL$125,24,FALSE)</f>
        <v>High</v>
      </c>
      <c r="AD256" s="77" t="str">
        <f>VLOOKUP(F256,'N2K Features'!$D$5:$CL$125,25,FALSE)</f>
        <v>No</v>
      </c>
      <c r="AE256" s="77">
        <f>VLOOKUP(F256,'N2K Features'!$D$5:$CL$125,26,FALSE)</f>
        <v>0</v>
      </c>
      <c r="AF256" s="78">
        <f>VLOOKUP(F256,'N2K Features'!$D$5:$CL$125,27,FALSE)</f>
        <v>0</v>
      </c>
      <c r="AG256" s="76" t="str">
        <f>VLOOKUP(F256,'N2K Features'!$D$5:$CL$125,28,FALSE)</f>
        <v>No</v>
      </c>
      <c r="AH256" s="76">
        <f>VLOOKUP(F256,'N2K Features'!$D$5:$CL$125,29,FALSE)</f>
        <v>0</v>
      </c>
      <c r="AI256" s="76">
        <f>VLOOKUP(F256,'N2K Features'!$D$5:$CL$125,30,FALSE)</f>
        <v>0</v>
      </c>
      <c r="AJ256" s="76" t="str">
        <f>VLOOKUP(F256,'N2K Features'!$D$5:$CL$125,31,FALSE)</f>
        <v>No</v>
      </c>
      <c r="AK256" s="76">
        <f>VLOOKUP(F256,'N2K Features'!$D$5:$CL$125,32,FALSE)</f>
        <v>0</v>
      </c>
      <c r="AL256" s="76">
        <f>VLOOKUP(F256,'N2K Features'!$D$5:$CL$125,33,FALSE)</f>
        <v>0</v>
      </c>
      <c r="AM256" s="76" t="str">
        <f>VLOOKUP(F256,'N2K Features'!$D$5:$CL$125,34,FALSE)</f>
        <v>No</v>
      </c>
      <c r="AN256" s="76">
        <f>VLOOKUP(F256,'N2K Features'!$D$5:$CL$125,35,FALSE)</f>
        <v>0</v>
      </c>
      <c r="AO256" s="76">
        <f>VLOOKUP(F256,'N2K Features'!$D$5:$CL$125,36,FALSE)</f>
        <v>0</v>
      </c>
      <c r="AP256" s="76" t="str">
        <f>VLOOKUP(F256,'N2K Features'!$D$5:$CL$125,37,FALSE)</f>
        <v>No</v>
      </c>
      <c r="AQ256" s="76">
        <f>VLOOKUP(F256,'N2K Features'!$D$5:$CL$125,38,FALSE)</f>
        <v>0</v>
      </c>
      <c r="AR256" s="76">
        <f>VLOOKUP(F256,'N2K Features'!$D$5:$CL$125,39,FALSE)</f>
        <v>0</v>
      </c>
      <c r="AS256" s="76" t="str">
        <f>VLOOKUP(F256,'N2K Features'!$D$5:$CL$125,40,FALSE)</f>
        <v>No</v>
      </c>
      <c r="AT256" s="76">
        <f>VLOOKUP(F256,'N2K Features'!$D$5:$CL$125,41,FALSE)</f>
        <v>0</v>
      </c>
      <c r="AU256" s="76">
        <f>VLOOKUP(F256,'N2K Features'!$D$5:$CL$125,42,FALSE)</f>
        <v>0</v>
      </c>
      <c r="AV256" s="76" t="str">
        <f>VLOOKUP(F256,'N2K Features'!$D$5:$CL$125,43,FALSE)</f>
        <v>Yes</v>
      </c>
      <c r="AW256" s="76" t="str">
        <f>VLOOKUP(F256,'N2K Features'!$D$5:$CL$125,44,FALSE)</f>
        <v>Medium</v>
      </c>
      <c r="AX256" s="76" t="str">
        <f>VLOOKUP(F256,'N2K Features'!$D$5:$CL$125,45,FALSE)</f>
        <v>Low</v>
      </c>
      <c r="AY256" s="76" t="str">
        <f>VLOOKUP(F256,'N2K Features'!$D$5:$CL$125,46,FALSE)</f>
        <v>Yes</v>
      </c>
      <c r="AZ256" s="76" t="str">
        <f>VLOOKUP(F256,'N2K Features'!$D$5:$CL$125,47,FALSE)</f>
        <v>Medium</v>
      </c>
      <c r="BA256" s="76" t="str">
        <f>VLOOKUP(F256,'N2K Features'!$D$5:$CL$125,48,FALSE)</f>
        <v>Low</v>
      </c>
      <c r="BB256" s="76" t="str">
        <f>VLOOKUP(F256,'N2K Features'!$D$5:$CL$125,49,FALSE)</f>
        <v>Yes</v>
      </c>
      <c r="BC256" s="76" t="str">
        <f>VLOOKUP(F256,'N2K Features'!$D$5:$CL$125,50,FALSE)</f>
        <v>Medium</v>
      </c>
      <c r="BD256" s="130" t="str">
        <f>VLOOKUP(F256,'N2K Features'!$D$5:$CL$125,51,FALSE)</f>
        <v>Low</v>
      </c>
      <c r="BE256" s="76" t="str">
        <f>VLOOKUP(F256,'N2K Features'!$D$5:$CL$125,52,FALSE)</f>
        <v>No</v>
      </c>
      <c r="BF256" s="76">
        <f>VLOOKUP(F256,'N2K Features'!$D$5:$CL$125,53,FALSE)</f>
        <v>0</v>
      </c>
      <c r="BG256" s="130">
        <f>VLOOKUP(F256,'N2K Features'!$D$5:$CL$125,54,FALSE)</f>
        <v>0</v>
      </c>
      <c r="BH256" s="76" t="str">
        <f>VLOOKUP(F256,'N2K Features'!$D$5:$CL$125,55,FALSE)</f>
        <v>Yes</v>
      </c>
      <c r="BI256" s="76" t="str">
        <f>VLOOKUP(F256,'N2K Features'!$D$5:$CL$125,56,FALSE)</f>
        <v>Large</v>
      </c>
      <c r="BJ256" s="76" t="str">
        <f>VLOOKUP(F256,'N2K Features'!$D$5:$CL$125,57,FALSE)</f>
        <v>Moderate</v>
      </c>
      <c r="BK256" s="76" t="str">
        <f>VLOOKUP(F256,'N2K Features'!$D$5:$CL$125,58,FALSE)</f>
        <v>Yes</v>
      </c>
      <c r="BL256" s="76" t="str">
        <f>VLOOKUP(F256,'N2K Features'!$D$5:$CL$125,59,FALSE)</f>
        <v>Medium</v>
      </c>
      <c r="BM256" s="130" t="str">
        <f>VLOOKUP(F256,'N2K Features'!$D$5:$CL$125,60,FALSE)</f>
        <v>Moderate</v>
      </c>
      <c r="BN256" s="76" t="str">
        <f>VLOOKUP(F256,'N2K Features'!$D$5:$CL$125,61,FALSE)</f>
        <v>Yes</v>
      </c>
      <c r="BO256" s="76" t="str">
        <f>VLOOKUP(F256,'N2K Features'!$D$5:$CL$125,62,FALSE)</f>
        <v>Large</v>
      </c>
      <c r="BP256" s="76" t="str">
        <f>VLOOKUP(F256,'N2K Features'!$D$5:$CL$125,63,FALSE)</f>
        <v>High</v>
      </c>
      <c r="BQ256" s="76" t="str">
        <f>VLOOKUP(F256,'N2K Features'!$D$5:$CL$125,64,FALSE)</f>
        <v>Yes</v>
      </c>
      <c r="BR256" s="76" t="str">
        <f>VLOOKUP(F256,'N2K Features'!$D$5:$CL$125,65,FALSE)</f>
        <v>Medium</v>
      </c>
      <c r="BS256" s="76" t="str">
        <f>VLOOKUP(F256,'N2K Features'!$D$5:$CL$125,66,FALSE)</f>
        <v>High</v>
      </c>
      <c r="BT256" s="76" t="str">
        <f>VLOOKUP(F256,'N2K Features'!$D$5:$CL$125,67,FALSE)</f>
        <v>Yes</v>
      </c>
      <c r="BU256" s="76" t="str">
        <f>VLOOKUP(F256,'N2K Features'!$D$5:$CL$125,68,FALSE)</f>
        <v>Small</v>
      </c>
      <c r="BV256" s="76" t="str">
        <f>VLOOKUP(F256,'N2K Features'!$D$5:$CL$125,69,FALSE)</f>
        <v>Moderate</v>
      </c>
      <c r="BW256" s="76" t="str">
        <f>VLOOKUP(F256,'N2K Features'!$D$5:$CL$125,70,FALSE)</f>
        <v>Yes</v>
      </c>
      <c r="BX256" s="76" t="str">
        <f>VLOOKUP(F256,'N2K Features'!$D$5:$CL$125,71,FALSE)</f>
        <v>Medium</v>
      </c>
      <c r="BY256" s="130" t="str">
        <f>VLOOKUP(F256,'N2K Features'!$D$5:$CL$125,72,FALSE)</f>
        <v>High</v>
      </c>
      <c r="BZ256" s="76" t="str">
        <f>VLOOKUP(F256,'N2K Features'!$D$5:$CL$125,73,FALSE)</f>
        <v>No</v>
      </c>
      <c r="CA256" s="76">
        <f>VLOOKUP(F256,'N2K Features'!$D$5:$CL$125,74,FALSE)</f>
        <v>0</v>
      </c>
      <c r="CB256" s="76">
        <f>VLOOKUP(F256,'N2K Features'!$D$5:$CL$125,75,FALSE)</f>
        <v>0</v>
      </c>
      <c r="CC256" s="76" t="str">
        <f>VLOOKUP(F256,'N2K Features'!$D$5:$CL$125,76,FALSE)</f>
        <v>No</v>
      </c>
      <c r="CD256" s="76">
        <f>VLOOKUP(F256,'N2K Features'!$D$5:$CL$125,77,FALSE)</f>
        <v>0</v>
      </c>
      <c r="CE256" s="76">
        <f>VLOOKUP(F256,'N2K Features'!$D$5:$CL$125,78,FALSE)</f>
        <v>0</v>
      </c>
      <c r="CF256" s="76" t="str">
        <f>VLOOKUP(F256,'N2K Features'!$D$5:$CL$125,79,FALSE)</f>
        <v>Yes</v>
      </c>
      <c r="CG256" s="76" t="str">
        <f>VLOOKUP(F256,'N2K Features'!$D$5:$CL$125,80,FALSE)</f>
        <v>Medium</v>
      </c>
      <c r="CH256" s="76" t="str">
        <f>VLOOKUP(F256,'N2K Features'!$D$5:$CL$125,81,FALSE)</f>
        <v>Low</v>
      </c>
      <c r="CI256" s="76" t="str">
        <f>VLOOKUP(F256,'N2K Features'!$D$5:$CL$125,82,FALSE)</f>
        <v>Yes</v>
      </c>
      <c r="CJ256" s="76" t="str">
        <f>VLOOKUP(F256,'N2K Features'!$D$5:$CL$125,83,FALSE)</f>
        <v>Medium</v>
      </c>
      <c r="CK256" s="76" t="str">
        <f>VLOOKUP(F256,'N2K Features'!$D$5:$CL$125,84,FALSE)</f>
        <v>High</v>
      </c>
      <c r="CL256" s="76" t="str">
        <f>VLOOKUP(F256,'N2K Features'!$D$5:$CL$125,85,FALSE)</f>
        <v>Yes</v>
      </c>
      <c r="CM256" s="76" t="str">
        <f>VLOOKUP(F256,'N2K Features'!$D$5:$CL$125,86,FALSE)</f>
        <v>High</v>
      </c>
      <c r="CN256" s="79" t="str">
        <f>VLOOKUP(F256,'N2K Features'!$D$5:$CL$125,87,FALSE)</f>
        <v>Part of iconic, semi-natural major river systems in Wales, used extensively for walking, cycling, canoing, fishing etc.  Parts easily accessible from towns.</v>
      </c>
    </row>
    <row r="257" spans="1:92" ht="14.4" hidden="1" x14ac:dyDescent="0.3">
      <c r="A257" s="129" t="s">
        <v>280</v>
      </c>
      <c r="B257" s="59" t="s">
        <v>281</v>
      </c>
      <c r="C257" s="59" t="s">
        <v>528</v>
      </c>
      <c r="D257" s="59" t="s">
        <v>19</v>
      </c>
      <c r="E257" s="59" t="s">
        <v>602</v>
      </c>
      <c r="F257" s="59" t="s">
        <v>20</v>
      </c>
      <c r="G257" s="59" t="s">
        <v>21</v>
      </c>
      <c r="H257" s="179" t="s">
        <v>22</v>
      </c>
      <c r="I257" s="77" t="str">
        <f>VLOOKUP(F257,'N2K Features'!$D$5:$CL$125,4,FALSE)</f>
        <v>No</v>
      </c>
      <c r="J257" s="77">
        <f>VLOOKUP(F257,'N2K Features'!$D$5:$CL$125,5,FALSE)</f>
        <v>0</v>
      </c>
      <c r="K257" s="77">
        <f>VLOOKUP(F257,'N2K Features'!$D$5:$CL$125,6,FALSE)</f>
        <v>0</v>
      </c>
      <c r="L257" s="77" t="str">
        <f>VLOOKUP(F257,'N2K Features'!$D$5:$CL$125,7,FALSE)</f>
        <v>No</v>
      </c>
      <c r="M257" s="77" t="str">
        <f>VLOOKUP(F257,'N2K Features'!$D$5:$CL$125,8,FALSE)</f>
        <v>Negligible</v>
      </c>
      <c r="N257" s="77" t="str">
        <f>VLOOKUP(F257,'N2K Features'!$D$5:$CL$125,9,FALSE)</f>
        <v>Low</v>
      </c>
      <c r="O257" s="77" t="str">
        <f>VLOOKUP(F257,'N2K Features'!$D$5:$CL$125,10,FALSE)</f>
        <v>No</v>
      </c>
      <c r="P257" s="77" t="str">
        <f>VLOOKUP(F257,'N2K Features'!$D$5:$CL$125,11,FALSE)</f>
        <v>Negligible</v>
      </c>
      <c r="Q257" s="77" t="str">
        <f>VLOOKUP(F257,'N2K Features'!$D$5:$CL$125,12,FALSE)</f>
        <v>Low</v>
      </c>
      <c r="R257" s="77" t="str">
        <f>VLOOKUP(F257,'N2K Features'!$D$5:$CL$125,13,FALSE)</f>
        <v>No</v>
      </c>
      <c r="S257" s="77">
        <f>VLOOKUP(F257,'N2K Features'!$D$5:$CL$125,14,FALSE)</f>
        <v>0</v>
      </c>
      <c r="T257" s="77">
        <f>VLOOKUP(F257,'N2K Features'!$D$5:$CL$125,15,FALSE)</f>
        <v>0</v>
      </c>
      <c r="U257" s="77" t="str">
        <f>VLOOKUP(F257,'N2K Features'!$D$5:$CL$125,16,FALSE)</f>
        <v>No</v>
      </c>
      <c r="V257" s="77">
        <f>VLOOKUP(F257,'N2K Features'!$D$5:$CL$125, 17,FALSE)</f>
        <v>0</v>
      </c>
      <c r="W257" s="77">
        <f>VLOOKUP(F257,'N2K Features'!$D$5:$CL$125,18,FALSE)</f>
        <v>0</v>
      </c>
      <c r="X257" s="77" t="str">
        <f>VLOOKUP(F257,'N2K Features'!$D$5:$CL$125,19,FALSE)</f>
        <v>Yes</v>
      </c>
      <c r="Y257" s="77" t="str">
        <f>VLOOKUP(F257,'N2K Features'!$D$5:$CL$125,20,FALSE)</f>
        <v>Medium</v>
      </c>
      <c r="Z257" s="77" t="str">
        <f>VLOOKUP(F257,'N2K Features'!$D$5:$CL$125,21,FALSE)</f>
        <v>Low</v>
      </c>
      <c r="AA257" s="77" t="str">
        <f>VLOOKUP(F257,'N2K Features'!$D$5:$CL$125,22,FALSE)</f>
        <v>Yes</v>
      </c>
      <c r="AB257" s="77" t="str">
        <f>VLOOKUP(F257,'N2K Features'!$D$5:$CL$125,23,FALSE)</f>
        <v>Medium</v>
      </c>
      <c r="AC257" s="77" t="str">
        <f>VLOOKUP(F257,'N2K Features'!$D$5:$CL$125,24,FALSE)</f>
        <v>Low</v>
      </c>
      <c r="AD257" s="77" t="str">
        <f>VLOOKUP(F257,'N2K Features'!$D$5:$CL$125,25,FALSE)</f>
        <v>No</v>
      </c>
      <c r="AE257" s="77">
        <f>VLOOKUP(F257,'N2K Features'!$D$5:$CL$125,26,FALSE)</f>
        <v>0</v>
      </c>
      <c r="AF257" s="78">
        <f>VLOOKUP(F257,'N2K Features'!$D$5:$CL$125,27,FALSE)</f>
        <v>0</v>
      </c>
      <c r="AG257" s="76" t="str">
        <f>VLOOKUP(F257,'N2K Features'!$D$5:$CL$125,28,FALSE)</f>
        <v>No</v>
      </c>
      <c r="AH257" s="76">
        <f>VLOOKUP(F257,'N2K Features'!$D$5:$CL$125,29,FALSE)</f>
        <v>0</v>
      </c>
      <c r="AI257" s="76">
        <f>VLOOKUP(F257,'N2K Features'!$D$5:$CL$125,30,FALSE)</f>
        <v>0</v>
      </c>
      <c r="AJ257" s="76" t="str">
        <f>VLOOKUP(F257,'N2K Features'!$D$5:$CL$125,31,FALSE)</f>
        <v>No</v>
      </c>
      <c r="AK257" s="76">
        <f>VLOOKUP(F257,'N2K Features'!$D$5:$CL$125,32,FALSE)</f>
        <v>0</v>
      </c>
      <c r="AL257" s="76">
        <f>VLOOKUP(F257,'N2K Features'!$D$5:$CL$125,33,FALSE)</f>
        <v>0</v>
      </c>
      <c r="AM257" s="76" t="str">
        <f>VLOOKUP(F257,'N2K Features'!$D$5:$CL$125,34,FALSE)</f>
        <v>No</v>
      </c>
      <c r="AN257" s="76">
        <f>VLOOKUP(F257,'N2K Features'!$D$5:$CL$125,35,FALSE)</f>
        <v>0</v>
      </c>
      <c r="AO257" s="76">
        <f>VLOOKUP(F257,'N2K Features'!$D$5:$CL$125,36,FALSE)</f>
        <v>0</v>
      </c>
      <c r="AP257" s="76" t="str">
        <f>VLOOKUP(F257,'N2K Features'!$D$5:$CL$125,37,FALSE)</f>
        <v>No</v>
      </c>
      <c r="AQ257" s="76">
        <f>VLOOKUP(F257,'N2K Features'!$D$5:$CL$125,38,FALSE)</f>
        <v>0</v>
      </c>
      <c r="AR257" s="76">
        <f>VLOOKUP(F257,'N2K Features'!$D$5:$CL$125,39,FALSE)</f>
        <v>0</v>
      </c>
      <c r="AS257" s="76" t="str">
        <f>VLOOKUP(F257,'N2K Features'!$D$5:$CL$125,40,FALSE)</f>
        <v>No</v>
      </c>
      <c r="AT257" s="76">
        <f>VLOOKUP(F257,'N2K Features'!$D$5:$CL$125,41,FALSE)</f>
        <v>0</v>
      </c>
      <c r="AU257" s="76">
        <f>VLOOKUP(F257,'N2K Features'!$D$5:$CL$125,42,FALSE)</f>
        <v>0</v>
      </c>
      <c r="AV257" s="76" t="str">
        <f>VLOOKUP(F257,'N2K Features'!$D$5:$CL$125,43,FALSE)</f>
        <v>No</v>
      </c>
      <c r="AW257" s="76">
        <f>VLOOKUP(F257,'N2K Features'!$D$5:$CL$125,44,FALSE)</f>
        <v>0</v>
      </c>
      <c r="AX257" s="76">
        <f>VLOOKUP(F257,'N2K Features'!$D$5:$CL$125,45,FALSE)</f>
        <v>0</v>
      </c>
      <c r="AY257" s="76" t="str">
        <f>VLOOKUP(F257,'N2K Features'!$D$5:$CL$125,46,FALSE)</f>
        <v>No</v>
      </c>
      <c r="AZ257" s="76">
        <f>VLOOKUP(F257,'N2K Features'!$D$5:$CL$125,47,FALSE)</f>
        <v>0</v>
      </c>
      <c r="BA257" s="76">
        <f>VLOOKUP(F257,'N2K Features'!$D$5:$CL$125,48,FALSE)</f>
        <v>0</v>
      </c>
      <c r="BB257" s="76" t="str">
        <f>VLOOKUP(F257,'N2K Features'!$D$5:$CL$125,49,FALSE)</f>
        <v>No</v>
      </c>
      <c r="BC257" s="76">
        <f>VLOOKUP(F257,'N2K Features'!$D$5:$CL$125,50,FALSE)</f>
        <v>0</v>
      </c>
      <c r="BD257" s="130">
        <f>VLOOKUP(F257,'N2K Features'!$D$5:$CL$125,51,FALSE)</f>
        <v>0</v>
      </c>
      <c r="BE257" s="76" t="str">
        <f>VLOOKUP(F257,'N2K Features'!$D$5:$CL$125,52,FALSE)</f>
        <v>Yes</v>
      </c>
      <c r="BF257" s="76" t="str">
        <f>VLOOKUP(F257,'N2K Features'!$D$5:$CL$125,53,FALSE)</f>
        <v>Medium</v>
      </c>
      <c r="BG257" s="130" t="str">
        <f>VLOOKUP(F257,'N2K Features'!$D$5:$CL$125,54,FALSE)</f>
        <v>Low</v>
      </c>
      <c r="BH257" s="76" t="str">
        <f>VLOOKUP(F257,'N2K Features'!$D$5:$CL$125,55,FALSE)</f>
        <v>No</v>
      </c>
      <c r="BI257" s="76">
        <f>VLOOKUP(F257,'N2K Features'!$D$5:$CL$125,56,FALSE)</f>
        <v>0</v>
      </c>
      <c r="BJ257" s="76">
        <f>VLOOKUP(F257,'N2K Features'!$D$5:$CL$125,57,FALSE)</f>
        <v>0</v>
      </c>
      <c r="BK257" s="76" t="str">
        <f>VLOOKUP(F257,'N2K Features'!$D$5:$CL$125,58,FALSE)</f>
        <v>No</v>
      </c>
      <c r="BL257" s="76">
        <f>VLOOKUP(F257,'N2K Features'!$D$5:$CL$125,59,FALSE)</f>
        <v>0</v>
      </c>
      <c r="BM257" s="130">
        <f>VLOOKUP(F257,'N2K Features'!$D$5:$CL$125,60,FALSE)</f>
        <v>0</v>
      </c>
      <c r="BN257" s="76" t="str">
        <f>VLOOKUP(F257,'N2K Features'!$D$5:$CL$125,61,FALSE)</f>
        <v>No</v>
      </c>
      <c r="BO257" s="76">
        <f>VLOOKUP(F257,'N2K Features'!$D$5:$CL$125,62,FALSE)</f>
        <v>0</v>
      </c>
      <c r="BP257" s="76">
        <f>VLOOKUP(F257,'N2K Features'!$D$5:$CL$125,63,FALSE)</f>
        <v>0</v>
      </c>
      <c r="BQ257" s="76" t="str">
        <f>VLOOKUP(F257,'N2K Features'!$D$5:$CL$125,64,FALSE)</f>
        <v>No</v>
      </c>
      <c r="BR257" s="76">
        <f>VLOOKUP(F257,'N2K Features'!$D$5:$CL$125,65,FALSE)</f>
        <v>0</v>
      </c>
      <c r="BS257" s="76">
        <f>VLOOKUP(F257,'N2K Features'!$D$5:$CL$125,66,FALSE)</f>
        <v>0</v>
      </c>
      <c r="BT257" s="76" t="str">
        <f>VLOOKUP(F257,'N2K Features'!$D$5:$CL$125,67,FALSE)</f>
        <v>No</v>
      </c>
      <c r="BU257" s="76">
        <f>VLOOKUP(F257,'N2K Features'!$D$5:$CL$125,68,FALSE)</f>
        <v>0</v>
      </c>
      <c r="BV257" s="76">
        <f>VLOOKUP(F257,'N2K Features'!$D$5:$CL$125,69,FALSE)</f>
        <v>0</v>
      </c>
      <c r="BW257" s="76" t="str">
        <f>VLOOKUP(F257,'N2K Features'!$D$5:$CL$125,70,FALSE)</f>
        <v>No</v>
      </c>
      <c r="BX257" s="76">
        <f>VLOOKUP(F257,'N2K Features'!$D$5:$CL$125,71,FALSE)</f>
        <v>0</v>
      </c>
      <c r="BY257" s="130">
        <f>VLOOKUP(F257,'N2K Features'!$D$5:$CL$125,72,FALSE)</f>
        <v>0</v>
      </c>
      <c r="BZ257" s="76" t="str">
        <f>VLOOKUP(F257,'N2K Features'!$D$5:$CL$125,73,FALSE)</f>
        <v>No</v>
      </c>
      <c r="CA257" s="76">
        <f>VLOOKUP(F257,'N2K Features'!$D$5:$CL$125,74,FALSE)</f>
        <v>0</v>
      </c>
      <c r="CB257" s="76">
        <f>VLOOKUP(F257,'N2K Features'!$D$5:$CL$125,75,FALSE)</f>
        <v>0</v>
      </c>
      <c r="CC257" s="76" t="str">
        <f>VLOOKUP(F257,'N2K Features'!$D$5:$CL$125,76,FALSE)</f>
        <v>No</v>
      </c>
      <c r="CD257" s="76">
        <f>VLOOKUP(F257,'N2K Features'!$D$5:$CL$125,77,FALSE)</f>
        <v>0</v>
      </c>
      <c r="CE257" s="76">
        <f>VLOOKUP(F257,'N2K Features'!$D$5:$CL$125,78,FALSE)</f>
        <v>0</v>
      </c>
      <c r="CF257" s="76" t="str">
        <f>VLOOKUP(F257,'N2K Features'!$D$5:$CL$125,79,FALSE)</f>
        <v>No</v>
      </c>
      <c r="CG257" s="76">
        <f>VLOOKUP(F257,'N2K Features'!$D$5:$CL$125,80,FALSE)</f>
        <v>0</v>
      </c>
      <c r="CH257" s="76">
        <f>VLOOKUP(F257,'N2K Features'!$D$5:$CL$125,81,FALSE)</f>
        <v>0</v>
      </c>
      <c r="CI257" s="76" t="str">
        <f>VLOOKUP(F257,'N2K Features'!$D$5:$CL$125,82,FALSE)</f>
        <v>No</v>
      </c>
      <c r="CJ257" s="76">
        <f>VLOOKUP(F257,'N2K Features'!$D$5:$CL$125,83,FALSE)</f>
        <v>0</v>
      </c>
      <c r="CK257" s="76">
        <f>VLOOKUP(F257,'N2K Features'!$D$5:$CL$125,84,FALSE)</f>
        <v>0</v>
      </c>
      <c r="CL257" s="76" t="str">
        <f>VLOOKUP(F257,'N2K Features'!$D$5:$CL$125,85,FALSE)</f>
        <v>Yes</v>
      </c>
      <c r="CM257" s="76" t="str">
        <f>VLOOKUP(F257,'N2K Features'!$D$5:$CL$125,86,FALSE)</f>
        <v>High</v>
      </c>
      <c r="CN257" s="79" t="str">
        <f>VLOOKUP(F257,'N2K Features'!$D$5:$CL$125,87,FALSE)</f>
        <v xml:space="preserve">Key attraction to anglers. </v>
      </c>
    </row>
    <row r="258" spans="1:92" ht="14.4" hidden="1" x14ac:dyDescent="0.3">
      <c r="A258" s="129" t="s">
        <v>280</v>
      </c>
      <c r="B258" s="59" t="s">
        <v>281</v>
      </c>
      <c r="C258" s="59" t="s">
        <v>528</v>
      </c>
      <c r="D258" s="59" t="s">
        <v>711</v>
      </c>
      <c r="E258" s="59" t="s">
        <v>604</v>
      </c>
      <c r="F258" s="59" t="s">
        <v>712</v>
      </c>
      <c r="G258" s="59" t="s">
        <v>713</v>
      </c>
      <c r="H258" s="179" t="s">
        <v>714</v>
      </c>
      <c r="I258" s="77" t="str">
        <f>VLOOKUP(F258,'N2K Features'!$D$5:$CL$125,4,FALSE)</f>
        <v>No</v>
      </c>
      <c r="J258" s="77" t="str">
        <f>VLOOKUP(F258,'N2K Features'!$D$5:$CL$125,5,FALSE)</f>
        <v>Negligible</v>
      </c>
      <c r="K258" s="77" t="str">
        <f>VLOOKUP(F258,'N2K Features'!$D$5:$CL$125,6,FALSE)</f>
        <v>Low</v>
      </c>
      <c r="L258" s="77" t="str">
        <f>VLOOKUP(F258,'N2K Features'!$D$5:$CL$125,7,FALSE)</f>
        <v>No</v>
      </c>
      <c r="M258" s="77" t="str">
        <f>VLOOKUP(F258,'N2K Features'!$D$5:$CL$125,8,FALSE)</f>
        <v>Negligible</v>
      </c>
      <c r="N258" s="77" t="str">
        <f>VLOOKUP(F258,'N2K Features'!$D$5:$CL$125,9,FALSE)</f>
        <v>Low</v>
      </c>
      <c r="O258" s="77" t="str">
        <f>VLOOKUP(F258,'N2K Features'!$D$5:$CL$125,10,FALSE)</f>
        <v>No</v>
      </c>
      <c r="P258" s="77" t="str">
        <f>VLOOKUP(F258,'N2K Features'!$D$5:$CL$125,11,FALSE)</f>
        <v>Negligible</v>
      </c>
      <c r="Q258" s="77" t="str">
        <f>VLOOKUP(F258,'N2K Features'!$D$5:$CL$125,12,FALSE)</f>
        <v>Low</v>
      </c>
      <c r="R258" s="77" t="str">
        <f>VLOOKUP(F258,'N2K Features'!$D$5:$CL$125,13,FALSE)</f>
        <v>No</v>
      </c>
      <c r="S258" s="77" t="str">
        <f>VLOOKUP(F258,'N2K Features'!$D$5:$CL$125,14,FALSE)</f>
        <v>Negligible</v>
      </c>
      <c r="T258" s="77" t="str">
        <f>VLOOKUP(F258,'N2K Features'!$D$5:$CL$125,15,FALSE)</f>
        <v>Low</v>
      </c>
      <c r="U258" s="77" t="str">
        <f>VLOOKUP(F258,'N2K Features'!$D$5:$CL$125,16,FALSE)</f>
        <v>No</v>
      </c>
      <c r="V258" s="77">
        <f>VLOOKUP(F258,'N2K Features'!$D$5:$CL$125, 17,FALSE)</f>
        <v>0</v>
      </c>
      <c r="W258" s="77">
        <f>VLOOKUP(F258,'N2K Features'!$D$5:$CL$125,18,FALSE)</f>
        <v>0</v>
      </c>
      <c r="X258" s="77" t="str">
        <f>VLOOKUP(F258,'N2K Features'!$D$5:$CL$125,19,FALSE)</f>
        <v>No</v>
      </c>
      <c r="Y258" s="77">
        <f>VLOOKUP(F258,'N2K Features'!$D$5:$CL$125,20,FALSE)</f>
        <v>0</v>
      </c>
      <c r="Z258" s="77">
        <f>VLOOKUP(F258,'N2K Features'!$D$5:$CL$125,21,FALSE)</f>
        <v>0</v>
      </c>
      <c r="AA258" s="77" t="str">
        <f>VLOOKUP(F258,'N2K Features'!$D$5:$CL$125,22,FALSE)</f>
        <v>No</v>
      </c>
      <c r="AB258" s="77">
        <f>VLOOKUP(F258,'N2K Features'!$D$5:$CL$125,23,FALSE)</f>
        <v>0</v>
      </c>
      <c r="AC258" s="77">
        <f>VLOOKUP(F258,'N2K Features'!$D$5:$CL$125,24,FALSE)</f>
        <v>0</v>
      </c>
      <c r="AD258" s="77" t="str">
        <f>VLOOKUP(F258,'N2K Features'!$D$5:$CL$125,25,FALSE)</f>
        <v>No</v>
      </c>
      <c r="AE258" s="77">
        <f>VLOOKUP(F258,'N2K Features'!$D$5:$CL$125,26,FALSE)</f>
        <v>0</v>
      </c>
      <c r="AF258" s="78">
        <f>VLOOKUP(F258,'N2K Features'!$D$5:$CL$125,27,FALSE)</f>
        <v>0</v>
      </c>
      <c r="AG258" s="76" t="str">
        <f>VLOOKUP(F258,'N2K Features'!$D$5:$CL$125,28,FALSE)</f>
        <v>No</v>
      </c>
      <c r="AH258" s="76">
        <f>VLOOKUP(F258,'N2K Features'!$D$5:$CL$125,29,FALSE)</f>
        <v>0</v>
      </c>
      <c r="AI258" s="76">
        <f>VLOOKUP(F258,'N2K Features'!$D$5:$CL$125,30,FALSE)</f>
        <v>0</v>
      </c>
      <c r="AJ258" s="76" t="str">
        <f>VLOOKUP(F258,'N2K Features'!$D$5:$CL$125,31,FALSE)</f>
        <v>No</v>
      </c>
      <c r="AK258" s="76">
        <f>VLOOKUP(F258,'N2K Features'!$D$5:$CL$125,32,FALSE)</f>
        <v>0</v>
      </c>
      <c r="AL258" s="76">
        <f>VLOOKUP(F258,'N2K Features'!$D$5:$CL$125,33,FALSE)</f>
        <v>0</v>
      </c>
      <c r="AM258" s="76" t="str">
        <f>VLOOKUP(F258,'N2K Features'!$D$5:$CL$125,34,FALSE)</f>
        <v>No</v>
      </c>
      <c r="AN258" s="76">
        <f>VLOOKUP(F258,'N2K Features'!$D$5:$CL$125,35,FALSE)</f>
        <v>0</v>
      </c>
      <c r="AO258" s="76">
        <f>VLOOKUP(F258,'N2K Features'!$D$5:$CL$125,36,FALSE)</f>
        <v>0</v>
      </c>
      <c r="AP258" s="76" t="str">
        <f>VLOOKUP(F258,'N2K Features'!$D$5:$CL$125,37,FALSE)</f>
        <v>No</v>
      </c>
      <c r="AQ258" s="76">
        <f>VLOOKUP(F258,'N2K Features'!$D$5:$CL$125,38,FALSE)</f>
        <v>0</v>
      </c>
      <c r="AR258" s="76">
        <f>VLOOKUP(F258,'N2K Features'!$D$5:$CL$125,39,FALSE)</f>
        <v>0</v>
      </c>
      <c r="AS258" s="76" t="str">
        <f>VLOOKUP(F258,'N2K Features'!$D$5:$CL$125,40,FALSE)</f>
        <v>No</v>
      </c>
      <c r="AT258" s="76">
        <f>VLOOKUP(F258,'N2K Features'!$D$5:$CL$125,41,FALSE)</f>
        <v>0</v>
      </c>
      <c r="AU258" s="76">
        <f>VLOOKUP(F258,'N2K Features'!$D$5:$CL$125,42,FALSE)</f>
        <v>0</v>
      </c>
      <c r="AV258" s="76" t="str">
        <f>VLOOKUP(F258,'N2K Features'!$D$5:$CL$125,43,FALSE)</f>
        <v>No</v>
      </c>
      <c r="AW258" s="76">
        <f>VLOOKUP(F258,'N2K Features'!$D$5:$CL$125,44,FALSE)</f>
        <v>0</v>
      </c>
      <c r="AX258" s="76">
        <f>VLOOKUP(F258,'N2K Features'!$D$5:$CL$125,45,FALSE)</f>
        <v>0</v>
      </c>
      <c r="AY258" s="76" t="str">
        <f>VLOOKUP(F258,'N2K Features'!$D$5:$CL$125,46,FALSE)</f>
        <v>No</v>
      </c>
      <c r="AZ258" s="76">
        <f>VLOOKUP(F258,'N2K Features'!$D$5:$CL$125,47,FALSE)</f>
        <v>0</v>
      </c>
      <c r="BA258" s="76">
        <f>VLOOKUP(F258,'N2K Features'!$D$5:$CL$125,48,FALSE)</f>
        <v>0</v>
      </c>
      <c r="BB258" s="76" t="str">
        <f>VLOOKUP(F258,'N2K Features'!$D$5:$CL$125,49,FALSE)</f>
        <v>No</v>
      </c>
      <c r="BC258" s="76">
        <f>VLOOKUP(F258,'N2K Features'!$D$5:$CL$125,50,FALSE)</f>
        <v>0</v>
      </c>
      <c r="BD258" s="130">
        <f>VLOOKUP(F258,'N2K Features'!$D$5:$CL$125,51,FALSE)</f>
        <v>0</v>
      </c>
      <c r="BE258" s="76" t="str">
        <f>VLOOKUP(F258,'N2K Features'!$D$5:$CL$125,52,FALSE)</f>
        <v>No</v>
      </c>
      <c r="BF258" s="76">
        <f>VLOOKUP(F258,'N2K Features'!$D$5:$CL$125,53,FALSE)</f>
        <v>0</v>
      </c>
      <c r="BG258" s="130">
        <f>VLOOKUP(F258,'N2K Features'!$D$5:$CL$125,54,FALSE)</f>
        <v>0</v>
      </c>
      <c r="BH258" s="76" t="str">
        <f>VLOOKUP(F258,'N2K Features'!$D$5:$CL$125,55,FALSE)</f>
        <v>No</v>
      </c>
      <c r="BI258" s="76">
        <f>VLOOKUP(F258,'N2K Features'!$D$5:$CL$125,56,FALSE)</f>
        <v>0</v>
      </c>
      <c r="BJ258" s="76">
        <f>VLOOKUP(F258,'N2K Features'!$D$5:$CL$125,57,FALSE)</f>
        <v>0</v>
      </c>
      <c r="BK258" s="76" t="str">
        <f>VLOOKUP(F258,'N2K Features'!$D$5:$CL$125,58,FALSE)</f>
        <v>No</v>
      </c>
      <c r="BL258" s="76">
        <f>VLOOKUP(F258,'N2K Features'!$D$5:$CL$125,59,FALSE)</f>
        <v>0</v>
      </c>
      <c r="BM258" s="130">
        <f>VLOOKUP(F258,'N2K Features'!$D$5:$CL$125,60,FALSE)</f>
        <v>0</v>
      </c>
      <c r="BN258" s="76" t="str">
        <f>VLOOKUP(F258,'N2K Features'!$D$5:$CL$125,61,FALSE)</f>
        <v>No</v>
      </c>
      <c r="BO258" s="76">
        <f>VLOOKUP(F258,'N2K Features'!$D$5:$CL$125,62,FALSE)</f>
        <v>0</v>
      </c>
      <c r="BP258" s="76">
        <f>VLOOKUP(F258,'N2K Features'!$D$5:$CL$125,63,FALSE)</f>
        <v>0</v>
      </c>
      <c r="BQ258" s="76" t="str">
        <f>VLOOKUP(F258,'N2K Features'!$D$5:$CL$125,64,FALSE)</f>
        <v>No</v>
      </c>
      <c r="BR258" s="76">
        <f>VLOOKUP(F258,'N2K Features'!$D$5:$CL$125,65,FALSE)</f>
        <v>0</v>
      </c>
      <c r="BS258" s="76">
        <f>VLOOKUP(F258,'N2K Features'!$D$5:$CL$125,66,FALSE)</f>
        <v>0</v>
      </c>
      <c r="BT258" s="76" t="str">
        <f>VLOOKUP(F258,'N2K Features'!$D$5:$CL$125,67,FALSE)</f>
        <v>No</v>
      </c>
      <c r="BU258" s="76">
        <f>VLOOKUP(F258,'N2K Features'!$D$5:$CL$125,68,FALSE)</f>
        <v>0</v>
      </c>
      <c r="BV258" s="76">
        <f>VLOOKUP(F258,'N2K Features'!$D$5:$CL$125,69,FALSE)</f>
        <v>0</v>
      </c>
      <c r="BW258" s="76" t="str">
        <f>VLOOKUP(F258,'N2K Features'!$D$5:$CL$125,70,FALSE)</f>
        <v>No</v>
      </c>
      <c r="BX258" s="76">
        <f>VLOOKUP(F258,'N2K Features'!$D$5:$CL$125,71,FALSE)</f>
        <v>0</v>
      </c>
      <c r="BY258" s="130">
        <f>VLOOKUP(F258,'N2K Features'!$D$5:$CL$125,72,FALSE)</f>
        <v>0</v>
      </c>
      <c r="BZ258" s="76" t="str">
        <f>VLOOKUP(F258,'N2K Features'!$D$5:$CL$125,73,FALSE)</f>
        <v>No</v>
      </c>
      <c r="CA258" s="76">
        <f>VLOOKUP(F258,'N2K Features'!$D$5:$CL$125,74,FALSE)</f>
        <v>0</v>
      </c>
      <c r="CB258" s="76">
        <f>VLOOKUP(F258,'N2K Features'!$D$5:$CL$125,75,FALSE)</f>
        <v>0</v>
      </c>
      <c r="CC258" s="76" t="str">
        <f>VLOOKUP(F258,'N2K Features'!$D$5:$CL$125,76,FALSE)</f>
        <v>No</v>
      </c>
      <c r="CD258" s="76">
        <f>VLOOKUP(F258,'N2K Features'!$D$5:$CL$125,77,FALSE)</f>
        <v>0</v>
      </c>
      <c r="CE258" s="76">
        <f>VLOOKUP(F258,'N2K Features'!$D$5:$CL$125,78,FALSE)</f>
        <v>0</v>
      </c>
      <c r="CF258" s="76" t="str">
        <f>VLOOKUP(F258,'N2K Features'!$D$5:$CL$125,79,FALSE)</f>
        <v>No</v>
      </c>
      <c r="CG258" s="76">
        <f>VLOOKUP(F258,'N2K Features'!$D$5:$CL$125,80,FALSE)</f>
        <v>0</v>
      </c>
      <c r="CH258" s="76">
        <f>VLOOKUP(F258,'N2K Features'!$D$5:$CL$125,81,FALSE)</f>
        <v>0</v>
      </c>
      <c r="CI258" s="76" t="str">
        <f>VLOOKUP(F258,'N2K Features'!$D$5:$CL$125,82,FALSE)</f>
        <v>No</v>
      </c>
      <c r="CJ258" s="76">
        <f>VLOOKUP(F258,'N2K Features'!$D$5:$CL$125,83,FALSE)</f>
        <v>0</v>
      </c>
      <c r="CK258" s="76">
        <f>VLOOKUP(F258,'N2K Features'!$D$5:$CL$125,84,FALSE)</f>
        <v>0</v>
      </c>
      <c r="CL258" s="76" t="str">
        <f>VLOOKUP(F258,'N2K Features'!$D$5:$CL$125,85,FALSE)</f>
        <v>No</v>
      </c>
      <c r="CM258" s="76">
        <f>VLOOKUP(F258,'N2K Features'!$D$5:$CL$125,86,FALSE)</f>
        <v>0</v>
      </c>
      <c r="CN258" s="79">
        <f>VLOOKUP(F258,'N2K Features'!$D$5:$CL$125,87,FALSE)</f>
        <v>0</v>
      </c>
    </row>
    <row r="259" spans="1:92" ht="14.4" hidden="1" x14ac:dyDescent="0.3">
      <c r="A259" s="129" t="s">
        <v>280</v>
      </c>
      <c r="B259" s="59" t="s">
        <v>281</v>
      </c>
      <c r="C259" s="59" t="s">
        <v>528</v>
      </c>
      <c r="D259" s="59" t="s">
        <v>55</v>
      </c>
      <c r="E259" s="59" t="s">
        <v>57</v>
      </c>
      <c r="F259" s="59" t="s">
        <v>56</v>
      </c>
      <c r="G259" s="59" t="s">
        <v>57</v>
      </c>
      <c r="H259" s="179" t="s">
        <v>58</v>
      </c>
      <c r="I259" s="77" t="str">
        <f>VLOOKUP(F259,'N2K Features'!$D$5:$CL$125,4,FALSE)</f>
        <v>No</v>
      </c>
      <c r="J259" s="77">
        <f>VLOOKUP(F259,'N2K Features'!$D$5:$CL$125,5,FALSE)</f>
        <v>0</v>
      </c>
      <c r="K259" s="77">
        <f>VLOOKUP(F259,'N2K Features'!$D$5:$CL$125,6,FALSE)</f>
        <v>0</v>
      </c>
      <c r="L259" s="77" t="str">
        <f>VLOOKUP(F259,'N2K Features'!$D$5:$CL$125,7,FALSE)</f>
        <v>No</v>
      </c>
      <c r="M259" s="77" t="str">
        <f>VLOOKUP(F259,'N2K Features'!$D$5:$CL$125,8,FALSE)</f>
        <v>Negligible</v>
      </c>
      <c r="N259" s="77" t="str">
        <f>VLOOKUP(F259,'N2K Features'!$D$5:$CL$125,9,FALSE)</f>
        <v>Low</v>
      </c>
      <c r="O259" s="77" t="str">
        <f>VLOOKUP(F259,'N2K Features'!$D$5:$CL$125,10,FALSE)</f>
        <v>No</v>
      </c>
      <c r="P259" s="77" t="str">
        <f>VLOOKUP(F259,'N2K Features'!$D$5:$CL$125,11,FALSE)</f>
        <v>Negligible</v>
      </c>
      <c r="Q259" s="77" t="str">
        <f>VLOOKUP(F259,'N2K Features'!$D$5:$CL$125,12,FALSE)</f>
        <v>Low</v>
      </c>
      <c r="R259" s="77" t="str">
        <f>VLOOKUP(F259,'N2K Features'!$D$5:$CL$125,13,FALSE)</f>
        <v>No</v>
      </c>
      <c r="S259" s="77">
        <f>VLOOKUP(F259,'N2K Features'!$D$5:$CL$125,14,FALSE)</f>
        <v>0</v>
      </c>
      <c r="T259" s="77">
        <f>VLOOKUP(F259,'N2K Features'!$D$5:$CL$125,15,FALSE)</f>
        <v>0</v>
      </c>
      <c r="U259" s="77" t="str">
        <f>VLOOKUP(F259,'N2K Features'!$D$5:$CL$125,16,FALSE)</f>
        <v>No</v>
      </c>
      <c r="V259" s="77">
        <f>VLOOKUP(F259,'N2K Features'!$D$5:$CL$125, 17,FALSE)</f>
        <v>0</v>
      </c>
      <c r="W259" s="77">
        <f>VLOOKUP(F259,'N2K Features'!$D$5:$CL$125,18,FALSE)</f>
        <v>0</v>
      </c>
      <c r="X259" s="77" t="str">
        <f>VLOOKUP(F259,'N2K Features'!$D$5:$CL$125,19,FALSE)</f>
        <v>No</v>
      </c>
      <c r="Y259" s="77">
        <f>VLOOKUP(F259,'N2K Features'!$D$5:$CL$125,20,FALSE)</f>
        <v>0</v>
      </c>
      <c r="Z259" s="77">
        <f>VLOOKUP(F259,'N2K Features'!$D$5:$CL$125,21,FALSE)</f>
        <v>0</v>
      </c>
      <c r="AA259" s="77" t="str">
        <f>VLOOKUP(F259,'N2K Features'!$D$5:$CL$125,22,FALSE)</f>
        <v>No</v>
      </c>
      <c r="AB259" s="77">
        <f>VLOOKUP(F259,'N2K Features'!$D$5:$CL$125,23,FALSE)</f>
        <v>0</v>
      </c>
      <c r="AC259" s="77">
        <f>VLOOKUP(F259,'N2K Features'!$D$5:$CL$125,24,FALSE)</f>
        <v>0</v>
      </c>
      <c r="AD259" s="77" t="str">
        <f>VLOOKUP(F259,'N2K Features'!$D$5:$CL$125,25,FALSE)</f>
        <v>No</v>
      </c>
      <c r="AE259" s="77">
        <f>VLOOKUP(F259,'N2K Features'!$D$5:$CL$125,26,FALSE)</f>
        <v>0</v>
      </c>
      <c r="AF259" s="78">
        <f>VLOOKUP(F259,'N2K Features'!$D$5:$CL$125,27,FALSE)</f>
        <v>0</v>
      </c>
      <c r="AG259" s="76" t="str">
        <f>VLOOKUP(F259,'N2K Features'!$D$5:$CL$125,28,FALSE)</f>
        <v>No</v>
      </c>
      <c r="AH259" s="76">
        <f>VLOOKUP(F259,'N2K Features'!$D$5:$CL$125,29,FALSE)</f>
        <v>0</v>
      </c>
      <c r="AI259" s="76">
        <f>VLOOKUP(F259,'N2K Features'!$D$5:$CL$125,30,FALSE)</f>
        <v>0</v>
      </c>
      <c r="AJ259" s="76" t="str">
        <f>VLOOKUP(F259,'N2K Features'!$D$5:$CL$125,31,FALSE)</f>
        <v>No</v>
      </c>
      <c r="AK259" s="76">
        <f>VLOOKUP(F259,'N2K Features'!$D$5:$CL$125,32,FALSE)</f>
        <v>0</v>
      </c>
      <c r="AL259" s="76">
        <f>VLOOKUP(F259,'N2K Features'!$D$5:$CL$125,33,FALSE)</f>
        <v>0</v>
      </c>
      <c r="AM259" s="76" t="str">
        <f>VLOOKUP(F259,'N2K Features'!$D$5:$CL$125,34,FALSE)</f>
        <v>No</v>
      </c>
      <c r="AN259" s="76">
        <f>VLOOKUP(F259,'N2K Features'!$D$5:$CL$125,35,FALSE)</f>
        <v>0</v>
      </c>
      <c r="AO259" s="76">
        <f>VLOOKUP(F259,'N2K Features'!$D$5:$CL$125,36,FALSE)</f>
        <v>0</v>
      </c>
      <c r="AP259" s="76" t="str">
        <f>VLOOKUP(F259,'N2K Features'!$D$5:$CL$125,37,FALSE)</f>
        <v>No</v>
      </c>
      <c r="AQ259" s="76">
        <f>VLOOKUP(F259,'N2K Features'!$D$5:$CL$125,38,FALSE)</f>
        <v>0</v>
      </c>
      <c r="AR259" s="76">
        <f>VLOOKUP(F259,'N2K Features'!$D$5:$CL$125,39,FALSE)</f>
        <v>0</v>
      </c>
      <c r="AS259" s="76" t="str">
        <f>VLOOKUP(F259,'N2K Features'!$D$5:$CL$125,40,FALSE)</f>
        <v>No</v>
      </c>
      <c r="AT259" s="76">
        <f>VLOOKUP(F259,'N2K Features'!$D$5:$CL$125,41,FALSE)</f>
        <v>0</v>
      </c>
      <c r="AU259" s="76">
        <f>VLOOKUP(F259,'N2K Features'!$D$5:$CL$125,42,FALSE)</f>
        <v>0</v>
      </c>
      <c r="AV259" s="76" t="str">
        <f>VLOOKUP(F259,'N2K Features'!$D$5:$CL$125,43,FALSE)</f>
        <v>No</v>
      </c>
      <c r="AW259" s="76">
        <f>VLOOKUP(F259,'N2K Features'!$D$5:$CL$125,44,FALSE)</f>
        <v>0</v>
      </c>
      <c r="AX259" s="76">
        <f>VLOOKUP(F259,'N2K Features'!$D$5:$CL$125,45,FALSE)</f>
        <v>0</v>
      </c>
      <c r="AY259" s="76" t="str">
        <f>VLOOKUP(F259,'N2K Features'!$D$5:$CL$125,46,FALSE)</f>
        <v>No</v>
      </c>
      <c r="AZ259" s="76">
        <f>VLOOKUP(F259,'N2K Features'!$D$5:$CL$125,47,FALSE)</f>
        <v>0</v>
      </c>
      <c r="BA259" s="76">
        <f>VLOOKUP(F259,'N2K Features'!$D$5:$CL$125,48,FALSE)</f>
        <v>0</v>
      </c>
      <c r="BB259" s="76" t="str">
        <f>VLOOKUP(F259,'N2K Features'!$D$5:$CL$125,49,FALSE)</f>
        <v>No</v>
      </c>
      <c r="BC259" s="76">
        <f>VLOOKUP(F259,'N2K Features'!$D$5:$CL$125,50,FALSE)</f>
        <v>0</v>
      </c>
      <c r="BD259" s="130">
        <f>VLOOKUP(F259,'N2K Features'!$D$5:$CL$125,51,FALSE)</f>
        <v>0</v>
      </c>
      <c r="BE259" s="76" t="str">
        <f>VLOOKUP(F259,'N2K Features'!$D$5:$CL$125,52,FALSE)</f>
        <v>No</v>
      </c>
      <c r="BF259" s="76">
        <f>VLOOKUP(F259,'N2K Features'!$D$5:$CL$125,53,FALSE)</f>
        <v>0</v>
      </c>
      <c r="BG259" s="130">
        <f>VLOOKUP(F259,'N2K Features'!$D$5:$CL$125,54,FALSE)</f>
        <v>0</v>
      </c>
      <c r="BH259" s="76" t="str">
        <f>VLOOKUP(F259,'N2K Features'!$D$5:$CL$125,55,FALSE)</f>
        <v>No</v>
      </c>
      <c r="BI259" s="76">
        <f>VLOOKUP(F259,'N2K Features'!$D$5:$CL$125,56,FALSE)</f>
        <v>0</v>
      </c>
      <c r="BJ259" s="76">
        <f>VLOOKUP(F259,'N2K Features'!$D$5:$CL$125,57,FALSE)</f>
        <v>0</v>
      </c>
      <c r="BK259" s="76" t="str">
        <f>VLOOKUP(F259,'N2K Features'!$D$5:$CL$125,58,FALSE)</f>
        <v>No</v>
      </c>
      <c r="BL259" s="76">
        <f>VLOOKUP(F259,'N2K Features'!$D$5:$CL$125,59,FALSE)</f>
        <v>0</v>
      </c>
      <c r="BM259" s="130">
        <f>VLOOKUP(F259,'N2K Features'!$D$5:$CL$125,60,FALSE)</f>
        <v>0</v>
      </c>
      <c r="BN259" s="76" t="str">
        <f>VLOOKUP(F259,'N2K Features'!$D$5:$CL$125,61,FALSE)</f>
        <v>No</v>
      </c>
      <c r="BO259" s="76">
        <f>VLOOKUP(F259,'N2K Features'!$D$5:$CL$125,62,FALSE)</f>
        <v>0</v>
      </c>
      <c r="BP259" s="76">
        <f>VLOOKUP(F259,'N2K Features'!$D$5:$CL$125,63,FALSE)</f>
        <v>0</v>
      </c>
      <c r="BQ259" s="76" t="str">
        <f>VLOOKUP(F259,'N2K Features'!$D$5:$CL$125,64,FALSE)</f>
        <v>No</v>
      </c>
      <c r="BR259" s="76">
        <f>VLOOKUP(F259,'N2K Features'!$D$5:$CL$125,65,FALSE)</f>
        <v>0</v>
      </c>
      <c r="BS259" s="76">
        <f>VLOOKUP(F259,'N2K Features'!$D$5:$CL$125,66,FALSE)</f>
        <v>0</v>
      </c>
      <c r="BT259" s="76" t="str">
        <f>VLOOKUP(F259,'N2K Features'!$D$5:$CL$125,67,FALSE)</f>
        <v>No</v>
      </c>
      <c r="BU259" s="76">
        <f>VLOOKUP(F259,'N2K Features'!$D$5:$CL$125,68,FALSE)</f>
        <v>0</v>
      </c>
      <c r="BV259" s="76">
        <f>VLOOKUP(F259,'N2K Features'!$D$5:$CL$125,69,FALSE)</f>
        <v>0</v>
      </c>
      <c r="BW259" s="76" t="str">
        <f>VLOOKUP(F259,'N2K Features'!$D$5:$CL$125,70,FALSE)</f>
        <v>No</v>
      </c>
      <c r="BX259" s="76">
        <f>VLOOKUP(F259,'N2K Features'!$D$5:$CL$125,71,FALSE)</f>
        <v>0</v>
      </c>
      <c r="BY259" s="130">
        <f>VLOOKUP(F259,'N2K Features'!$D$5:$CL$125,72,FALSE)</f>
        <v>0</v>
      </c>
      <c r="BZ259" s="76" t="str">
        <f>VLOOKUP(F259,'N2K Features'!$D$5:$CL$125,73,FALSE)</f>
        <v>No</v>
      </c>
      <c r="CA259" s="76">
        <f>VLOOKUP(F259,'N2K Features'!$D$5:$CL$125,74,FALSE)</f>
        <v>0</v>
      </c>
      <c r="CB259" s="76">
        <f>VLOOKUP(F259,'N2K Features'!$D$5:$CL$125,75,FALSE)</f>
        <v>0</v>
      </c>
      <c r="CC259" s="76" t="str">
        <f>VLOOKUP(F259,'N2K Features'!$D$5:$CL$125,76,FALSE)</f>
        <v>No</v>
      </c>
      <c r="CD259" s="76">
        <f>VLOOKUP(F259,'N2K Features'!$D$5:$CL$125,77,FALSE)</f>
        <v>0</v>
      </c>
      <c r="CE259" s="76">
        <f>VLOOKUP(F259,'N2K Features'!$D$5:$CL$125,78,FALSE)</f>
        <v>0</v>
      </c>
      <c r="CF259" s="76" t="str">
        <f>VLOOKUP(F259,'N2K Features'!$D$5:$CL$125,79,FALSE)</f>
        <v>No</v>
      </c>
      <c r="CG259" s="76">
        <f>VLOOKUP(F259,'N2K Features'!$D$5:$CL$125,80,FALSE)</f>
        <v>0</v>
      </c>
      <c r="CH259" s="76">
        <f>VLOOKUP(F259,'N2K Features'!$D$5:$CL$125,81,FALSE)</f>
        <v>0</v>
      </c>
      <c r="CI259" s="76" t="str">
        <f>VLOOKUP(F259,'N2K Features'!$D$5:$CL$125,82,FALSE)</f>
        <v>No</v>
      </c>
      <c r="CJ259" s="76">
        <f>VLOOKUP(F259,'N2K Features'!$D$5:$CL$125,83,FALSE)</f>
        <v>0</v>
      </c>
      <c r="CK259" s="76">
        <f>VLOOKUP(F259,'N2K Features'!$D$5:$CL$125,84,FALSE)</f>
        <v>0</v>
      </c>
      <c r="CL259" s="76" t="str">
        <f>VLOOKUP(F259,'N2K Features'!$D$5:$CL$125,85,FALSE)</f>
        <v>Yes</v>
      </c>
      <c r="CM259" s="76" t="str">
        <f>VLOOKUP(F259,'N2K Features'!$D$5:$CL$125,86,FALSE)</f>
        <v>Low</v>
      </c>
      <c r="CN259" s="79" t="str">
        <f>VLOOKUP(F259,'N2K Features'!$D$5:$CL$125,87,FALSE)</f>
        <v xml:space="preserve">Iconic mammal species, but not easily viewed. </v>
      </c>
    </row>
    <row r="260" spans="1:92" ht="14.4" hidden="1" x14ac:dyDescent="0.3">
      <c r="A260" s="129" t="s">
        <v>282</v>
      </c>
      <c r="B260" s="59" t="s">
        <v>283</v>
      </c>
      <c r="C260" s="59" t="s">
        <v>585</v>
      </c>
      <c r="D260" s="59" t="s">
        <v>105</v>
      </c>
      <c r="E260" s="59" t="s">
        <v>588</v>
      </c>
      <c r="F260" s="59" t="s">
        <v>106</v>
      </c>
      <c r="G260" s="59" t="s">
        <v>107</v>
      </c>
      <c r="H260" s="179" t="s">
        <v>108</v>
      </c>
      <c r="I260" s="77" t="str">
        <f>VLOOKUP(F260,'N2K Features'!$D$5:$CL$125,4,FALSE)</f>
        <v>Yes</v>
      </c>
      <c r="J260" s="77" t="str">
        <f>VLOOKUP(F260,'N2K Features'!$D$5:$CL$125,5,FALSE)</f>
        <v>Medium</v>
      </c>
      <c r="K260" s="77" t="str">
        <f>VLOOKUP(F260,'N2K Features'!$D$5:$CL$125,6,FALSE)</f>
        <v>Moderate</v>
      </c>
      <c r="L260" s="77" t="str">
        <f>VLOOKUP(F260,'N2K Features'!$D$5:$CL$125,7,FALSE)</f>
        <v>Yes</v>
      </c>
      <c r="M260" s="77" t="str">
        <f>VLOOKUP(F260,'N2K Features'!$D$5:$CL$125,8,FALSE)</f>
        <v>Medium</v>
      </c>
      <c r="N260" s="77" t="str">
        <f>VLOOKUP(F260,'N2K Features'!$D$5:$CL$125,9,FALSE)</f>
        <v>Moderate</v>
      </c>
      <c r="O260" s="77" t="str">
        <f>VLOOKUP(F260,'N2K Features'!$D$5:$CL$125,10,FALSE)</f>
        <v>Yes</v>
      </c>
      <c r="P260" s="77" t="str">
        <f>VLOOKUP(F260,'N2K Features'!$D$5:$CL$125,11,FALSE)</f>
        <v>Medium</v>
      </c>
      <c r="Q260" s="77" t="str">
        <f>VLOOKUP(F260,'N2K Features'!$D$5:$CL$125,12,FALSE)</f>
        <v>Low</v>
      </c>
      <c r="R260" s="77" t="str">
        <f>VLOOKUP(F260,'N2K Features'!$D$5:$CL$125,13,FALSE)</f>
        <v>Yes</v>
      </c>
      <c r="S260" s="77" t="str">
        <f>VLOOKUP(F260,'N2K Features'!$D$5:$CL$125,14,FALSE)</f>
        <v>Small</v>
      </c>
      <c r="T260" s="77" t="str">
        <f>VLOOKUP(F260,'N2K Features'!$D$5:$CL$125,15,FALSE)</f>
        <v>High</v>
      </c>
      <c r="U260" s="77" t="str">
        <f>VLOOKUP(F260,'N2K Features'!$D$5:$CL$125,16,FALSE)</f>
        <v>No</v>
      </c>
      <c r="V260" s="77">
        <f>VLOOKUP(F260,'N2K Features'!$D$5:$CL$125, 17,FALSE)</f>
        <v>0</v>
      </c>
      <c r="W260" s="77">
        <f>VLOOKUP(F260,'N2K Features'!$D$5:$CL$125,18,FALSE)</f>
        <v>0</v>
      </c>
      <c r="X260" s="77" t="str">
        <f>VLOOKUP(F260,'N2K Features'!$D$5:$CL$125,19,FALSE)</f>
        <v>No</v>
      </c>
      <c r="Y260" s="77">
        <f>VLOOKUP(F260,'N2K Features'!$D$5:$CL$125,20,FALSE)</f>
        <v>0</v>
      </c>
      <c r="Z260" s="77">
        <f>VLOOKUP(F260,'N2K Features'!$D$5:$CL$125,21,FALSE)</f>
        <v>0</v>
      </c>
      <c r="AA260" s="77" t="str">
        <f>VLOOKUP(F260,'N2K Features'!$D$5:$CL$125,22,FALSE)</f>
        <v>No</v>
      </c>
      <c r="AB260" s="77">
        <f>VLOOKUP(F260,'N2K Features'!$D$5:$CL$125,23,FALSE)</f>
        <v>0</v>
      </c>
      <c r="AC260" s="77">
        <f>VLOOKUP(F260,'N2K Features'!$D$5:$CL$125,24,FALSE)</f>
        <v>0</v>
      </c>
      <c r="AD260" s="77" t="str">
        <f>VLOOKUP(F260,'N2K Features'!$D$5:$CL$125,25,FALSE)</f>
        <v>No</v>
      </c>
      <c r="AE260" s="77">
        <f>VLOOKUP(F260,'N2K Features'!$D$5:$CL$125,26,FALSE)</f>
        <v>0</v>
      </c>
      <c r="AF260" s="78">
        <f>VLOOKUP(F260,'N2K Features'!$D$5:$CL$125,27,FALSE)</f>
        <v>0</v>
      </c>
      <c r="AG260" s="76" t="str">
        <f>VLOOKUP(F260,'N2K Features'!$D$5:$CL$125,28,FALSE)</f>
        <v>No</v>
      </c>
      <c r="AH260" s="76">
        <f>VLOOKUP(F260,'N2K Features'!$D$5:$CL$125,29,FALSE)</f>
        <v>0</v>
      </c>
      <c r="AI260" s="76">
        <f>VLOOKUP(F260,'N2K Features'!$D$5:$CL$125,30,FALSE)</f>
        <v>0</v>
      </c>
      <c r="AJ260" s="76" t="str">
        <f>VLOOKUP(F260,'N2K Features'!$D$5:$CL$125,31,FALSE)</f>
        <v>Yes</v>
      </c>
      <c r="AK260" s="76" t="str">
        <f>VLOOKUP(F260,'N2K Features'!$D$5:$CL$125,32,FALSE)</f>
        <v>Medium</v>
      </c>
      <c r="AL260" s="76" t="str">
        <f>VLOOKUP(F260,'N2K Features'!$D$5:$CL$125,33,FALSE)</f>
        <v>High</v>
      </c>
      <c r="AM260" s="76" t="str">
        <f>VLOOKUP(F260,'N2K Features'!$D$5:$CL$125,34,FALSE)</f>
        <v>No</v>
      </c>
      <c r="AN260" s="76">
        <f>VLOOKUP(F260,'N2K Features'!$D$5:$CL$125,35,FALSE)</f>
        <v>0</v>
      </c>
      <c r="AO260" s="76">
        <f>VLOOKUP(F260,'N2K Features'!$D$5:$CL$125,36,FALSE)</f>
        <v>0</v>
      </c>
      <c r="AP260" s="76" t="str">
        <f>VLOOKUP(F260,'N2K Features'!$D$5:$CL$125,37,FALSE)</f>
        <v>No</v>
      </c>
      <c r="AQ260" s="76">
        <f>VLOOKUP(F260,'N2K Features'!$D$5:$CL$125,38,FALSE)</f>
        <v>0</v>
      </c>
      <c r="AR260" s="76">
        <f>VLOOKUP(F260,'N2K Features'!$D$5:$CL$125,39,FALSE)</f>
        <v>0</v>
      </c>
      <c r="AS260" s="76" t="str">
        <f>VLOOKUP(F260,'N2K Features'!$D$5:$CL$125,40,FALSE)</f>
        <v>Yes</v>
      </c>
      <c r="AT260" s="76" t="str">
        <f>VLOOKUP(F260,'N2K Features'!$D$5:$CL$125,41,FALSE)</f>
        <v>Small</v>
      </c>
      <c r="AU260" s="76" t="str">
        <f>VLOOKUP(F260,'N2K Features'!$D$5:$CL$125,42,FALSE)</f>
        <v>High</v>
      </c>
      <c r="AV260" s="76" t="str">
        <f>VLOOKUP(F260,'N2K Features'!$D$5:$CL$125,43,FALSE)</f>
        <v>No</v>
      </c>
      <c r="AW260" s="76">
        <f>VLOOKUP(F260,'N2K Features'!$D$5:$CL$125,44,FALSE)</f>
        <v>0</v>
      </c>
      <c r="AX260" s="76">
        <f>VLOOKUP(F260,'N2K Features'!$D$5:$CL$125,45,FALSE)</f>
        <v>0</v>
      </c>
      <c r="AY260" s="76" t="str">
        <f>VLOOKUP(F260,'N2K Features'!$D$5:$CL$125,46,FALSE)</f>
        <v>No</v>
      </c>
      <c r="AZ260" s="76">
        <f>VLOOKUP(F260,'N2K Features'!$D$5:$CL$125,47,FALSE)</f>
        <v>0</v>
      </c>
      <c r="BA260" s="76">
        <f>VLOOKUP(F260,'N2K Features'!$D$5:$CL$125,48,FALSE)</f>
        <v>0</v>
      </c>
      <c r="BB260" s="76" t="str">
        <f>VLOOKUP(F260,'N2K Features'!$D$5:$CL$125,49,FALSE)</f>
        <v>No</v>
      </c>
      <c r="BC260" s="76">
        <f>VLOOKUP(F260,'N2K Features'!$D$5:$CL$125,50,FALSE)</f>
        <v>0</v>
      </c>
      <c r="BD260" s="130">
        <f>VLOOKUP(F260,'N2K Features'!$D$5:$CL$125,51,FALSE)</f>
        <v>0</v>
      </c>
      <c r="BE260" s="76" t="str">
        <f>VLOOKUP(F260,'N2K Features'!$D$5:$CL$125,52,FALSE)</f>
        <v>No</v>
      </c>
      <c r="BF260" s="76">
        <f>VLOOKUP(F260,'N2K Features'!$D$5:$CL$125,53,FALSE)</f>
        <v>0</v>
      </c>
      <c r="BG260" s="130">
        <f>VLOOKUP(F260,'N2K Features'!$D$5:$CL$125,54,FALSE)</f>
        <v>0</v>
      </c>
      <c r="BH260" s="76" t="str">
        <f>VLOOKUP(F260,'N2K Features'!$D$5:$CL$125,55,FALSE)</f>
        <v>Yes</v>
      </c>
      <c r="BI260" s="76" t="str">
        <f>VLOOKUP(F260,'N2K Features'!$D$5:$CL$125,56,FALSE)</f>
        <v>Small</v>
      </c>
      <c r="BJ260" s="76" t="str">
        <f>VLOOKUP(F260,'N2K Features'!$D$5:$CL$125,57,FALSE)</f>
        <v>Small</v>
      </c>
      <c r="BK260" s="76" t="str">
        <f>VLOOKUP(F260,'N2K Features'!$D$5:$CL$125,58,FALSE)</f>
        <v>Yes</v>
      </c>
      <c r="BL260" s="76" t="str">
        <f>VLOOKUP(F260,'N2K Features'!$D$5:$CL$125,59,FALSE)</f>
        <v>Small</v>
      </c>
      <c r="BM260" s="130" t="str">
        <f>VLOOKUP(F260,'N2K Features'!$D$5:$CL$125,60,FALSE)</f>
        <v>Moderate</v>
      </c>
      <c r="BN260" s="76" t="str">
        <f>VLOOKUP(F260,'N2K Features'!$D$5:$CL$125,61,FALSE)</f>
        <v>No</v>
      </c>
      <c r="BO260" s="76">
        <f>VLOOKUP(F260,'N2K Features'!$D$5:$CL$125,62,FALSE)</f>
        <v>0</v>
      </c>
      <c r="BP260" s="76">
        <f>VLOOKUP(F260,'N2K Features'!$D$5:$CL$125,63,FALSE)</f>
        <v>0</v>
      </c>
      <c r="BQ260" s="76" t="str">
        <f>VLOOKUP(F260,'N2K Features'!$D$5:$CL$125,64,FALSE)</f>
        <v>No</v>
      </c>
      <c r="BR260" s="76">
        <f>VLOOKUP(F260,'N2K Features'!$D$5:$CL$125,65,FALSE)</f>
        <v>0</v>
      </c>
      <c r="BS260" s="76">
        <f>VLOOKUP(F260,'N2K Features'!$D$5:$CL$125,66,FALSE)</f>
        <v>0</v>
      </c>
      <c r="BT260" s="76" t="str">
        <f>VLOOKUP(F260,'N2K Features'!$D$5:$CL$125,67,FALSE)</f>
        <v>Yes</v>
      </c>
      <c r="BU260" s="76" t="str">
        <f>VLOOKUP(F260,'N2K Features'!$D$5:$CL$125,68,FALSE)</f>
        <v>Small</v>
      </c>
      <c r="BV260" s="76" t="str">
        <f>VLOOKUP(F260,'N2K Features'!$D$5:$CL$125,69,FALSE)</f>
        <v>High</v>
      </c>
      <c r="BW260" s="76" t="str">
        <f>VLOOKUP(F260,'N2K Features'!$D$5:$CL$125,70,FALSE)</f>
        <v>Yes</v>
      </c>
      <c r="BX260" s="76" t="str">
        <f>VLOOKUP(F260,'N2K Features'!$D$5:$CL$125,71,FALSE)</f>
        <v>Medium</v>
      </c>
      <c r="BY260" s="130" t="str">
        <f>VLOOKUP(F260,'N2K Features'!$D$5:$CL$125,72,FALSE)</f>
        <v>High</v>
      </c>
      <c r="BZ260" s="76" t="str">
        <f>VLOOKUP(F260,'N2K Features'!$D$5:$CL$125,73,FALSE)</f>
        <v>Yes</v>
      </c>
      <c r="CA260" s="76" t="str">
        <f>VLOOKUP(F260,'N2K Features'!$D$5:$CL$125,74,FALSE)</f>
        <v>Large</v>
      </c>
      <c r="CB260" s="76" t="str">
        <f>VLOOKUP(F260,'N2K Features'!$D$5:$CL$125,75,FALSE)</f>
        <v>High</v>
      </c>
      <c r="CC260" s="76" t="str">
        <f>VLOOKUP(F260,'N2K Features'!$D$5:$CL$125,76,FALSE)</f>
        <v>No</v>
      </c>
      <c r="CD260" s="76">
        <f>VLOOKUP(F260,'N2K Features'!$D$5:$CL$125,77,FALSE)</f>
        <v>0</v>
      </c>
      <c r="CE260" s="76">
        <f>VLOOKUP(F260,'N2K Features'!$D$5:$CL$125,78,FALSE)</f>
        <v>0</v>
      </c>
      <c r="CF260" s="76" t="str">
        <f>VLOOKUP(F260,'N2K Features'!$D$5:$CL$125,79,FALSE)</f>
        <v>No</v>
      </c>
      <c r="CG260" s="76">
        <f>VLOOKUP(F260,'N2K Features'!$D$5:$CL$125,80,FALSE)</f>
        <v>0</v>
      </c>
      <c r="CH260" s="76">
        <f>VLOOKUP(F260,'N2K Features'!$D$5:$CL$125,81,FALSE)</f>
        <v>0</v>
      </c>
      <c r="CI260" s="76" t="str">
        <f>VLOOKUP(F260,'N2K Features'!$D$5:$CL$125,82,FALSE)</f>
        <v>No</v>
      </c>
      <c r="CJ260" s="76">
        <f>VLOOKUP(F260,'N2K Features'!$D$5:$CL$125,83,FALSE)</f>
        <v>0</v>
      </c>
      <c r="CK260" s="76">
        <f>VLOOKUP(F260,'N2K Features'!$D$5:$CL$125,84,FALSE)</f>
        <v>0</v>
      </c>
      <c r="CL260" s="76" t="str">
        <f>VLOOKUP(F260,'N2K Features'!$D$5:$CL$125,85,FALSE)</f>
        <v>Yes</v>
      </c>
      <c r="CM260" s="76" t="str">
        <f>VLOOKUP(F260,'N2K Features'!$D$5:$CL$125,86,FALSE)</f>
        <v>Medium</v>
      </c>
      <c r="CN260" s="79" t="str">
        <f>VLOOKUP(F260,'N2K Features'!$D$5:$CL$125,87,FALSE)</f>
        <v>Distinctive natural landscapes, often on nature reserves with interpretation. Some have impressive displays of flowers and wild ponies. Often adjacent to holiday beaches. Educational use</v>
      </c>
    </row>
    <row r="261" spans="1:92" ht="14.4" hidden="1" x14ac:dyDescent="0.3">
      <c r="A261" s="129" t="s">
        <v>282</v>
      </c>
      <c r="B261" s="59" t="s">
        <v>283</v>
      </c>
      <c r="C261" s="59" t="s">
        <v>585</v>
      </c>
      <c r="D261" s="59" t="s">
        <v>94</v>
      </c>
      <c r="E261" s="59" t="s">
        <v>588</v>
      </c>
      <c r="F261" s="59" t="s">
        <v>95</v>
      </c>
      <c r="G261" s="59" t="s">
        <v>95</v>
      </c>
      <c r="H261" s="179" t="s">
        <v>96</v>
      </c>
      <c r="I261" s="77" t="str">
        <f>VLOOKUP(F261,'N2K Features'!$D$5:$CL$125,4,FALSE)</f>
        <v>Yes</v>
      </c>
      <c r="J261" s="77" t="str">
        <f>VLOOKUP(F261,'N2K Features'!$D$5:$CL$125,5,FALSE)</f>
        <v>Medium</v>
      </c>
      <c r="K261" s="77" t="str">
        <f>VLOOKUP(F261,'N2K Features'!$D$5:$CL$125,6,FALSE)</f>
        <v>Moderate</v>
      </c>
      <c r="L261" s="77" t="str">
        <f>VLOOKUP(F261,'N2K Features'!$D$5:$CL$125,7,FALSE)</f>
        <v>Yes</v>
      </c>
      <c r="M261" s="77" t="str">
        <f>VLOOKUP(F261,'N2K Features'!$D$5:$CL$125,8,FALSE)</f>
        <v>Medium</v>
      </c>
      <c r="N261" s="77" t="str">
        <f>VLOOKUP(F261,'N2K Features'!$D$5:$CL$125,9,FALSE)</f>
        <v>Moderate</v>
      </c>
      <c r="O261" s="77" t="str">
        <f>VLOOKUP(F261,'N2K Features'!$D$5:$CL$125,10,FALSE)</f>
        <v>Yes</v>
      </c>
      <c r="P261" s="77" t="str">
        <f>VLOOKUP(F261,'N2K Features'!$D$5:$CL$125,11,FALSE)</f>
        <v>Medium</v>
      </c>
      <c r="Q261" s="77" t="str">
        <f>VLOOKUP(F261,'N2K Features'!$D$5:$CL$125,12,FALSE)</f>
        <v>Low</v>
      </c>
      <c r="R261" s="77" t="str">
        <f>VLOOKUP(F261,'N2K Features'!$D$5:$CL$125,13,FALSE)</f>
        <v>Yes</v>
      </c>
      <c r="S261" s="77" t="str">
        <f>VLOOKUP(F261,'N2K Features'!$D$5:$CL$125,14,FALSE)</f>
        <v>Small</v>
      </c>
      <c r="T261" s="77" t="str">
        <f>VLOOKUP(F261,'N2K Features'!$D$5:$CL$125,15,FALSE)</f>
        <v>High</v>
      </c>
      <c r="U261" s="77" t="str">
        <f>VLOOKUP(F261,'N2K Features'!$D$5:$CL$125,16,FALSE)</f>
        <v>No</v>
      </c>
      <c r="V261" s="77">
        <f>VLOOKUP(F261,'N2K Features'!$D$5:$CL$125, 17,FALSE)</f>
        <v>0</v>
      </c>
      <c r="W261" s="77">
        <f>VLOOKUP(F261,'N2K Features'!$D$5:$CL$125,18,FALSE)</f>
        <v>0</v>
      </c>
      <c r="X261" s="77" t="str">
        <f>VLOOKUP(F261,'N2K Features'!$D$5:$CL$125,19,FALSE)</f>
        <v>No</v>
      </c>
      <c r="Y261" s="77">
        <f>VLOOKUP(F261,'N2K Features'!$D$5:$CL$125,20,FALSE)</f>
        <v>0</v>
      </c>
      <c r="Z261" s="77">
        <f>VLOOKUP(F261,'N2K Features'!$D$5:$CL$125,21,FALSE)</f>
        <v>0</v>
      </c>
      <c r="AA261" s="77" t="str">
        <f>VLOOKUP(F261,'N2K Features'!$D$5:$CL$125,22,FALSE)</f>
        <v>No</v>
      </c>
      <c r="AB261" s="77">
        <f>VLOOKUP(F261,'N2K Features'!$D$5:$CL$125,23,FALSE)</f>
        <v>0</v>
      </c>
      <c r="AC261" s="77">
        <f>VLOOKUP(F261,'N2K Features'!$D$5:$CL$125,24,FALSE)</f>
        <v>0</v>
      </c>
      <c r="AD261" s="77" t="str">
        <f>VLOOKUP(F261,'N2K Features'!$D$5:$CL$125,25,FALSE)</f>
        <v>No</v>
      </c>
      <c r="AE261" s="77">
        <f>VLOOKUP(F261,'N2K Features'!$D$5:$CL$125,26,FALSE)</f>
        <v>0</v>
      </c>
      <c r="AF261" s="78">
        <f>VLOOKUP(F261,'N2K Features'!$D$5:$CL$125,27,FALSE)</f>
        <v>0</v>
      </c>
      <c r="AG261" s="76" t="str">
        <f>VLOOKUP(F261,'N2K Features'!$D$5:$CL$125,28,FALSE)</f>
        <v>No</v>
      </c>
      <c r="AH261" s="76">
        <f>VLOOKUP(F261,'N2K Features'!$D$5:$CL$125,29,FALSE)</f>
        <v>0</v>
      </c>
      <c r="AI261" s="76">
        <f>VLOOKUP(F261,'N2K Features'!$D$5:$CL$125,30,FALSE)</f>
        <v>0</v>
      </c>
      <c r="AJ261" s="76" t="str">
        <f>VLOOKUP(F261,'N2K Features'!$D$5:$CL$125,31,FALSE)</f>
        <v>Yes</v>
      </c>
      <c r="AK261" s="76" t="str">
        <f>VLOOKUP(F261,'N2K Features'!$D$5:$CL$125,32,FALSE)</f>
        <v>Medium</v>
      </c>
      <c r="AL261" s="76" t="str">
        <f>VLOOKUP(F261,'N2K Features'!$D$5:$CL$125,33,FALSE)</f>
        <v>High</v>
      </c>
      <c r="AM261" s="76" t="str">
        <f>VLOOKUP(F261,'N2K Features'!$D$5:$CL$125,34,FALSE)</f>
        <v>No</v>
      </c>
      <c r="AN261" s="76">
        <f>VLOOKUP(F261,'N2K Features'!$D$5:$CL$125,35,FALSE)</f>
        <v>0</v>
      </c>
      <c r="AO261" s="76">
        <f>VLOOKUP(F261,'N2K Features'!$D$5:$CL$125,36,FALSE)</f>
        <v>0</v>
      </c>
      <c r="AP261" s="76" t="str">
        <f>VLOOKUP(F261,'N2K Features'!$D$5:$CL$125,37,FALSE)</f>
        <v>No</v>
      </c>
      <c r="AQ261" s="76">
        <f>VLOOKUP(F261,'N2K Features'!$D$5:$CL$125,38,FALSE)</f>
        <v>0</v>
      </c>
      <c r="AR261" s="76">
        <f>VLOOKUP(F261,'N2K Features'!$D$5:$CL$125,39,FALSE)</f>
        <v>0</v>
      </c>
      <c r="AS261" s="76" t="str">
        <f>VLOOKUP(F261,'N2K Features'!$D$5:$CL$125,40,FALSE)</f>
        <v>Yes</v>
      </c>
      <c r="AT261" s="76" t="str">
        <f>VLOOKUP(F261,'N2K Features'!$D$5:$CL$125,41,FALSE)</f>
        <v>Small</v>
      </c>
      <c r="AU261" s="76" t="str">
        <f>VLOOKUP(F261,'N2K Features'!$D$5:$CL$125,42,FALSE)</f>
        <v>High</v>
      </c>
      <c r="AV261" s="76" t="str">
        <f>VLOOKUP(F261,'N2K Features'!$D$5:$CL$125,43,FALSE)</f>
        <v>No</v>
      </c>
      <c r="AW261" s="76">
        <f>VLOOKUP(F261,'N2K Features'!$D$5:$CL$125,44,FALSE)</f>
        <v>0</v>
      </c>
      <c r="AX261" s="76">
        <f>VLOOKUP(F261,'N2K Features'!$D$5:$CL$125,45,FALSE)</f>
        <v>0</v>
      </c>
      <c r="AY261" s="76" t="str">
        <f>VLOOKUP(F261,'N2K Features'!$D$5:$CL$125,46,FALSE)</f>
        <v>No</v>
      </c>
      <c r="AZ261" s="76">
        <f>VLOOKUP(F261,'N2K Features'!$D$5:$CL$125,47,FALSE)</f>
        <v>0</v>
      </c>
      <c r="BA261" s="76">
        <f>VLOOKUP(F261,'N2K Features'!$D$5:$CL$125,48,FALSE)</f>
        <v>0</v>
      </c>
      <c r="BB261" s="76" t="str">
        <f>VLOOKUP(F261,'N2K Features'!$D$5:$CL$125,49,FALSE)</f>
        <v>No</v>
      </c>
      <c r="BC261" s="76">
        <f>VLOOKUP(F261,'N2K Features'!$D$5:$CL$125,50,FALSE)</f>
        <v>0</v>
      </c>
      <c r="BD261" s="130">
        <f>VLOOKUP(F261,'N2K Features'!$D$5:$CL$125,51,FALSE)</f>
        <v>0</v>
      </c>
      <c r="BE261" s="76" t="str">
        <f>VLOOKUP(F261,'N2K Features'!$D$5:$CL$125,52,FALSE)</f>
        <v>No</v>
      </c>
      <c r="BF261" s="76">
        <f>VLOOKUP(F261,'N2K Features'!$D$5:$CL$125,53,FALSE)</f>
        <v>0</v>
      </c>
      <c r="BG261" s="130">
        <f>VLOOKUP(F261,'N2K Features'!$D$5:$CL$125,54,FALSE)</f>
        <v>0</v>
      </c>
      <c r="BH261" s="76" t="str">
        <f>VLOOKUP(F261,'N2K Features'!$D$5:$CL$125,55,FALSE)</f>
        <v>Yes</v>
      </c>
      <c r="BI261" s="76" t="str">
        <f>VLOOKUP(F261,'N2K Features'!$D$5:$CL$125,56,FALSE)</f>
        <v>Small</v>
      </c>
      <c r="BJ261" s="76" t="str">
        <f>VLOOKUP(F261,'N2K Features'!$D$5:$CL$125,57,FALSE)</f>
        <v>Small</v>
      </c>
      <c r="BK261" s="76" t="str">
        <f>VLOOKUP(F261,'N2K Features'!$D$5:$CL$125,58,FALSE)</f>
        <v>Yes</v>
      </c>
      <c r="BL261" s="76" t="str">
        <f>VLOOKUP(F261,'N2K Features'!$D$5:$CL$125,59,FALSE)</f>
        <v>Small</v>
      </c>
      <c r="BM261" s="130" t="str">
        <f>VLOOKUP(F261,'N2K Features'!$D$5:$CL$125,60,FALSE)</f>
        <v>Moderate</v>
      </c>
      <c r="BN261" s="76" t="str">
        <f>VLOOKUP(F261,'N2K Features'!$D$5:$CL$125,61,FALSE)</f>
        <v>No</v>
      </c>
      <c r="BO261" s="76">
        <f>VLOOKUP(F261,'N2K Features'!$D$5:$CL$125,62,FALSE)</f>
        <v>0</v>
      </c>
      <c r="BP261" s="76">
        <f>VLOOKUP(F261,'N2K Features'!$D$5:$CL$125,63,FALSE)</f>
        <v>0</v>
      </c>
      <c r="BQ261" s="76" t="str">
        <f>VLOOKUP(F261,'N2K Features'!$D$5:$CL$125,64,FALSE)</f>
        <v>Yes</v>
      </c>
      <c r="BR261" s="76" t="str">
        <f>VLOOKUP(F261,'N2K Features'!$D$5:$CL$125,65,FALSE)</f>
        <v>Small</v>
      </c>
      <c r="BS261" s="76" t="str">
        <f>VLOOKUP(F261,'N2K Features'!$D$5:$CL$125,66,FALSE)</f>
        <v>Low</v>
      </c>
      <c r="BT261" s="76" t="str">
        <f>VLOOKUP(F261,'N2K Features'!$D$5:$CL$125,67,FALSE)</f>
        <v>Yes</v>
      </c>
      <c r="BU261" s="76" t="str">
        <f>VLOOKUP(F261,'N2K Features'!$D$5:$CL$125,68,FALSE)</f>
        <v>Small</v>
      </c>
      <c r="BV261" s="76" t="str">
        <f>VLOOKUP(F261,'N2K Features'!$D$5:$CL$125,69,FALSE)</f>
        <v>High</v>
      </c>
      <c r="BW261" s="76" t="str">
        <f>VLOOKUP(F261,'N2K Features'!$D$5:$CL$125,70,FALSE)</f>
        <v>Yes</v>
      </c>
      <c r="BX261" s="76" t="str">
        <f>VLOOKUP(F261,'N2K Features'!$D$5:$CL$125,71,FALSE)</f>
        <v>Medium</v>
      </c>
      <c r="BY261" s="130" t="str">
        <f>VLOOKUP(F261,'N2K Features'!$D$5:$CL$125,72,FALSE)</f>
        <v>High</v>
      </c>
      <c r="BZ261" s="76" t="str">
        <f>VLOOKUP(F261,'N2K Features'!$D$5:$CL$125,73,FALSE)</f>
        <v>Yes</v>
      </c>
      <c r="CA261" s="76" t="str">
        <f>VLOOKUP(F261,'N2K Features'!$D$5:$CL$125,74,FALSE)</f>
        <v>Large</v>
      </c>
      <c r="CB261" s="76" t="str">
        <f>VLOOKUP(F261,'N2K Features'!$D$5:$CL$125,75,FALSE)</f>
        <v>High</v>
      </c>
      <c r="CC261" s="76" t="str">
        <f>VLOOKUP(F261,'N2K Features'!$D$5:$CL$125,76,FALSE)</f>
        <v>No</v>
      </c>
      <c r="CD261" s="76">
        <f>VLOOKUP(F261,'N2K Features'!$D$5:$CL$125,77,FALSE)</f>
        <v>0</v>
      </c>
      <c r="CE261" s="76">
        <f>VLOOKUP(F261,'N2K Features'!$D$5:$CL$125,78,FALSE)</f>
        <v>0</v>
      </c>
      <c r="CF261" s="76" t="str">
        <f>VLOOKUP(F261,'N2K Features'!$D$5:$CL$125,79,FALSE)</f>
        <v>No</v>
      </c>
      <c r="CG261" s="76">
        <f>VLOOKUP(F261,'N2K Features'!$D$5:$CL$125,80,FALSE)</f>
        <v>0</v>
      </c>
      <c r="CH261" s="76">
        <f>VLOOKUP(F261,'N2K Features'!$D$5:$CL$125,81,FALSE)</f>
        <v>0</v>
      </c>
      <c r="CI261" s="76" t="str">
        <f>VLOOKUP(F261,'N2K Features'!$D$5:$CL$125,82,FALSE)</f>
        <v>No</v>
      </c>
      <c r="CJ261" s="76">
        <f>VLOOKUP(F261,'N2K Features'!$D$5:$CL$125,83,FALSE)</f>
        <v>0</v>
      </c>
      <c r="CK261" s="76">
        <f>VLOOKUP(F261,'N2K Features'!$D$5:$CL$125,84,FALSE)</f>
        <v>0</v>
      </c>
      <c r="CL261" s="76" t="str">
        <f>VLOOKUP(F261,'N2K Features'!$D$5:$CL$125,85,FALSE)</f>
        <v>Yes</v>
      </c>
      <c r="CM261" s="76" t="str">
        <f>VLOOKUP(F261,'N2K Features'!$D$5:$CL$125,86,FALSE)</f>
        <v>Medium</v>
      </c>
      <c r="CN261" s="79" t="str">
        <f>VLOOKUP(F261,'N2K Features'!$D$5:$CL$125,87,FALSE)</f>
        <v>Distinctive natural landscapes, often on nature reserves with interpretation. Some have impressive displays of flowers and wild ponies. Often adjacent to holiday beaches. Educational use</v>
      </c>
    </row>
    <row r="262" spans="1:92" ht="14.4" hidden="1" x14ac:dyDescent="0.3">
      <c r="A262" s="129" t="s">
        <v>282</v>
      </c>
      <c r="B262" s="59" t="s">
        <v>283</v>
      </c>
      <c r="C262" s="59" t="s">
        <v>585</v>
      </c>
      <c r="D262" s="59" t="s">
        <v>101</v>
      </c>
      <c r="E262" s="59" t="s">
        <v>588</v>
      </c>
      <c r="F262" s="59" t="s">
        <v>102</v>
      </c>
      <c r="G262" s="59" t="s">
        <v>103</v>
      </c>
      <c r="H262" s="179" t="s">
        <v>104</v>
      </c>
      <c r="I262" s="77" t="str">
        <f>VLOOKUP(F262,'N2K Features'!$D$5:$CL$125,4,FALSE)</f>
        <v>Yes</v>
      </c>
      <c r="J262" s="77" t="str">
        <f>VLOOKUP(F262,'N2K Features'!$D$5:$CL$125,5,FALSE)</f>
        <v>Small</v>
      </c>
      <c r="K262" s="77" t="str">
        <f>VLOOKUP(F262,'N2K Features'!$D$5:$CL$125,6,FALSE)</f>
        <v>Moderate</v>
      </c>
      <c r="L262" s="77" t="str">
        <f>VLOOKUP(F262,'N2K Features'!$D$5:$CL$125,7,FALSE)</f>
        <v>Yes</v>
      </c>
      <c r="M262" s="77" t="str">
        <f>VLOOKUP(F262,'N2K Features'!$D$5:$CL$125,8,FALSE)</f>
        <v>Medium</v>
      </c>
      <c r="N262" s="77" t="str">
        <f>VLOOKUP(F262,'N2K Features'!$D$5:$CL$125,9,FALSE)</f>
        <v>Moderate</v>
      </c>
      <c r="O262" s="77" t="str">
        <f>VLOOKUP(F262,'N2K Features'!$D$5:$CL$125,10,FALSE)</f>
        <v>Yes</v>
      </c>
      <c r="P262" s="77" t="str">
        <f>VLOOKUP(F262,'N2K Features'!$D$5:$CL$125,11,FALSE)</f>
        <v>Small</v>
      </c>
      <c r="Q262" s="77" t="str">
        <f>VLOOKUP(F262,'N2K Features'!$D$5:$CL$125,12,FALSE)</f>
        <v>Low</v>
      </c>
      <c r="R262" s="77" t="str">
        <f>VLOOKUP(F262,'N2K Features'!$D$5:$CL$125,13,FALSE)</f>
        <v>Yes</v>
      </c>
      <c r="S262" s="77" t="str">
        <f>VLOOKUP(F262,'N2K Features'!$D$5:$CL$125,14,FALSE)</f>
        <v>Small</v>
      </c>
      <c r="T262" s="77" t="str">
        <f>VLOOKUP(F262,'N2K Features'!$D$5:$CL$125,15,FALSE)</f>
        <v>High</v>
      </c>
      <c r="U262" s="77" t="str">
        <f>VLOOKUP(F262,'N2K Features'!$D$5:$CL$125,16,FALSE)</f>
        <v>No</v>
      </c>
      <c r="V262" s="77">
        <f>VLOOKUP(F262,'N2K Features'!$D$5:$CL$125, 17,FALSE)</f>
        <v>0</v>
      </c>
      <c r="W262" s="77">
        <f>VLOOKUP(F262,'N2K Features'!$D$5:$CL$125,18,FALSE)</f>
        <v>0</v>
      </c>
      <c r="X262" s="77" t="str">
        <f>VLOOKUP(F262,'N2K Features'!$D$5:$CL$125,19,FALSE)</f>
        <v>No</v>
      </c>
      <c r="Y262" s="77">
        <f>VLOOKUP(F262,'N2K Features'!$D$5:$CL$125,20,FALSE)</f>
        <v>0</v>
      </c>
      <c r="Z262" s="77">
        <f>VLOOKUP(F262,'N2K Features'!$D$5:$CL$125,21,FALSE)</f>
        <v>0</v>
      </c>
      <c r="AA262" s="77" t="str">
        <f>VLOOKUP(F262,'N2K Features'!$D$5:$CL$125,22,FALSE)</f>
        <v>No</v>
      </c>
      <c r="AB262" s="77">
        <f>VLOOKUP(F262,'N2K Features'!$D$5:$CL$125,23,FALSE)</f>
        <v>0</v>
      </c>
      <c r="AC262" s="77">
        <f>VLOOKUP(F262,'N2K Features'!$D$5:$CL$125,24,FALSE)</f>
        <v>0</v>
      </c>
      <c r="AD262" s="77" t="str">
        <f>VLOOKUP(F262,'N2K Features'!$D$5:$CL$125,25,FALSE)</f>
        <v>No</v>
      </c>
      <c r="AE262" s="77">
        <f>VLOOKUP(F262,'N2K Features'!$D$5:$CL$125,26,FALSE)</f>
        <v>0</v>
      </c>
      <c r="AF262" s="78">
        <f>VLOOKUP(F262,'N2K Features'!$D$5:$CL$125,27,FALSE)</f>
        <v>0</v>
      </c>
      <c r="AG262" s="76" t="str">
        <f>VLOOKUP(F262,'N2K Features'!$D$5:$CL$125,28,FALSE)</f>
        <v>No</v>
      </c>
      <c r="AH262" s="76">
        <f>VLOOKUP(F262,'N2K Features'!$D$5:$CL$125,29,FALSE)</f>
        <v>0</v>
      </c>
      <c r="AI262" s="76">
        <f>VLOOKUP(F262,'N2K Features'!$D$5:$CL$125,30,FALSE)</f>
        <v>0</v>
      </c>
      <c r="AJ262" s="76" t="str">
        <f>VLOOKUP(F262,'N2K Features'!$D$5:$CL$125,31,FALSE)</f>
        <v>Yes</v>
      </c>
      <c r="AK262" s="76" t="str">
        <f>VLOOKUP(F262,'N2K Features'!$D$5:$CL$125,32,FALSE)</f>
        <v>Medium</v>
      </c>
      <c r="AL262" s="76" t="str">
        <f>VLOOKUP(F262,'N2K Features'!$D$5:$CL$125,33,FALSE)</f>
        <v>High</v>
      </c>
      <c r="AM262" s="76" t="str">
        <f>VLOOKUP(F262,'N2K Features'!$D$5:$CL$125,34,FALSE)</f>
        <v>No</v>
      </c>
      <c r="AN262" s="76">
        <f>VLOOKUP(F262,'N2K Features'!$D$5:$CL$125,35,FALSE)</f>
        <v>0</v>
      </c>
      <c r="AO262" s="76">
        <f>VLOOKUP(F262,'N2K Features'!$D$5:$CL$125,36,FALSE)</f>
        <v>0</v>
      </c>
      <c r="AP262" s="76" t="str">
        <f>VLOOKUP(F262,'N2K Features'!$D$5:$CL$125,37,FALSE)</f>
        <v>No</v>
      </c>
      <c r="AQ262" s="76">
        <f>VLOOKUP(F262,'N2K Features'!$D$5:$CL$125,38,FALSE)</f>
        <v>0</v>
      </c>
      <c r="AR262" s="76">
        <f>VLOOKUP(F262,'N2K Features'!$D$5:$CL$125,39,FALSE)</f>
        <v>0</v>
      </c>
      <c r="AS262" s="76" t="str">
        <f>VLOOKUP(F262,'N2K Features'!$D$5:$CL$125,40,FALSE)</f>
        <v>Yes</v>
      </c>
      <c r="AT262" s="76" t="str">
        <f>VLOOKUP(F262,'N2K Features'!$D$5:$CL$125,41,FALSE)</f>
        <v>Small</v>
      </c>
      <c r="AU262" s="76" t="str">
        <f>VLOOKUP(F262,'N2K Features'!$D$5:$CL$125,42,FALSE)</f>
        <v>High</v>
      </c>
      <c r="AV262" s="76" t="str">
        <f>VLOOKUP(F262,'N2K Features'!$D$5:$CL$125,43,FALSE)</f>
        <v>No</v>
      </c>
      <c r="AW262" s="76">
        <f>VLOOKUP(F262,'N2K Features'!$D$5:$CL$125,44,FALSE)</f>
        <v>0</v>
      </c>
      <c r="AX262" s="76">
        <f>VLOOKUP(F262,'N2K Features'!$D$5:$CL$125,45,FALSE)</f>
        <v>0</v>
      </c>
      <c r="AY262" s="76" t="str">
        <f>VLOOKUP(F262,'N2K Features'!$D$5:$CL$125,46,FALSE)</f>
        <v>No</v>
      </c>
      <c r="AZ262" s="76">
        <f>VLOOKUP(F262,'N2K Features'!$D$5:$CL$125,47,FALSE)</f>
        <v>0</v>
      </c>
      <c r="BA262" s="76">
        <f>VLOOKUP(F262,'N2K Features'!$D$5:$CL$125,48,FALSE)</f>
        <v>0</v>
      </c>
      <c r="BB262" s="76" t="str">
        <f>VLOOKUP(F262,'N2K Features'!$D$5:$CL$125,49,FALSE)</f>
        <v>No</v>
      </c>
      <c r="BC262" s="76">
        <f>VLOOKUP(F262,'N2K Features'!$D$5:$CL$125,50,FALSE)</f>
        <v>0</v>
      </c>
      <c r="BD262" s="130">
        <f>VLOOKUP(F262,'N2K Features'!$D$5:$CL$125,51,FALSE)</f>
        <v>0</v>
      </c>
      <c r="BE262" s="76" t="str">
        <f>VLOOKUP(F262,'N2K Features'!$D$5:$CL$125,52,FALSE)</f>
        <v>No</v>
      </c>
      <c r="BF262" s="76">
        <f>VLOOKUP(F262,'N2K Features'!$D$5:$CL$125,53,FALSE)</f>
        <v>0</v>
      </c>
      <c r="BG262" s="130">
        <f>VLOOKUP(F262,'N2K Features'!$D$5:$CL$125,54,FALSE)</f>
        <v>0</v>
      </c>
      <c r="BH262" s="76" t="str">
        <f>VLOOKUP(F262,'N2K Features'!$D$5:$CL$125,55,FALSE)</f>
        <v>Yes</v>
      </c>
      <c r="BI262" s="76" t="str">
        <f>VLOOKUP(F262,'N2K Features'!$D$5:$CL$125,56,FALSE)</f>
        <v>Small</v>
      </c>
      <c r="BJ262" s="76" t="str">
        <f>VLOOKUP(F262,'N2K Features'!$D$5:$CL$125,57,FALSE)</f>
        <v>Small</v>
      </c>
      <c r="BK262" s="76" t="str">
        <f>VLOOKUP(F262,'N2K Features'!$D$5:$CL$125,58,FALSE)</f>
        <v>Yes</v>
      </c>
      <c r="BL262" s="76" t="str">
        <f>VLOOKUP(F262,'N2K Features'!$D$5:$CL$125,59,FALSE)</f>
        <v>Small</v>
      </c>
      <c r="BM262" s="130" t="str">
        <f>VLOOKUP(F262,'N2K Features'!$D$5:$CL$125,60,FALSE)</f>
        <v>Moderate</v>
      </c>
      <c r="BN262" s="76" t="str">
        <f>VLOOKUP(F262,'N2K Features'!$D$5:$CL$125,61,FALSE)</f>
        <v>No</v>
      </c>
      <c r="BO262" s="76">
        <f>VLOOKUP(F262,'N2K Features'!$D$5:$CL$125,62,FALSE)</f>
        <v>0</v>
      </c>
      <c r="BP262" s="76">
        <f>VLOOKUP(F262,'N2K Features'!$D$5:$CL$125,63,FALSE)</f>
        <v>0</v>
      </c>
      <c r="BQ262" s="76" t="str">
        <f>VLOOKUP(F262,'N2K Features'!$D$5:$CL$125,64,FALSE)</f>
        <v>No</v>
      </c>
      <c r="BR262" s="76">
        <f>VLOOKUP(F262,'N2K Features'!$D$5:$CL$125,65,FALSE)</f>
        <v>0</v>
      </c>
      <c r="BS262" s="76">
        <f>VLOOKUP(F262,'N2K Features'!$D$5:$CL$125,66,FALSE)</f>
        <v>0</v>
      </c>
      <c r="BT262" s="76" t="str">
        <f>VLOOKUP(F262,'N2K Features'!$D$5:$CL$125,67,FALSE)</f>
        <v>Yes</v>
      </c>
      <c r="BU262" s="76" t="str">
        <f>VLOOKUP(F262,'N2K Features'!$D$5:$CL$125,68,FALSE)</f>
        <v>Small</v>
      </c>
      <c r="BV262" s="76" t="str">
        <f>VLOOKUP(F262,'N2K Features'!$D$5:$CL$125,69,FALSE)</f>
        <v>High</v>
      </c>
      <c r="BW262" s="76" t="str">
        <f>VLOOKUP(F262,'N2K Features'!$D$5:$CL$125,70,FALSE)</f>
        <v>Yes</v>
      </c>
      <c r="BX262" s="76" t="str">
        <f>VLOOKUP(F262,'N2K Features'!$D$5:$CL$125,71,FALSE)</f>
        <v>Medium</v>
      </c>
      <c r="BY262" s="130" t="str">
        <f>VLOOKUP(F262,'N2K Features'!$D$5:$CL$125,72,FALSE)</f>
        <v>High</v>
      </c>
      <c r="BZ262" s="76" t="str">
        <f>VLOOKUP(F262,'N2K Features'!$D$5:$CL$125,73,FALSE)</f>
        <v>Yes</v>
      </c>
      <c r="CA262" s="76" t="str">
        <f>VLOOKUP(F262,'N2K Features'!$D$5:$CL$125,74,FALSE)</f>
        <v>Large</v>
      </c>
      <c r="CB262" s="76" t="str">
        <f>VLOOKUP(F262,'N2K Features'!$D$5:$CL$125,75,FALSE)</f>
        <v>High</v>
      </c>
      <c r="CC262" s="76" t="str">
        <f>VLOOKUP(F262,'N2K Features'!$D$5:$CL$125,76,FALSE)</f>
        <v>No</v>
      </c>
      <c r="CD262" s="76">
        <f>VLOOKUP(F262,'N2K Features'!$D$5:$CL$125,77,FALSE)</f>
        <v>0</v>
      </c>
      <c r="CE262" s="76">
        <f>VLOOKUP(F262,'N2K Features'!$D$5:$CL$125,78,FALSE)</f>
        <v>0</v>
      </c>
      <c r="CF262" s="76" t="str">
        <f>VLOOKUP(F262,'N2K Features'!$D$5:$CL$125,79,FALSE)</f>
        <v>No</v>
      </c>
      <c r="CG262" s="76">
        <f>VLOOKUP(F262,'N2K Features'!$D$5:$CL$125,80,FALSE)</f>
        <v>0</v>
      </c>
      <c r="CH262" s="76">
        <f>VLOOKUP(F262,'N2K Features'!$D$5:$CL$125,81,FALSE)</f>
        <v>0</v>
      </c>
      <c r="CI262" s="76" t="str">
        <f>VLOOKUP(F262,'N2K Features'!$D$5:$CL$125,82,FALSE)</f>
        <v>No</v>
      </c>
      <c r="CJ262" s="76">
        <f>VLOOKUP(F262,'N2K Features'!$D$5:$CL$125,83,FALSE)</f>
        <v>0</v>
      </c>
      <c r="CK262" s="76">
        <f>VLOOKUP(F262,'N2K Features'!$D$5:$CL$125,84,FALSE)</f>
        <v>0</v>
      </c>
      <c r="CL262" s="76" t="str">
        <f>VLOOKUP(F262,'N2K Features'!$D$5:$CL$125,85,FALSE)</f>
        <v>Yes</v>
      </c>
      <c r="CM262" s="76" t="str">
        <f>VLOOKUP(F262,'N2K Features'!$D$5:$CL$125,86,FALSE)</f>
        <v>High</v>
      </c>
      <c r="CN262" s="79" t="str">
        <f>VLOOKUP(F262,'N2K Features'!$D$5:$CL$125,87,FALSE)</f>
        <v>Distinctive natural landscapes, often on nature reserves with interpretation. Enjoyed by beach goers in vast numbers. Educational use.</v>
      </c>
    </row>
    <row r="263" spans="1:92" ht="14.4" hidden="1" x14ac:dyDescent="0.3">
      <c r="A263" s="129" t="s">
        <v>282</v>
      </c>
      <c r="B263" s="59" t="s">
        <v>283</v>
      </c>
      <c r="C263" s="59" t="s">
        <v>585</v>
      </c>
      <c r="D263" s="59" t="s">
        <v>90</v>
      </c>
      <c r="E263" s="59" t="s">
        <v>588</v>
      </c>
      <c r="F263" s="59" t="s">
        <v>91</v>
      </c>
      <c r="G263" s="59" t="s">
        <v>92</v>
      </c>
      <c r="H263" s="179" t="s">
        <v>93</v>
      </c>
      <c r="I263" s="77" t="str">
        <f>VLOOKUP(F263,'N2K Features'!$D$5:$CL$125,4,FALSE)</f>
        <v>Yes</v>
      </c>
      <c r="J263" s="77" t="str">
        <f>VLOOKUP(F263,'N2K Features'!$D$5:$CL$125,5,FALSE)</f>
        <v>Medium</v>
      </c>
      <c r="K263" s="77" t="str">
        <f>VLOOKUP(F263,'N2K Features'!$D$5:$CL$125,6,FALSE)</f>
        <v>Moderate</v>
      </c>
      <c r="L263" s="77" t="str">
        <f>VLOOKUP(F263,'N2K Features'!$D$5:$CL$125,7,FALSE)</f>
        <v>Yes</v>
      </c>
      <c r="M263" s="77" t="str">
        <f>VLOOKUP(F263,'N2K Features'!$D$5:$CL$125,8,FALSE)</f>
        <v>Medium</v>
      </c>
      <c r="N263" s="77" t="str">
        <f>VLOOKUP(F263,'N2K Features'!$D$5:$CL$125,9,FALSE)</f>
        <v>Moderate</v>
      </c>
      <c r="O263" s="77" t="str">
        <f>VLOOKUP(F263,'N2K Features'!$D$5:$CL$125,10,FALSE)</f>
        <v>Yes</v>
      </c>
      <c r="P263" s="77" t="str">
        <f>VLOOKUP(F263,'N2K Features'!$D$5:$CL$125,11,FALSE)</f>
        <v>Medium</v>
      </c>
      <c r="Q263" s="77" t="str">
        <f>VLOOKUP(F263,'N2K Features'!$D$5:$CL$125,12,FALSE)</f>
        <v>Low</v>
      </c>
      <c r="R263" s="77" t="str">
        <f>VLOOKUP(F263,'N2K Features'!$D$5:$CL$125,13,FALSE)</f>
        <v>Yes</v>
      </c>
      <c r="S263" s="77" t="str">
        <f>VLOOKUP(F263,'N2K Features'!$D$5:$CL$125,14,FALSE)</f>
        <v>Small</v>
      </c>
      <c r="T263" s="77" t="str">
        <f>VLOOKUP(F263,'N2K Features'!$D$5:$CL$125,15,FALSE)</f>
        <v>High</v>
      </c>
      <c r="U263" s="77" t="str">
        <f>VLOOKUP(F263,'N2K Features'!$D$5:$CL$125,16,FALSE)</f>
        <v>No</v>
      </c>
      <c r="V263" s="77">
        <f>VLOOKUP(F263,'N2K Features'!$D$5:$CL$125, 17,FALSE)</f>
        <v>0</v>
      </c>
      <c r="W263" s="77">
        <f>VLOOKUP(F263,'N2K Features'!$D$5:$CL$125,18,FALSE)</f>
        <v>0</v>
      </c>
      <c r="X263" s="77" t="str">
        <f>VLOOKUP(F263,'N2K Features'!$D$5:$CL$125,19,FALSE)</f>
        <v>No</v>
      </c>
      <c r="Y263" s="77">
        <f>VLOOKUP(F263,'N2K Features'!$D$5:$CL$125,20,FALSE)</f>
        <v>0</v>
      </c>
      <c r="Z263" s="77">
        <f>VLOOKUP(F263,'N2K Features'!$D$5:$CL$125,21,FALSE)</f>
        <v>0</v>
      </c>
      <c r="AA263" s="77" t="str">
        <f>VLOOKUP(F263,'N2K Features'!$D$5:$CL$125,22,FALSE)</f>
        <v>No</v>
      </c>
      <c r="AB263" s="77">
        <f>VLOOKUP(F263,'N2K Features'!$D$5:$CL$125,23,FALSE)</f>
        <v>0</v>
      </c>
      <c r="AC263" s="77">
        <f>VLOOKUP(F263,'N2K Features'!$D$5:$CL$125,24,FALSE)</f>
        <v>0</v>
      </c>
      <c r="AD263" s="77" t="str">
        <f>VLOOKUP(F263,'N2K Features'!$D$5:$CL$125,25,FALSE)</f>
        <v>No</v>
      </c>
      <c r="AE263" s="77">
        <f>VLOOKUP(F263,'N2K Features'!$D$5:$CL$125,26,FALSE)</f>
        <v>0</v>
      </c>
      <c r="AF263" s="78">
        <f>VLOOKUP(F263,'N2K Features'!$D$5:$CL$125,27,FALSE)</f>
        <v>0</v>
      </c>
      <c r="AG263" s="76" t="str">
        <f>VLOOKUP(F263,'N2K Features'!$D$5:$CL$125,28,FALSE)</f>
        <v>No</v>
      </c>
      <c r="AH263" s="76">
        <f>VLOOKUP(F263,'N2K Features'!$D$5:$CL$125,29,FALSE)</f>
        <v>0</v>
      </c>
      <c r="AI263" s="76">
        <f>VLOOKUP(F263,'N2K Features'!$D$5:$CL$125,30,FALSE)</f>
        <v>0</v>
      </c>
      <c r="AJ263" s="76" t="str">
        <f>VLOOKUP(F263,'N2K Features'!$D$5:$CL$125,31,FALSE)</f>
        <v>Yes</v>
      </c>
      <c r="AK263" s="76" t="str">
        <f>VLOOKUP(F263,'N2K Features'!$D$5:$CL$125,32,FALSE)</f>
        <v>Medium</v>
      </c>
      <c r="AL263" s="76" t="str">
        <f>VLOOKUP(F263,'N2K Features'!$D$5:$CL$125,33,FALSE)</f>
        <v>High</v>
      </c>
      <c r="AM263" s="76" t="str">
        <f>VLOOKUP(F263,'N2K Features'!$D$5:$CL$125,34,FALSE)</f>
        <v>No</v>
      </c>
      <c r="AN263" s="76">
        <f>VLOOKUP(F263,'N2K Features'!$D$5:$CL$125,35,FALSE)</f>
        <v>0</v>
      </c>
      <c r="AO263" s="76">
        <f>VLOOKUP(F263,'N2K Features'!$D$5:$CL$125,36,FALSE)</f>
        <v>0</v>
      </c>
      <c r="AP263" s="76" t="str">
        <f>VLOOKUP(F263,'N2K Features'!$D$5:$CL$125,37,FALSE)</f>
        <v>No</v>
      </c>
      <c r="AQ263" s="76">
        <f>VLOOKUP(F263,'N2K Features'!$D$5:$CL$125,38,FALSE)</f>
        <v>0</v>
      </c>
      <c r="AR263" s="76">
        <f>VLOOKUP(F263,'N2K Features'!$D$5:$CL$125,39,FALSE)</f>
        <v>0</v>
      </c>
      <c r="AS263" s="76" t="str">
        <f>VLOOKUP(F263,'N2K Features'!$D$5:$CL$125,40,FALSE)</f>
        <v>Yes</v>
      </c>
      <c r="AT263" s="76" t="str">
        <f>VLOOKUP(F263,'N2K Features'!$D$5:$CL$125,41,FALSE)</f>
        <v>Small</v>
      </c>
      <c r="AU263" s="76" t="str">
        <f>VLOOKUP(F263,'N2K Features'!$D$5:$CL$125,42,FALSE)</f>
        <v>High</v>
      </c>
      <c r="AV263" s="76" t="str">
        <f>VLOOKUP(F263,'N2K Features'!$D$5:$CL$125,43,FALSE)</f>
        <v>No</v>
      </c>
      <c r="AW263" s="76">
        <f>VLOOKUP(F263,'N2K Features'!$D$5:$CL$125,44,FALSE)</f>
        <v>0</v>
      </c>
      <c r="AX263" s="76">
        <f>VLOOKUP(F263,'N2K Features'!$D$5:$CL$125,45,FALSE)</f>
        <v>0</v>
      </c>
      <c r="AY263" s="76" t="str">
        <f>VLOOKUP(F263,'N2K Features'!$D$5:$CL$125,46,FALSE)</f>
        <v>No</v>
      </c>
      <c r="AZ263" s="76">
        <f>VLOOKUP(F263,'N2K Features'!$D$5:$CL$125,47,FALSE)</f>
        <v>0</v>
      </c>
      <c r="BA263" s="76">
        <f>VLOOKUP(F263,'N2K Features'!$D$5:$CL$125,48,FALSE)</f>
        <v>0</v>
      </c>
      <c r="BB263" s="76" t="str">
        <f>VLOOKUP(F263,'N2K Features'!$D$5:$CL$125,49,FALSE)</f>
        <v>No</v>
      </c>
      <c r="BC263" s="76">
        <f>VLOOKUP(F263,'N2K Features'!$D$5:$CL$125,50,FALSE)</f>
        <v>0</v>
      </c>
      <c r="BD263" s="130">
        <f>VLOOKUP(F263,'N2K Features'!$D$5:$CL$125,51,FALSE)</f>
        <v>0</v>
      </c>
      <c r="BE263" s="76" t="str">
        <f>VLOOKUP(F263,'N2K Features'!$D$5:$CL$125,52,FALSE)</f>
        <v>No</v>
      </c>
      <c r="BF263" s="76">
        <f>VLOOKUP(F263,'N2K Features'!$D$5:$CL$125,53,FALSE)</f>
        <v>0</v>
      </c>
      <c r="BG263" s="130">
        <f>VLOOKUP(F263,'N2K Features'!$D$5:$CL$125,54,FALSE)</f>
        <v>0</v>
      </c>
      <c r="BH263" s="76" t="str">
        <f>VLOOKUP(F263,'N2K Features'!$D$5:$CL$125,55,FALSE)</f>
        <v>Yes</v>
      </c>
      <c r="BI263" s="76" t="str">
        <f>VLOOKUP(F263,'N2K Features'!$D$5:$CL$125,56,FALSE)</f>
        <v>Small</v>
      </c>
      <c r="BJ263" s="76" t="str">
        <f>VLOOKUP(F263,'N2K Features'!$D$5:$CL$125,57,FALSE)</f>
        <v>Small</v>
      </c>
      <c r="BK263" s="76" t="str">
        <f>VLOOKUP(F263,'N2K Features'!$D$5:$CL$125,58,FALSE)</f>
        <v>Yes</v>
      </c>
      <c r="BL263" s="76" t="str">
        <f>VLOOKUP(F263,'N2K Features'!$D$5:$CL$125,59,FALSE)</f>
        <v>Small</v>
      </c>
      <c r="BM263" s="130" t="str">
        <f>VLOOKUP(F263,'N2K Features'!$D$5:$CL$125,60,FALSE)</f>
        <v>Moderate</v>
      </c>
      <c r="BN263" s="76" t="str">
        <f>VLOOKUP(F263,'N2K Features'!$D$5:$CL$125,61,FALSE)</f>
        <v>No</v>
      </c>
      <c r="BO263" s="76">
        <f>VLOOKUP(F263,'N2K Features'!$D$5:$CL$125,62,FALSE)</f>
        <v>0</v>
      </c>
      <c r="BP263" s="76">
        <f>VLOOKUP(F263,'N2K Features'!$D$5:$CL$125,63,FALSE)</f>
        <v>0</v>
      </c>
      <c r="BQ263" s="76" t="str">
        <f>VLOOKUP(F263,'N2K Features'!$D$5:$CL$125,64,FALSE)</f>
        <v>No</v>
      </c>
      <c r="BR263" s="76">
        <f>VLOOKUP(F263,'N2K Features'!$D$5:$CL$125,65,FALSE)</f>
        <v>0</v>
      </c>
      <c r="BS263" s="76">
        <f>VLOOKUP(F263,'N2K Features'!$D$5:$CL$125,66,FALSE)</f>
        <v>0</v>
      </c>
      <c r="BT263" s="76" t="str">
        <f>VLOOKUP(F263,'N2K Features'!$D$5:$CL$125,67,FALSE)</f>
        <v>Yes</v>
      </c>
      <c r="BU263" s="76" t="str">
        <f>VLOOKUP(F263,'N2K Features'!$D$5:$CL$125,68,FALSE)</f>
        <v>Small</v>
      </c>
      <c r="BV263" s="76" t="str">
        <f>VLOOKUP(F263,'N2K Features'!$D$5:$CL$125,69,FALSE)</f>
        <v>High</v>
      </c>
      <c r="BW263" s="76" t="str">
        <f>VLOOKUP(F263,'N2K Features'!$D$5:$CL$125,70,FALSE)</f>
        <v>Yes</v>
      </c>
      <c r="BX263" s="76" t="str">
        <f>VLOOKUP(F263,'N2K Features'!$D$5:$CL$125,71,FALSE)</f>
        <v>Medium</v>
      </c>
      <c r="BY263" s="130" t="str">
        <f>VLOOKUP(F263,'N2K Features'!$D$5:$CL$125,72,FALSE)</f>
        <v>High</v>
      </c>
      <c r="BZ263" s="76" t="str">
        <f>VLOOKUP(F263,'N2K Features'!$D$5:$CL$125,73,FALSE)</f>
        <v>Yes</v>
      </c>
      <c r="CA263" s="76" t="str">
        <f>VLOOKUP(F263,'N2K Features'!$D$5:$CL$125,74,FALSE)</f>
        <v>Large</v>
      </c>
      <c r="CB263" s="76" t="str">
        <f>VLOOKUP(F263,'N2K Features'!$D$5:$CL$125,75,FALSE)</f>
        <v>High</v>
      </c>
      <c r="CC263" s="76" t="str">
        <f>VLOOKUP(F263,'N2K Features'!$D$5:$CL$125,76,FALSE)</f>
        <v>No</v>
      </c>
      <c r="CD263" s="76">
        <f>VLOOKUP(F263,'N2K Features'!$D$5:$CL$125,77,FALSE)</f>
        <v>0</v>
      </c>
      <c r="CE263" s="76">
        <f>VLOOKUP(F263,'N2K Features'!$D$5:$CL$125,78,FALSE)</f>
        <v>0</v>
      </c>
      <c r="CF263" s="76" t="str">
        <f>VLOOKUP(F263,'N2K Features'!$D$5:$CL$125,79,FALSE)</f>
        <v>No</v>
      </c>
      <c r="CG263" s="76">
        <f>VLOOKUP(F263,'N2K Features'!$D$5:$CL$125,80,FALSE)</f>
        <v>0</v>
      </c>
      <c r="CH263" s="76">
        <f>VLOOKUP(F263,'N2K Features'!$D$5:$CL$125,81,FALSE)</f>
        <v>0</v>
      </c>
      <c r="CI263" s="76" t="str">
        <f>VLOOKUP(F263,'N2K Features'!$D$5:$CL$125,82,FALSE)</f>
        <v>No</v>
      </c>
      <c r="CJ263" s="76">
        <f>VLOOKUP(F263,'N2K Features'!$D$5:$CL$125,83,FALSE)</f>
        <v>0</v>
      </c>
      <c r="CK263" s="76">
        <f>VLOOKUP(F263,'N2K Features'!$D$5:$CL$125,84,FALSE)</f>
        <v>0</v>
      </c>
      <c r="CL263" s="76" t="str">
        <f>VLOOKUP(F263,'N2K Features'!$D$5:$CL$125,85,FALSE)</f>
        <v>Yes</v>
      </c>
      <c r="CM263" s="76" t="str">
        <f>VLOOKUP(F263,'N2K Features'!$D$5:$CL$125,86,FALSE)</f>
        <v>High</v>
      </c>
      <c r="CN263" s="79" t="str">
        <f>VLOOKUP(F263,'N2K Features'!$D$5:$CL$125,87,FALSE)</f>
        <v xml:space="preserve">Distinctive natural landscapes, often on nature reserves with interpretation. Enjoyed by beach goers in vast numbers.  Educational use. </v>
      </c>
    </row>
    <row r="264" spans="1:92" ht="14.4" hidden="1" x14ac:dyDescent="0.3">
      <c r="A264" s="129" t="s">
        <v>282</v>
      </c>
      <c r="B264" s="59" t="s">
        <v>283</v>
      </c>
      <c r="C264" s="59" t="s">
        <v>528</v>
      </c>
      <c r="D264" s="59" t="s">
        <v>40</v>
      </c>
      <c r="E264" s="59" t="s">
        <v>606</v>
      </c>
      <c r="F264" s="59" t="s">
        <v>41</v>
      </c>
      <c r="G264" s="59" t="s">
        <v>42</v>
      </c>
      <c r="H264" s="179" t="s">
        <v>41</v>
      </c>
      <c r="I264" s="77" t="str">
        <f>VLOOKUP(F264,'N2K Features'!$D$5:$CL$125,4,FALSE)</f>
        <v>No</v>
      </c>
      <c r="J264" s="77" t="str">
        <f>VLOOKUP(F264,'N2K Features'!$D$5:$CL$125,5,FALSE)</f>
        <v>Negligible</v>
      </c>
      <c r="K264" s="77" t="str">
        <f>VLOOKUP(F264,'N2K Features'!$D$5:$CL$125,6,FALSE)</f>
        <v>Low</v>
      </c>
      <c r="L264" s="77" t="str">
        <f>VLOOKUP(F264,'N2K Features'!$D$5:$CL$125,7,FALSE)</f>
        <v>No</v>
      </c>
      <c r="M264" s="77" t="str">
        <f>VLOOKUP(F264,'N2K Features'!$D$5:$CL$125,8,FALSE)</f>
        <v>Negligible</v>
      </c>
      <c r="N264" s="77" t="str">
        <f>VLOOKUP(F264,'N2K Features'!$D$5:$CL$125,9,FALSE)</f>
        <v>Low</v>
      </c>
      <c r="O264" s="77" t="str">
        <f>VLOOKUP(F264,'N2K Features'!$D$5:$CL$125,10,FALSE)</f>
        <v>No</v>
      </c>
      <c r="P264" s="77" t="str">
        <f>VLOOKUP(F264,'N2K Features'!$D$5:$CL$125,11,FALSE)</f>
        <v>Negligible</v>
      </c>
      <c r="Q264" s="77" t="str">
        <f>VLOOKUP(F264,'N2K Features'!$D$5:$CL$125,12,FALSE)</f>
        <v>Low</v>
      </c>
      <c r="R264" s="77" t="str">
        <f>VLOOKUP(F264,'N2K Features'!$D$5:$CL$125,13,FALSE)</f>
        <v>No</v>
      </c>
      <c r="S264" s="77" t="str">
        <f>VLOOKUP(F264,'N2K Features'!$D$5:$CL$125,14,FALSE)</f>
        <v>Negligible</v>
      </c>
      <c r="T264" s="77" t="str">
        <f>VLOOKUP(F264,'N2K Features'!$D$5:$CL$125,15,FALSE)</f>
        <v>Low</v>
      </c>
      <c r="U264" s="77" t="str">
        <f>VLOOKUP(F264,'N2K Features'!$D$5:$CL$125,16,FALSE)</f>
        <v>No</v>
      </c>
      <c r="V264" s="77">
        <f>VLOOKUP(F264,'N2K Features'!$D$5:$CL$125, 17,FALSE)</f>
        <v>0</v>
      </c>
      <c r="W264" s="77">
        <f>VLOOKUP(F264,'N2K Features'!$D$5:$CL$125,18,FALSE)</f>
        <v>0</v>
      </c>
      <c r="X264" s="77" t="str">
        <f>VLOOKUP(F264,'N2K Features'!$D$5:$CL$125,19,FALSE)</f>
        <v>No</v>
      </c>
      <c r="Y264" s="77">
        <f>VLOOKUP(F264,'N2K Features'!$D$5:$CL$125,20,FALSE)</f>
        <v>0</v>
      </c>
      <c r="Z264" s="77">
        <f>VLOOKUP(F264,'N2K Features'!$D$5:$CL$125,21,FALSE)</f>
        <v>0</v>
      </c>
      <c r="AA264" s="77" t="str">
        <f>VLOOKUP(F264,'N2K Features'!$D$5:$CL$125,22,FALSE)</f>
        <v>No</v>
      </c>
      <c r="AB264" s="77">
        <f>VLOOKUP(F264,'N2K Features'!$D$5:$CL$125,23,FALSE)</f>
        <v>0</v>
      </c>
      <c r="AC264" s="77">
        <f>VLOOKUP(F264,'N2K Features'!$D$5:$CL$125,24,FALSE)</f>
        <v>0</v>
      </c>
      <c r="AD264" s="77" t="str">
        <f>VLOOKUP(F264,'N2K Features'!$D$5:$CL$125,25,FALSE)</f>
        <v>No</v>
      </c>
      <c r="AE264" s="77">
        <f>VLOOKUP(F264,'N2K Features'!$D$5:$CL$125,26,FALSE)</f>
        <v>0</v>
      </c>
      <c r="AF264" s="78">
        <f>VLOOKUP(F264,'N2K Features'!$D$5:$CL$125,27,FALSE)</f>
        <v>0</v>
      </c>
      <c r="AG264" s="76" t="str">
        <f>VLOOKUP(F264,'N2K Features'!$D$5:$CL$125,28,FALSE)</f>
        <v>No</v>
      </c>
      <c r="AH264" s="76">
        <f>VLOOKUP(F264,'N2K Features'!$D$5:$CL$125,29,FALSE)</f>
        <v>0</v>
      </c>
      <c r="AI264" s="76">
        <f>VLOOKUP(F264,'N2K Features'!$D$5:$CL$125,30,FALSE)</f>
        <v>0</v>
      </c>
      <c r="AJ264" s="76" t="str">
        <f>VLOOKUP(F264,'N2K Features'!$D$5:$CL$125,31,FALSE)</f>
        <v>No</v>
      </c>
      <c r="AK264" s="76">
        <f>VLOOKUP(F264,'N2K Features'!$D$5:$CL$125,32,FALSE)</f>
        <v>0</v>
      </c>
      <c r="AL264" s="76">
        <f>VLOOKUP(F264,'N2K Features'!$D$5:$CL$125,33,FALSE)</f>
        <v>0</v>
      </c>
      <c r="AM264" s="76" t="str">
        <f>VLOOKUP(F264,'N2K Features'!$D$5:$CL$125,34,FALSE)</f>
        <v>No</v>
      </c>
      <c r="AN264" s="76">
        <f>VLOOKUP(F264,'N2K Features'!$D$5:$CL$125,35,FALSE)</f>
        <v>0</v>
      </c>
      <c r="AO264" s="76">
        <f>VLOOKUP(F264,'N2K Features'!$D$5:$CL$125,36,FALSE)</f>
        <v>0</v>
      </c>
      <c r="AP264" s="76" t="str">
        <f>VLOOKUP(F264,'N2K Features'!$D$5:$CL$125,37,FALSE)</f>
        <v>No</v>
      </c>
      <c r="AQ264" s="76">
        <f>VLOOKUP(F264,'N2K Features'!$D$5:$CL$125,38,FALSE)</f>
        <v>0</v>
      </c>
      <c r="AR264" s="76">
        <f>VLOOKUP(F264,'N2K Features'!$D$5:$CL$125,39,FALSE)</f>
        <v>0</v>
      </c>
      <c r="AS264" s="76" t="str">
        <f>VLOOKUP(F264,'N2K Features'!$D$5:$CL$125,40,FALSE)</f>
        <v>No</v>
      </c>
      <c r="AT264" s="76">
        <f>VLOOKUP(F264,'N2K Features'!$D$5:$CL$125,41,FALSE)</f>
        <v>0</v>
      </c>
      <c r="AU264" s="76">
        <f>VLOOKUP(F264,'N2K Features'!$D$5:$CL$125,42,FALSE)</f>
        <v>0</v>
      </c>
      <c r="AV264" s="76" t="str">
        <f>VLOOKUP(F264,'N2K Features'!$D$5:$CL$125,43,FALSE)</f>
        <v>No</v>
      </c>
      <c r="AW264" s="76">
        <f>VLOOKUP(F264,'N2K Features'!$D$5:$CL$125,44,FALSE)</f>
        <v>0</v>
      </c>
      <c r="AX264" s="76">
        <f>VLOOKUP(F264,'N2K Features'!$D$5:$CL$125,45,FALSE)</f>
        <v>0</v>
      </c>
      <c r="AY264" s="76" t="str">
        <f>VLOOKUP(F264,'N2K Features'!$D$5:$CL$125,46,FALSE)</f>
        <v>No</v>
      </c>
      <c r="AZ264" s="76">
        <f>VLOOKUP(F264,'N2K Features'!$D$5:$CL$125,47,FALSE)</f>
        <v>0</v>
      </c>
      <c r="BA264" s="76">
        <f>VLOOKUP(F264,'N2K Features'!$D$5:$CL$125,48,FALSE)</f>
        <v>0</v>
      </c>
      <c r="BB264" s="76" t="str">
        <f>VLOOKUP(F264,'N2K Features'!$D$5:$CL$125,49,FALSE)</f>
        <v>No</v>
      </c>
      <c r="BC264" s="76">
        <f>VLOOKUP(F264,'N2K Features'!$D$5:$CL$125,50,FALSE)</f>
        <v>0</v>
      </c>
      <c r="BD264" s="130">
        <f>VLOOKUP(F264,'N2K Features'!$D$5:$CL$125,51,FALSE)</f>
        <v>0</v>
      </c>
      <c r="BE264" s="76" t="str">
        <f>VLOOKUP(F264,'N2K Features'!$D$5:$CL$125,52,FALSE)</f>
        <v>No</v>
      </c>
      <c r="BF264" s="76">
        <f>VLOOKUP(F264,'N2K Features'!$D$5:$CL$125,53,FALSE)</f>
        <v>0</v>
      </c>
      <c r="BG264" s="130">
        <f>VLOOKUP(F264,'N2K Features'!$D$5:$CL$125,54,FALSE)</f>
        <v>0</v>
      </c>
      <c r="BH264" s="76" t="str">
        <f>VLOOKUP(F264,'N2K Features'!$D$5:$CL$125,55,FALSE)</f>
        <v>No</v>
      </c>
      <c r="BI264" s="76">
        <f>VLOOKUP(F264,'N2K Features'!$D$5:$CL$125,56,FALSE)</f>
        <v>0</v>
      </c>
      <c r="BJ264" s="76">
        <f>VLOOKUP(F264,'N2K Features'!$D$5:$CL$125,57,FALSE)</f>
        <v>0</v>
      </c>
      <c r="BK264" s="76" t="str">
        <f>VLOOKUP(F264,'N2K Features'!$D$5:$CL$125,58,FALSE)</f>
        <v>No</v>
      </c>
      <c r="BL264" s="76">
        <f>VLOOKUP(F264,'N2K Features'!$D$5:$CL$125,59,FALSE)</f>
        <v>0</v>
      </c>
      <c r="BM264" s="130">
        <f>VLOOKUP(F264,'N2K Features'!$D$5:$CL$125,60,FALSE)</f>
        <v>0</v>
      </c>
      <c r="BN264" s="76" t="str">
        <f>VLOOKUP(F264,'N2K Features'!$D$5:$CL$125,61,FALSE)</f>
        <v>No</v>
      </c>
      <c r="BO264" s="76">
        <f>VLOOKUP(F264,'N2K Features'!$D$5:$CL$125,62,FALSE)</f>
        <v>0</v>
      </c>
      <c r="BP264" s="76">
        <f>VLOOKUP(F264,'N2K Features'!$D$5:$CL$125,63,FALSE)</f>
        <v>0</v>
      </c>
      <c r="BQ264" s="76" t="str">
        <f>VLOOKUP(F264,'N2K Features'!$D$5:$CL$125,64,FALSE)</f>
        <v>No</v>
      </c>
      <c r="BR264" s="76">
        <f>VLOOKUP(F264,'N2K Features'!$D$5:$CL$125,65,FALSE)</f>
        <v>0</v>
      </c>
      <c r="BS264" s="76">
        <f>VLOOKUP(F264,'N2K Features'!$D$5:$CL$125,66,FALSE)</f>
        <v>0</v>
      </c>
      <c r="BT264" s="76" t="str">
        <f>VLOOKUP(F264,'N2K Features'!$D$5:$CL$125,67,FALSE)</f>
        <v>No</v>
      </c>
      <c r="BU264" s="76">
        <f>VLOOKUP(F264,'N2K Features'!$D$5:$CL$125,68,FALSE)</f>
        <v>0</v>
      </c>
      <c r="BV264" s="76">
        <f>VLOOKUP(F264,'N2K Features'!$D$5:$CL$125,69,FALSE)</f>
        <v>0</v>
      </c>
      <c r="BW264" s="76" t="str">
        <f>VLOOKUP(F264,'N2K Features'!$D$5:$CL$125,70,FALSE)</f>
        <v>No</v>
      </c>
      <c r="BX264" s="76">
        <f>VLOOKUP(F264,'N2K Features'!$D$5:$CL$125,71,FALSE)</f>
        <v>0</v>
      </c>
      <c r="BY264" s="130">
        <f>VLOOKUP(F264,'N2K Features'!$D$5:$CL$125,72,FALSE)</f>
        <v>0</v>
      </c>
      <c r="BZ264" s="76" t="str">
        <f>VLOOKUP(F264,'N2K Features'!$D$5:$CL$125,73,FALSE)</f>
        <v>No</v>
      </c>
      <c r="CA264" s="76">
        <f>VLOOKUP(F264,'N2K Features'!$D$5:$CL$125,74,FALSE)</f>
        <v>0</v>
      </c>
      <c r="CB264" s="76">
        <f>VLOOKUP(F264,'N2K Features'!$D$5:$CL$125,75,FALSE)</f>
        <v>0</v>
      </c>
      <c r="CC264" s="76" t="str">
        <f>VLOOKUP(F264,'N2K Features'!$D$5:$CL$125,76,FALSE)</f>
        <v>No</v>
      </c>
      <c r="CD264" s="76">
        <f>VLOOKUP(F264,'N2K Features'!$D$5:$CL$125,77,FALSE)</f>
        <v>0</v>
      </c>
      <c r="CE264" s="76">
        <f>VLOOKUP(F264,'N2K Features'!$D$5:$CL$125,78,FALSE)</f>
        <v>0</v>
      </c>
      <c r="CF264" s="76" t="str">
        <f>VLOOKUP(F264,'N2K Features'!$D$5:$CL$125,79,FALSE)</f>
        <v>No</v>
      </c>
      <c r="CG264" s="76">
        <f>VLOOKUP(F264,'N2K Features'!$D$5:$CL$125,80,FALSE)</f>
        <v>0</v>
      </c>
      <c r="CH264" s="76">
        <f>VLOOKUP(F264,'N2K Features'!$D$5:$CL$125,81,FALSE)</f>
        <v>0</v>
      </c>
      <c r="CI264" s="76" t="str">
        <f>VLOOKUP(F264,'N2K Features'!$D$5:$CL$125,82,FALSE)</f>
        <v>No</v>
      </c>
      <c r="CJ264" s="76">
        <f>VLOOKUP(F264,'N2K Features'!$D$5:$CL$125,83,FALSE)</f>
        <v>0</v>
      </c>
      <c r="CK264" s="76">
        <f>VLOOKUP(F264,'N2K Features'!$D$5:$CL$125,84,FALSE)</f>
        <v>0</v>
      </c>
      <c r="CL264" s="76" t="str">
        <f>VLOOKUP(F264,'N2K Features'!$D$5:$CL$125,85,FALSE)</f>
        <v>No</v>
      </c>
      <c r="CM264" s="76">
        <f>VLOOKUP(F264,'N2K Features'!$D$5:$CL$125,86,FALSE)</f>
        <v>0</v>
      </c>
      <c r="CN264" s="79" t="str">
        <f>VLOOKUP(F264,'N2K Features'!$D$5:$CL$125,87,FALSE)</f>
        <v xml:space="preserve">Specialist interest only. </v>
      </c>
    </row>
    <row r="265" spans="1:92" ht="14.4" hidden="1" x14ac:dyDescent="0.3">
      <c r="A265" s="129" t="s">
        <v>284</v>
      </c>
      <c r="B265" s="59" t="s">
        <v>285</v>
      </c>
      <c r="C265" s="59" t="s">
        <v>585</v>
      </c>
      <c r="D265" s="59" t="s">
        <v>75</v>
      </c>
      <c r="E265" s="59" t="s">
        <v>586</v>
      </c>
      <c r="F265" s="59" t="s">
        <v>76</v>
      </c>
      <c r="G265" s="59" t="s">
        <v>76</v>
      </c>
      <c r="H265" s="179" t="s">
        <v>77</v>
      </c>
      <c r="I265" s="77" t="str">
        <f>VLOOKUP(F265,'N2K Features'!$D$5:$CL$125,4,FALSE)</f>
        <v>Yes</v>
      </c>
      <c r="J265" s="77" t="str">
        <f>VLOOKUP(F265,'N2K Features'!$D$5:$CL$125,5,FALSE)</f>
        <v>Medium</v>
      </c>
      <c r="K265" s="77" t="str">
        <f>VLOOKUP(F265,'N2K Features'!$D$5:$CL$125,6,FALSE)</f>
        <v>Moderate</v>
      </c>
      <c r="L265" s="77" t="str">
        <f>VLOOKUP(F265,'N2K Features'!$D$5:$CL$125,7,FALSE)</f>
        <v>Yes</v>
      </c>
      <c r="M265" s="77" t="str">
        <f>VLOOKUP(F265,'N2K Features'!$D$5:$CL$125,8,FALSE)</f>
        <v>Large</v>
      </c>
      <c r="N265" s="77" t="str">
        <f>VLOOKUP(F265,'N2K Features'!$D$5:$CL$125,9,FALSE)</f>
        <v>High</v>
      </c>
      <c r="O265" s="77" t="str">
        <f>VLOOKUP(F265,'N2K Features'!$D$5:$CL$125,10,FALSE)</f>
        <v>Yes</v>
      </c>
      <c r="P265" s="77" t="str">
        <f>VLOOKUP(F265,'N2K Features'!$D$5:$CL$125,11,FALSE)</f>
        <v>Medium</v>
      </c>
      <c r="Q265" s="77" t="str">
        <f>VLOOKUP(F265,'N2K Features'!$D$5:$CL$125,12,FALSE)</f>
        <v>Low</v>
      </c>
      <c r="R265" s="77" t="str">
        <f>VLOOKUP(F265,'N2K Features'!$D$5:$CL$125,13,FALSE)</f>
        <v>Yes</v>
      </c>
      <c r="S265" s="77" t="str">
        <f>VLOOKUP(F265,'N2K Features'!$D$5:$CL$125,14,FALSE)</f>
        <v>High</v>
      </c>
      <c r="T265" s="77" t="str">
        <f>VLOOKUP(F265,'N2K Features'!$D$5:$CL$125,15,FALSE)</f>
        <v>High</v>
      </c>
      <c r="U265" s="77" t="str">
        <f>VLOOKUP(F265,'N2K Features'!$D$5:$CL$125,16,FALSE)</f>
        <v>Yes</v>
      </c>
      <c r="V265" s="77" t="str">
        <f>VLOOKUP(F265,'N2K Features'!$D$5:$CL$125, 17,FALSE)</f>
        <v>Small</v>
      </c>
      <c r="W265" s="77" t="str">
        <f>VLOOKUP(F265,'N2K Features'!$D$5:$CL$125,18,FALSE)</f>
        <v>Low</v>
      </c>
      <c r="X265" s="77" t="str">
        <f>VLOOKUP(F265,'N2K Features'!$D$5:$CL$125,19,FALSE)</f>
        <v>No</v>
      </c>
      <c r="Y265" s="77">
        <f>VLOOKUP(F265,'N2K Features'!$D$5:$CL$125,20,FALSE)</f>
        <v>0</v>
      </c>
      <c r="Z265" s="77">
        <f>VLOOKUP(F265,'N2K Features'!$D$5:$CL$125,21,FALSE)</f>
        <v>0</v>
      </c>
      <c r="AA265" s="77" t="str">
        <f>VLOOKUP(F265,'N2K Features'!$D$5:$CL$125,22,FALSE)</f>
        <v>No</v>
      </c>
      <c r="AB265" s="77">
        <f>VLOOKUP(F265,'N2K Features'!$D$5:$CL$125,23,FALSE)</f>
        <v>0</v>
      </c>
      <c r="AC265" s="77">
        <f>VLOOKUP(F265,'N2K Features'!$D$5:$CL$125,24,FALSE)</f>
        <v>0</v>
      </c>
      <c r="AD265" s="77" t="str">
        <f>VLOOKUP(F265,'N2K Features'!$D$5:$CL$125,25,FALSE)</f>
        <v>Yes</v>
      </c>
      <c r="AE265" s="77" t="str">
        <f>VLOOKUP(F265,'N2K Features'!$D$5:$CL$125,26,FALSE)</f>
        <v>Medium</v>
      </c>
      <c r="AF265" s="78" t="str">
        <f>VLOOKUP(F265,'N2K Features'!$D$5:$CL$125,27,FALSE)</f>
        <v>High</v>
      </c>
      <c r="AG265" s="76" t="str">
        <f>VLOOKUP(F265,'N2K Features'!$D$5:$CL$125,28,FALSE)</f>
        <v>No</v>
      </c>
      <c r="AH265" s="76">
        <f>VLOOKUP(F265,'N2K Features'!$D$5:$CL$125,29,FALSE)</f>
        <v>0</v>
      </c>
      <c r="AI265" s="76">
        <f>VLOOKUP(F265,'N2K Features'!$D$5:$CL$125,30,FALSE)</f>
        <v>0</v>
      </c>
      <c r="AJ265" s="76" t="str">
        <f>VLOOKUP(F265,'N2K Features'!$D$5:$CL$125,31,FALSE)</f>
        <v>No</v>
      </c>
      <c r="AK265" s="76">
        <f>VLOOKUP(F265,'N2K Features'!$D$5:$CL$125,32,FALSE)</f>
        <v>0</v>
      </c>
      <c r="AL265" s="76">
        <f>VLOOKUP(F265,'N2K Features'!$D$5:$CL$125,33,FALSE)</f>
        <v>0</v>
      </c>
      <c r="AM265" s="76" t="str">
        <f>VLOOKUP(F265,'N2K Features'!$D$5:$CL$125,34,FALSE)</f>
        <v>Yes</v>
      </c>
      <c r="AN265" s="76" t="str">
        <f>VLOOKUP(F265,'N2K Features'!$D$5:$CL$125,35,FALSE)</f>
        <v>Small</v>
      </c>
      <c r="AO265" s="76" t="str">
        <f>VLOOKUP(F265,'N2K Features'!$D$5:$CL$125,36,FALSE)</f>
        <v>Low</v>
      </c>
      <c r="AP265" s="76" t="str">
        <f>VLOOKUP(F265,'N2K Features'!$D$5:$CL$125,37,FALSE)</f>
        <v>Yes</v>
      </c>
      <c r="AQ265" s="76" t="str">
        <f>VLOOKUP(F265,'N2K Features'!$D$5:$CL$125,38,FALSE)</f>
        <v>Small</v>
      </c>
      <c r="AR265" s="76" t="str">
        <f>VLOOKUP(F265,'N2K Features'!$D$5:$CL$125,39,FALSE)</f>
        <v>Low</v>
      </c>
      <c r="AS265" s="76" t="str">
        <f>VLOOKUP(F265,'N2K Features'!$D$5:$CL$125,40,FALSE)</f>
        <v>No</v>
      </c>
      <c r="AT265" s="76">
        <f>VLOOKUP(F265,'N2K Features'!$D$5:$CL$125,41,FALSE)</f>
        <v>0</v>
      </c>
      <c r="AU265" s="76">
        <f>VLOOKUP(F265,'N2K Features'!$D$5:$CL$125,42,FALSE)</f>
        <v>0</v>
      </c>
      <c r="AV265" s="76" t="str">
        <f>VLOOKUP(F265,'N2K Features'!$D$5:$CL$125,43,FALSE)</f>
        <v>No</v>
      </c>
      <c r="AW265" s="76">
        <f>VLOOKUP(F265,'N2K Features'!$D$5:$CL$125,44,FALSE)</f>
        <v>0</v>
      </c>
      <c r="AX265" s="76">
        <f>VLOOKUP(F265,'N2K Features'!$D$5:$CL$125,45,FALSE)</f>
        <v>0</v>
      </c>
      <c r="AY265" s="76" t="str">
        <f>VLOOKUP(F265,'N2K Features'!$D$5:$CL$125,46,FALSE)</f>
        <v>No</v>
      </c>
      <c r="AZ265" s="76">
        <f>VLOOKUP(F265,'N2K Features'!$D$5:$CL$125,47,FALSE)</f>
        <v>0</v>
      </c>
      <c r="BA265" s="76">
        <f>VLOOKUP(F265,'N2K Features'!$D$5:$CL$125,48,FALSE)</f>
        <v>0</v>
      </c>
      <c r="BB265" s="76" t="str">
        <f>VLOOKUP(F265,'N2K Features'!$D$5:$CL$125,49,FALSE)</f>
        <v>No</v>
      </c>
      <c r="BC265" s="76">
        <f>VLOOKUP(F265,'N2K Features'!$D$5:$CL$125,50,FALSE)</f>
        <v>0</v>
      </c>
      <c r="BD265" s="130">
        <f>VLOOKUP(F265,'N2K Features'!$D$5:$CL$125,51,FALSE)</f>
        <v>0</v>
      </c>
      <c r="BE265" s="76" t="str">
        <f>VLOOKUP(F265,'N2K Features'!$D$5:$CL$125,52,FALSE)</f>
        <v>No</v>
      </c>
      <c r="BF265" s="76">
        <f>VLOOKUP(F265,'N2K Features'!$D$5:$CL$125,53,FALSE)</f>
        <v>0</v>
      </c>
      <c r="BG265" s="130">
        <f>VLOOKUP(F265,'N2K Features'!$D$5:$CL$125,54,FALSE)</f>
        <v>0</v>
      </c>
      <c r="BH265" s="76" t="str">
        <f>VLOOKUP(F265,'N2K Features'!$D$5:$CL$125,55,FALSE)</f>
        <v>Yes</v>
      </c>
      <c r="BI265" s="76" t="str">
        <f>VLOOKUP(F265,'N2K Features'!$D$5:$CL$125,56,FALSE)</f>
        <v>Large</v>
      </c>
      <c r="BJ265" s="76" t="str">
        <f>VLOOKUP(F265,'N2K Features'!$D$5:$CL$125,57,FALSE)</f>
        <v>High</v>
      </c>
      <c r="BK265" s="76" t="str">
        <f>VLOOKUP(F265,'N2K Features'!$D$5:$CL$125,58,FALSE)</f>
        <v>Yes</v>
      </c>
      <c r="BL265" s="76" t="str">
        <f>VLOOKUP(F265,'N2K Features'!$D$5:$CL$125,59,FALSE)</f>
        <v>Large</v>
      </c>
      <c r="BM265" s="130" t="str">
        <f>VLOOKUP(F265,'N2K Features'!$D$5:$CL$125,60,FALSE)</f>
        <v>High</v>
      </c>
      <c r="BN265" s="76" t="str">
        <f>VLOOKUP(F265,'N2K Features'!$D$5:$CL$125,61,FALSE)</f>
        <v>Yes</v>
      </c>
      <c r="BO265" s="76" t="str">
        <f>VLOOKUP(F265,'N2K Features'!$D$5:$CL$125,62,FALSE)</f>
        <v>Medium</v>
      </c>
      <c r="BP265" s="76" t="str">
        <f>VLOOKUP(F265,'N2K Features'!$D$5:$CL$125,63,FALSE)</f>
        <v>Moderate</v>
      </c>
      <c r="BQ265" s="76" t="str">
        <f>VLOOKUP(F265,'N2K Features'!$D$5:$CL$125,64,FALSE)</f>
        <v>Yes</v>
      </c>
      <c r="BR265" s="76" t="str">
        <f>VLOOKUP(F265,'N2K Features'!$D$5:$CL$125,65,FALSE)</f>
        <v>Medium</v>
      </c>
      <c r="BS265" s="76" t="str">
        <f>VLOOKUP(F265,'N2K Features'!$D$5:$CL$125,66,FALSE)</f>
        <v>Moderate</v>
      </c>
      <c r="BT265" s="76" t="str">
        <f>VLOOKUP(F265,'N2K Features'!$D$5:$CL$125,67,FALSE)</f>
        <v>Yes</v>
      </c>
      <c r="BU265" s="76" t="str">
        <f>VLOOKUP(F265,'N2K Features'!$D$5:$CL$125,68,FALSE)</f>
        <v>Small</v>
      </c>
      <c r="BV265" s="76" t="str">
        <f>VLOOKUP(F265,'N2K Features'!$D$5:$CL$125,69,FALSE)</f>
        <v>Low</v>
      </c>
      <c r="BW265" s="76" t="str">
        <f>VLOOKUP(F265,'N2K Features'!$D$5:$CL$125,70,FALSE)</f>
        <v>Yes</v>
      </c>
      <c r="BX265" s="76" t="str">
        <f>VLOOKUP(F265,'N2K Features'!$D$5:$CL$125,71,FALSE)</f>
        <v>Large</v>
      </c>
      <c r="BY265" s="130" t="str">
        <f>VLOOKUP(F265,'N2K Features'!$D$5:$CL$125,72,FALSE)</f>
        <v>High</v>
      </c>
      <c r="BZ265" s="76" t="str">
        <f>VLOOKUP(F265,'N2K Features'!$D$5:$CL$125,73,FALSE)</f>
        <v>No</v>
      </c>
      <c r="CA265" s="76">
        <f>VLOOKUP(F265,'N2K Features'!$D$5:$CL$125,74,FALSE)</f>
        <v>0</v>
      </c>
      <c r="CB265" s="76">
        <f>VLOOKUP(F265,'N2K Features'!$D$5:$CL$125,75,FALSE)</f>
        <v>0</v>
      </c>
      <c r="CC265" s="76" t="str">
        <f>VLOOKUP(F265,'N2K Features'!$D$5:$CL$125,76,FALSE)</f>
        <v>No</v>
      </c>
      <c r="CD265" s="76">
        <f>VLOOKUP(F265,'N2K Features'!$D$5:$CL$125,77,FALSE)</f>
        <v>0</v>
      </c>
      <c r="CE265" s="76">
        <f>VLOOKUP(F265,'N2K Features'!$D$5:$CL$125,78,FALSE)</f>
        <v>0</v>
      </c>
      <c r="CF265" s="76" t="str">
        <f>VLOOKUP(F265,'N2K Features'!$D$5:$CL$125,79,FALSE)</f>
        <v>Yes</v>
      </c>
      <c r="CG265" s="76" t="str">
        <f>VLOOKUP(F265,'N2K Features'!$D$5:$CL$125,80,FALSE)</f>
        <v>Medium</v>
      </c>
      <c r="CH265" s="76" t="str">
        <f>VLOOKUP(F265,'N2K Features'!$D$5:$CL$125,81,FALSE)</f>
        <v>High</v>
      </c>
      <c r="CI265" s="76" t="str">
        <f>VLOOKUP(F265,'N2K Features'!$D$5:$CL$125,82,FALSE)</f>
        <v>Yes</v>
      </c>
      <c r="CJ265" s="76" t="str">
        <f>VLOOKUP(F265,'N2K Features'!$D$5:$CL$125,83,FALSE)</f>
        <v>Medium</v>
      </c>
      <c r="CK265" s="76" t="str">
        <f>VLOOKUP(F265,'N2K Features'!$D$5:$CL$125,84,FALSE)</f>
        <v>High</v>
      </c>
      <c r="CL265" s="76" t="str">
        <f>VLOOKUP(F265,'N2K Features'!$D$5:$CL$125,85,FALSE)</f>
        <v>Yes</v>
      </c>
      <c r="CM265" s="76" t="str">
        <f>VLOOKUP(F265,'N2K Features'!$D$5:$CL$125,86,FALSE)</f>
        <v>Medium</v>
      </c>
      <c r="CN265" s="79" t="str">
        <f>VLOOKUP(F265,'N2K Features'!$D$5:$CL$125,87,FALSE)</f>
        <v>Distinctive natural character, often on nature reserves with interpretation; educational use.</v>
      </c>
    </row>
    <row r="266" spans="1:92" ht="14.4" hidden="1" x14ac:dyDescent="0.3">
      <c r="A266" s="129" t="s">
        <v>284</v>
      </c>
      <c r="B266" s="59" t="s">
        <v>285</v>
      </c>
      <c r="C266" s="59" t="s">
        <v>585</v>
      </c>
      <c r="D266" s="59" t="s">
        <v>138</v>
      </c>
      <c r="E266" s="59" t="s">
        <v>590</v>
      </c>
      <c r="F266" s="59" t="s">
        <v>139</v>
      </c>
      <c r="G266" s="59" t="s">
        <v>140</v>
      </c>
      <c r="H266" s="179" t="s">
        <v>141</v>
      </c>
      <c r="I266" s="77" t="str">
        <f>VLOOKUP(F266,'N2K Features'!$D$5:$CL$125,4,FALSE)</f>
        <v>Yes</v>
      </c>
      <c r="J266" s="77" t="str">
        <f>VLOOKUP(F266,'N2K Features'!$D$5:$CL$125,5,FALSE)</f>
        <v>Medium</v>
      </c>
      <c r="K266" s="77" t="str">
        <f>VLOOKUP(F266,'N2K Features'!$D$5:$CL$125,6,FALSE)</f>
        <v>Moderate</v>
      </c>
      <c r="L266" s="77" t="str">
        <f>VLOOKUP(F266,'N2K Features'!$D$5:$CL$125,7,FALSE)</f>
        <v>Yes</v>
      </c>
      <c r="M266" s="77" t="str">
        <f>VLOOKUP(F266,'N2K Features'!$D$5:$CL$125,8,FALSE)</f>
        <v>Medium</v>
      </c>
      <c r="N266" s="77" t="str">
        <f>VLOOKUP(F266,'N2K Features'!$D$5:$CL$125,9,FALSE)</f>
        <v>High</v>
      </c>
      <c r="O266" s="77" t="str">
        <f>VLOOKUP(F266,'N2K Features'!$D$5:$CL$125,10,FALSE)</f>
        <v>Yes</v>
      </c>
      <c r="P266" s="77" t="str">
        <f>VLOOKUP(F266,'N2K Features'!$D$5:$CL$125,11,FALSE)</f>
        <v>Medium</v>
      </c>
      <c r="Q266" s="77" t="str">
        <f>VLOOKUP(F266,'N2K Features'!$D$5:$CL$125,12,FALSE)</f>
        <v>Low</v>
      </c>
      <c r="R266" s="77" t="str">
        <f>VLOOKUP(F266,'N2K Features'!$D$5:$CL$125,13,FALSE)</f>
        <v>Yes</v>
      </c>
      <c r="S266" s="77" t="str">
        <f>VLOOKUP(F266,'N2K Features'!$D$5:$CL$125,14,FALSE)</f>
        <v>Medium</v>
      </c>
      <c r="T266" s="77" t="str">
        <f>VLOOKUP(F266,'N2K Features'!$D$5:$CL$125,15,FALSE)</f>
        <v>High</v>
      </c>
      <c r="U266" s="77" t="str">
        <f>VLOOKUP(F266,'N2K Features'!$D$5:$CL$125,16,FALSE)</f>
        <v>Yes</v>
      </c>
      <c r="V266" s="77" t="str">
        <f>VLOOKUP(F266,'N2K Features'!$D$5:$CL$125, 17,FALSE)</f>
        <v>Small</v>
      </c>
      <c r="W266" s="77" t="str">
        <f>VLOOKUP(F266,'N2K Features'!$D$5:$CL$125,18,FALSE)</f>
        <v>Low</v>
      </c>
      <c r="X266" s="77" t="str">
        <f>VLOOKUP(F266,'N2K Features'!$D$5:$CL$125,19,FALSE)</f>
        <v>No</v>
      </c>
      <c r="Y266" s="77">
        <f>VLOOKUP(F266,'N2K Features'!$D$5:$CL$125,20,FALSE)</f>
        <v>0</v>
      </c>
      <c r="Z266" s="77">
        <f>VLOOKUP(F266,'N2K Features'!$D$5:$CL$125,21,FALSE)</f>
        <v>0</v>
      </c>
      <c r="AA266" s="77" t="str">
        <f>VLOOKUP(F266,'N2K Features'!$D$5:$CL$125,22,FALSE)</f>
        <v>No</v>
      </c>
      <c r="AB266" s="77">
        <f>VLOOKUP(F266,'N2K Features'!$D$5:$CL$125,23,FALSE)</f>
        <v>0</v>
      </c>
      <c r="AC266" s="77">
        <f>VLOOKUP(F266,'N2K Features'!$D$5:$CL$125,24,FALSE)</f>
        <v>0</v>
      </c>
      <c r="AD266" s="77" t="str">
        <f>VLOOKUP(F266,'N2K Features'!$D$5:$CL$125,25,FALSE)</f>
        <v>Yes</v>
      </c>
      <c r="AE266" s="77" t="str">
        <f>VLOOKUP(F266,'N2K Features'!$D$5:$CL$125,26,FALSE)</f>
        <v>Medium</v>
      </c>
      <c r="AF266" s="78" t="str">
        <f>VLOOKUP(F266,'N2K Features'!$D$5:$CL$125,27,FALSE)</f>
        <v>High</v>
      </c>
      <c r="AG266" s="76" t="str">
        <f>VLOOKUP(F266,'N2K Features'!$D$5:$CL$125,28,FALSE)</f>
        <v>Yes</v>
      </c>
      <c r="AH266" s="76" t="str">
        <f>VLOOKUP(F266,'N2K Features'!$D$5:$CL$125,29,FALSE)</f>
        <v>Small</v>
      </c>
      <c r="AI266" s="76" t="str">
        <f>VLOOKUP(F266,'N2K Features'!$D$5:$CL$125,30,FALSE)</f>
        <v>High</v>
      </c>
      <c r="AJ266" s="76" t="str">
        <f>VLOOKUP(F266,'N2K Features'!$D$5:$CL$125,31,FALSE)</f>
        <v>Yes</v>
      </c>
      <c r="AK266" s="76" t="str">
        <f>VLOOKUP(F266,'N2K Features'!$D$5:$CL$125,32,FALSE)</f>
        <v>Medium</v>
      </c>
      <c r="AL266" s="76" t="str">
        <f>VLOOKUP(F266,'N2K Features'!$D$5:$CL$125,33,FALSE)</f>
        <v>Low</v>
      </c>
      <c r="AM266" s="76" t="str">
        <f>VLOOKUP(F266,'N2K Features'!$D$5:$CL$125,34,FALSE)</f>
        <v>No</v>
      </c>
      <c r="AN266" s="76">
        <f>VLOOKUP(F266,'N2K Features'!$D$5:$CL$125,35,FALSE)</f>
        <v>0</v>
      </c>
      <c r="AO266" s="76">
        <f>VLOOKUP(F266,'N2K Features'!$D$5:$CL$125,36,FALSE)</f>
        <v>0</v>
      </c>
      <c r="AP266" s="76" t="str">
        <f>VLOOKUP(F266,'N2K Features'!$D$5:$CL$125,37,FALSE)</f>
        <v>Yes</v>
      </c>
      <c r="AQ266" s="76" t="str">
        <f>VLOOKUP(F266,'N2K Features'!$D$5:$CL$125,38,FALSE)</f>
        <v>Small</v>
      </c>
      <c r="AR266" s="76" t="str">
        <f>VLOOKUP(F266,'N2K Features'!$D$5:$CL$125,39,FALSE)</f>
        <v>Low</v>
      </c>
      <c r="AS266" s="76" t="str">
        <f>VLOOKUP(F266,'N2K Features'!$D$5:$CL$125,40,FALSE)</f>
        <v>Yes</v>
      </c>
      <c r="AT266" s="76" t="str">
        <f>VLOOKUP(F266,'N2K Features'!$D$5:$CL$125,41,FALSE)</f>
        <v>Small</v>
      </c>
      <c r="AU266" s="76" t="str">
        <f>VLOOKUP(F266,'N2K Features'!$D$5:$CL$125,42,FALSE)</f>
        <v>High</v>
      </c>
      <c r="AV266" s="76" t="str">
        <f>VLOOKUP(F266,'N2K Features'!$D$5:$CL$125,43,FALSE)</f>
        <v>No</v>
      </c>
      <c r="AW266" s="76">
        <f>VLOOKUP(F266,'N2K Features'!$D$5:$CL$125,44,FALSE)</f>
        <v>0</v>
      </c>
      <c r="AX266" s="76">
        <f>VLOOKUP(F266,'N2K Features'!$D$5:$CL$125,45,FALSE)</f>
        <v>0</v>
      </c>
      <c r="AY266" s="76" t="str">
        <f>VLOOKUP(F266,'N2K Features'!$D$5:$CL$125,46,FALSE)</f>
        <v>No</v>
      </c>
      <c r="AZ266" s="76">
        <f>VLOOKUP(F266,'N2K Features'!$D$5:$CL$125,47,FALSE)</f>
        <v>0</v>
      </c>
      <c r="BA266" s="76">
        <f>VLOOKUP(F266,'N2K Features'!$D$5:$CL$125,48,FALSE)</f>
        <v>0</v>
      </c>
      <c r="BB266" s="76" t="str">
        <f>VLOOKUP(F266,'N2K Features'!$D$5:$CL$125,49,FALSE)</f>
        <v>No</v>
      </c>
      <c r="BC266" s="76">
        <f>VLOOKUP(F266,'N2K Features'!$D$5:$CL$125,50,FALSE)</f>
        <v>0</v>
      </c>
      <c r="BD266" s="130">
        <f>VLOOKUP(F266,'N2K Features'!$D$5:$CL$125,51,FALSE)</f>
        <v>0</v>
      </c>
      <c r="BE266" s="76" t="str">
        <f>VLOOKUP(F266,'N2K Features'!$D$5:$CL$125,52,FALSE)</f>
        <v>Yes</v>
      </c>
      <c r="BF266" s="76" t="str">
        <f>VLOOKUP(F266,'N2K Features'!$D$5:$CL$125,53,FALSE)</f>
        <v>Small</v>
      </c>
      <c r="BG266" s="130" t="str">
        <f>VLOOKUP(F266,'N2K Features'!$D$5:$CL$125,54,FALSE)</f>
        <v>Low</v>
      </c>
      <c r="BH266" s="76" t="str">
        <f>VLOOKUP(F266,'N2K Features'!$D$5:$CL$125,55,FALSE)</f>
        <v>Yes</v>
      </c>
      <c r="BI266" s="76" t="str">
        <f>VLOOKUP(F266,'N2K Features'!$D$5:$CL$125,56,FALSE)</f>
        <v>Large</v>
      </c>
      <c r="BJ266" s="76" t="str">
        <f>VLOOKUP(F266,'N2K Features'!$D$5:$CL$125,57,FALSE)</f>
        <v>High</v>
      </c>
      <c r="BK266" s="76" t="str">
        <f>VLOOKUP(F266,'N2K Features'!$D$5:$CL$125,58,FALSE)</f>
        <v>Yes</v>
      </c>
      <c r="BL266" s="76" t="str">
        <f>VLOOKUP(F266,'N2K Features'!$D$5:$CL$125,59,FALSE)</f>
        <v>Large</v>
      </c>
      <c r="BM266" s="130" t="str">
        <f>VLOOKUP(F266,'N2K Features'!$D$5:$CL$125,60,FALSE)</f>
        <v>High</v>
      </c>
      <c r="BN266" s="76" t="str">
        <f>VLOOKUP(F266,'N2K Features'!$D$5:$CL$125,61,FALSE)</f>
        <v>Yes</v>
      </c>
      <c r="BO266" s="76" t="str">
        <f>VLOOKUP(F266,'N2K Features'!$D$5:$CL$125,62,FALSE)</f>
        <v>Medium</v>
      </c>
      <c r="BP266" s="76" t="str">
        <f>VLOOKUP(F266,'N2K Features'!$D$5:$CL$125,63,FALSE)</f>
        <v>Moderate</v>
      </c>
      <c r="BQ266" s="76" t="str">
        <f>VLOOKUP(F266,'N2K Features'!$D$5:$CL$125,64,FALSE)</f>
        <v>No</v>
      </c>
      <c r="BR266" s="76">
        <f>VLOOKUP(F266,'N2K Features'!$D$5:$CL$125,65,FALSE)</f>
        <v>0</v>
      </c>
      <c r="BS266" s="76">
        <f>VLOOKUP(F266,'N2K Features'!$D$5:$CL$125,66,FALSE)</f>
        <v>0</v>
      </c>
      <c r="BT266" s="76" t="str">
        <f>VLOOKUP(F266,'N2K Features'!$D$5:$CL$125,67,FALSE)</f>
        <v>Yes</v>
      </c>
      <c r="BU266" s="76" t="str">
        <f>VLOOKUP(F266,'N2K Features'!$D$5:$CL$125,68,FALSE)</f>
        <v>Medium</v>
      </c>
      <c r="BV266" s="76" t="str">
        <f>VLOOKUP(F266,'N2K Features'!$D$5:$CL$125,69,FALSE)</f>
        <v>High</v>
      </c>
      <c r="BW266" s="76" t="str">
        <f>VLOOKUP(F266,'N2K Features'!$D$5:$CL$125,70,FALSE)</f>
        <v>Yes</v>
      </c>
      <c r="BX266" s="76" t="str">
        <f>VLOOKUP(F266,'N2K Features'!$D$5:$CL$125,71,FALSE)</f>
        <v>Medium</v>
      </c>
      <c r="BY266" s="130" t="str">
        <f>VLOOKUP(F266,'N2K Features'!$D$5:$CL$125,72,FALSE)</f>
        <v>High</v>
      </c>
      <c r="BZ266" s="76" t="str">
        <f>VLOOKUP(F266,'N2K Features'!$D$5:$CL$125,73,FALSE)</f>
        <v>No</v>
      </c>
      <c r="CA266" s="76">
        <f>VLOOKUP(F266,'N2K Features'!$D$5:$CL$125,74,FALSE)</f>
        <v>0</v>
      </c>
      <c r="CB266" s="76">
        <f>VLOOKUP(F266,'N2K Features'!$D$5:$CL$125,75,FALSE)</f>
        <v>0</v>
      </c>
      <c r="CC266" s="76" t="str">
        <f>VLOOKUP(F266,'N2K Features'!$D$5:$CL$125,76,FALSE)</f>
        <v>No</v>
      </c>
      <c r="CD266" s="76">
        <f>VLOOKUP(F266,'N2K Features'!$D$5:$CL$125,77,FALSE)</f>
        <v>0</v>
      </c>
      <c r="CE266" s="76">
        <f>VLOOKUP(F266,'N2K Features'!$D$5:$CL$125,78,FALSE)</f>
        <v>0</v>
      </c>
      <c r="CF266" s="76" t="str">
        <f>VLOOKUP(F266,'N2K Features'!$D$5:$CL$125,79,FALSE)</f>
        <v>Yes</v>
      </c>
      <c r="CG266" s="76" t="str">
        <f>VLOOKUP(F266,'N2K Features'!$D$5:$CL$125,80,FALSE)</f>
        <v>Medium</v>
      </c>
      <c r="CH266" s="76" t="str">
        <f>VLOOKUP(F266,'N2K Features'!$D$5:$CL$125,81,FALSE)</f>
        <v>High</v>
      </c>
      <c r="CI266" s="76" t="str">
        <f>VLOOKUP(F266,'N2K Features'!$D$5:$CL$125,82,FALSE)</f>
        <v>No</v>
      </c>
      <c r="CJ266" s="76">
        <f>VLOOKUP(F266,'N2K Features'!$D$5:$CL$125,83,FALSE)</f>
        <v>0</v>
      </c>
      <c r="CK266" s="76">
        <f>VLOOKUP(F266,'N2K Features'!$D$5:$CL$125,84,FALSE)</f>
        <v>0</v>
      </c>
      <c r="CL266" s="76" t="str">
        <f>VLOOKUP(F266,'N2K Features'!$D$5:$CL$125,85,FALSE)</f>
        <v>Yes</v>
      </c>
      <c r="CM266" s="76" t="str">
        <f>VLOOKUP(F266,'N2K Features'!$D$5:$CL$125,86,FALSE)</f>
        <v>Medium</v>
      </c>
      <c r="CN266" s="79" t="str">
        <f>VLOOKUP(F266,'N2K Features'!$D$5:$CL$125,87,FALSE)</f>
        <v>Distinctive often exceptional landscapes; attracts visitors in certain areas but others may be inaccessible; walking, bird watching</v>
      </c>
    </row>
    <row r="267" spans="1:92" ht="14.4" hidden="1" x14ac:dyDescent="0.3">
      <c r="A267" s="129" t="s">
        <v>284</v>
      </c>
      <c r="B267" s="59" t="s">
        <v>285</v>
      </c>
      <c r="C267" s="59" t="s">
        <v>585</v>
      </c>
      <c r="D267" s="59" t="s">
        <v>185</v>
      </c>
      <c r="E267" s="59" t="s">
        <v>593</v>
      </c>
      <c r="F267" s="59" t="s">
        <v>186</v>
      </c>
      <c r="G267" s="59" t="s">
        <v>187</v>
      </c>
      <c r="H267" s="179" t="s">
        <v>188</v>
      </c>
      <c r="I267" s="77" t="str">
        <f>VLOOKUP(F267,'N2K Features'!$D$5:$CL$125,4,FALSE)</f>
        <v>Yes</v>
      </c>
      <c r="J267" s="77" t="str">
        <f>VLOOKUP(F267,'N2K Features'!$D$5:$CL$125,5,FALSE)</f>
        <v>Medium</v>
      </c>
      <c r="K267" s="77" t="str">
        <f>VLOOKUP(F267,'N2K Features'!$D$5:$CL$125,6,FALSE)</f>
        <v>Moderate</v>
      </c>
      <c r="L267" s="77" t="str">
        <f>VLOOKUP(F267,'N2K Features'!$D$5:$CL$125,7,FALSE)</f>
        <v>Yes</v>
      </c>
      <c r="M267" s="77" t="str">
        <f>VLOOKUP(F267,'N2K Features'!$D$5:$CL$125,8,FALSE)</f>
        <v>Large</v>
      </c>
      <c r="N267" s="77" t="str">
        <f>VLOOKUP(F267,'N2K Features'!$D$5:$CL$125,9,FALSE)</f>
        <v>Moderate</v>
      </c>
      <c r="O267" s="77" t="str">
        <f>VLOOKUP(F267,'N2K Features'!$D$5:$CL$125,10,FALSE)</f>
        <v>Yes</v>
      </c>
      <c r="P267" s="77" t="str">
        <f>VLOOKUP(F267,'N2K Features'!$D$5:$CL$125,11,FALSE)</f>
        <v>Medium</v>
      </c>
      <c r="Q267" s="77" t="str">
        <f>VLOOKUP(F267,'N2K Features'!$D$5:$CL$125,12,FALSE)</f>
        <v>Low</v>
      </c>
      <c r="R267" s="77" t="str">
        <f>VLOOKUP(F267,'N2K Features'!$D$5:$CL$125,13,FALSE)</f>
        <v>Yes</v>
      </c>
      <c r="S267" s="77" t="str">
        <f>VLOOKUP(F267,'N2K Features'!$D$5:$CL$125,14,FALSE)</f>
        <v>Large</v>
      </c>
      <c r="T267" s="77" t="str">
        <f>VLOOKUP(F267,'N2K Features'!$D$5:$CL$125,15,FALSE)</f>
        <v>Moderate</v>
      </c>
      <c r="U267" s="77" t="str">
        <f>VLOOKUP(F267,'N2K Features'!$D$5:$CL$125,16,FALSE)</f>
        <v>Yes</v>
      </c>
      <c r="V267" s="77" t="str">
        <f>VLOOKUP(F267,'N2K Features'!$D$5:$CL$125, 17,FALSE)</f>
        <v>Medium</v>
      </c>
      <c r="W267" s="77" t="str">
        <f>VLOOKUP(F267,'N2K Features'!$D$5:$CL$125,18,FALSE)</f>
        <v>Low</v>
      </c>
      <c r="X267" s="77" t="str">
        <f>VLOOKUP(F267,'N2K Features'!$D$5:$CL$125,19,FALSE)</f>
        <v>No</v>
      </c>
      <c r="Y267" s="77">
        <f>VLOOKUP(F267,'N2K Features'!$D$5:$CL$125,20,FALSE)</f>
        <v>0</v>
      </c>
      <c r="Z267" s="77">
        <f>VLOOKUP(F267,'N2K Features'!$D$5:$CL$125,21,FALSE)</f>
        <v>0</v>
      </c>
      <c r="AA267" s="77" t="str">
        <f>VLOOKUP(F267,'N2K Features'!$D$5:$CL$125,22,FALSE)</f>
        <v>No</v>
      </c>
      <c r="AB267" s="77">
        <f>VLOOKUP(F267,'N2K Features'!$D$5:$CL$125,23,FALSE)</f>
        <v>0</v>
      </c>
      <c r="AC267" s="77">
        <f>VLOOKUP(F267,'N2K Features'!$D$5:$CL$125,24,FALSE)</f>
        <v>0</v>
      </c>
      <c r="AD267" s="77" t="str">
        <f>VLOOKUP(F267,'N2K Features'!$D$5:$CL$125,25,FALSE)</f>
        <v>Yes</v>
      </c>
      <c r="AE267" s="77" t="str">
        <f>VLOOKUP(F267,'N2K Features'!$D$5:$CL$125,26,FALSE)</f>
        <v>Medium</v>
      </c>
      <c r="AF267" s="78" t="str">
        <f>VLOOKUP(F267,'N2K Features'!$D$5:$CL$125,27,FALSE)</f>
        <v>High</v>
      </c>
      <c r="AG267" s="76" t="str">
        <f>VLOOKUP(F267,'N2K Features'!$D$5:$CL$125,28,FALSE)</f>
        <v>Yes</v>
      </c>
      <c r="AH267" s="76" t="str">
        <f>VLOOKUP(F267,'N2K Features'!$D$5:$CL$125,29,FALSE)</f>
        <v>Small</v>
      </c>
      <c r="AI267" s="76" t="str">
        <f>VLOOKUP(F267,'N2K Features'!$D$5:$CL$125,30,FALSE)</f>
        <v>High</v>
      </c>
      <c r="AJ267" s="76" t="str">
        <f>VLOOKUP(F267,'N2K Features'!$D$5:$CL$125,31,FALSE)</f>
        <v>No</v>
      </c>
      <c r="AK267" s="76">
        <f>VLOOKUP(F267,'N2K Features'!$D$5:$CL$125,32,FALSE)</f>
        <v>0</v>
      </c>
      <c r="AL267" s="76">
        <f>VLOOKUP(F267,'N2K Features'!$D$5:$CL$125,33,FALSE)</f>
        <v>0</v>
      </c>
      <c r="AM267" s="76" t="str">
        <f>VLOOKUP(F267,'N2K Features'!$D$5:$CL$125,34,FALSE)</f>
        <v>Yes</v>
      </c>
      <c r="AN267" s="76" t="str">
        <f>VLOOKUP(F267,'N2K Features'!$D$5:$CL$125,35,FALSE)</f>
        <v>Small</v>
      </c>
      <c r="AO267" s="76" t="str">
        <f>VLOOKUP(F267,'N2K Features'!$D$5:$CL$125,36,FALSE)</f>
        <v>Low</v>
      </c>
      <c r="AP267" s="76" t="str">
        <f>VLOOKUP(F267,'N2K Features'!$D$5:$CL$125,37,FALSE)</f>
        <v>Yes</v>
      </c>
      <c r="AQ267" s="76" t="str">
        <f>VLOOKUP(F267,'N2K Features'!$D$5:$CL$125,38,FALSE)</f>
        <v>Medium</v>
      </c>
      <c r="AR267" s="76" t="str">
        <f>VLOOKUP(F267,'N2K Features'!$D$5:$CL$125,39,FALSE)</f>
        <v>Low</v>
      </c>
      <c r="AS267" s="76" t="str">
        <f>VLOOKUP(F267,'N2K Features'!$D$5:$CL$125,40,FALSE)</f>
        <v>No</v>
      </c>
      <c r="AT267" s="76">
        <f>VLOOKUP(F267,'N2K Features'!$D$5:$CL$125,41,FALSE)</f>
        <v>0</v>
      </c>
      <c r="AU267" s="76">
        <f>VLOOKUP(F267,'N2K Features'!$D$5:$CL$125,42,FALSE)</f>
        <v>0</v>
      </c>
      <c r="AV267" s="76" t="str">
        <f>VLOOKUP(F267,'N2K Features'!$D$5:$CL$125,43,FALSE)</f>
        <v>No</v>
      </c>
      <c r="AW267" s="76">
        <f>VLOOKUP(F267,'N2K Features'!$D$5:$CL$125,44,FALSE)</f>
        <v>0</v>
      </c>
      <c r="AX267" s="76">
        <f>VLOOKUP(F267,'N2K Features'!$D$5:$CL$125,45,FALSE)</f>
        <v>0</v>
      </c>
      <c r="AY267" s="76" t="str">
        <f>VLOOKUP(F267,'N2K Features'!$D$5:$CL$125,46,FALSE)</f>
        <v>No</v>
      </c>
      <c r="AZ267" s="76">
        <f>VLOOKUP(F267,'N2K Features'!$D$5:$CL$125,47,FALSE)</f>
        <v>0</v>
      </c>
      <c r="BA267" s="76">
        <f>VLOOKUP(F267,'N2K Features'!$D$5:$CL$125,48,FALSE)</f>
        <v>0</v>
      </c>
      <c r="BB267" s="76" t="str">
        <f>VLOOKUP(F267,'N2K Features'!$D$5:$CL$125,49,FALSE)</f>
        <v>No</v>
      </c>
      <c r="BC267" s="76">
        <f>VLOOKUP(F267,'N2K Features'!$D$5:$CL$125,50,FALSE)</f>
        <v>0</v>
      </c>
      <c r="BD267" s="130">
        <f>VLOOKUP(F267,'N2K Features'!$D$5:$CL$125,51,FALSE)</f>
        <v>0</v>
      </c>
      <c r="BE267" s="76" t="str">
        <f>VLOOKUP(F267,'N2K Features'!$D$5:$CL$125,52,FALSE)</f>
        <v>No</v>
      </c>
      <c r="BF267" s="76">
        <f>VLOOKUP(F267,'N2K Features'!$D$5:$CL$125,53,FALSE)</f>
        <v>0</v>
      </c>
      <c r="BG267" s="130">
        <f>VLOOKUP(F267,'N2K Features'!$D$5:$CL$125,54,FALSE)</f>
        <v>0</v>
      </c>
      <c r="BH267" s="76" t="str">
        <f>VLOOKUP(F267,'N2K Features'!$D$5:$CL$125,55,FALSE)</f>
        <v>Yes</v>
      </c>
      <c r="BI267" s="76" t="str">
        <f>VLOOKUP(F267,'N2K Features'!$D$5:$CL$125,56,FALSE)</f>
        <v>Small</v>
      </c>
      <c r="BJ267" s="76" t="str">
        <f>VLOOKUP(F267,'N2K Features'!$D$5:$CL$125,57,FALSE)</f>
        <v>Low</v>
      </c>
      <c r="BK267" s="76" t="str">
        <f>VLOOKUP(F267,'N2K Features'!$D$5:$CL$125,58,FALSE)</f>
        <v>Yes</v>
      </c>
      <c r="BL267" s="76" t="str">
        <f>VLOOKUP(F267,'N2K Features'!$D$5:$CL$125,59,FALSE)</f>
        <v>Medium</v>
      </c>
      <c r="BM267" s="130" t="str">
        <f>VLOOKUP(F267,'N2K Features'!$D$5:$CL$125,60,FALSE)</f>
        <v>Moderate</v>
      </c>
      <c r="BN267" s="76" t="str">
        <f>VLOOKUP(F267,'N2K Features'!$D$5:$CL$125,61,FALSE)</f>
        <v>Yes</v>
      </c>
      <c r="BO267" s="76" t="str">
        <f>VLOOKUP(F267,'N2K Features'!$D$5:$CL$125,62,FALSE)</f>
        <v>Medium</v>
      </c>
      <c r="BP267" s="76" t="str">
        <f>VLOOKUP(F267,'N2K Features'!$D$5:$CL$125,63,FALSE)</f>
        <v>Moderate</v>
      </c>
      <c r="BQ267" s="76" t="str">
        <f>VLOOKUP(F267,'N2K Features'!$D$5:$CL$125,64,FALSE)</f>
        <v>No</v>
      </c>
      <c r="BR267" s="76">
        <f>VLOOKUP(F267,'N2K Features'!$D$5:$CL$125,65,FALSE)</f>
        <v>0</v>
      </c>
      <c r="BS267" s="76">
        <f>VLOOKUP(F267,'N2K Features'!$D$5:$CL$125,66,FALSE)</f>
        <v>0</v>
      </c>
      <c r="BT267" s="76" t="str">
        <f>VLOOKUP(F267,'N2K Features'!$D$5:$CL$125,67,FALSE)</f>
        <v>Yes</v>
      </c>
      <c r="BU267" s="76" t="str">
        <f>VLOOKUP(F267,'N2K Features'!$D$5:$CL$125,68,FALSE)</f>
        <v>Small</v>
      </c>
      <c r="BV267" s="76" t="str">
        <f>VLOOKUP(F267,'N2K Features'!$D$5:$CL$125,69,FALSE)</f>
        <v>High</v>
      </c>
      <c r="BW267" s="76" t="str">
        <f>VLOOKUP(F267,'N2K Features'!$D$5:$CL$125,70,FALSE)</f>
        <v>Yes</v>
      </c>
      <c r="BX267" s="76" t="str">
        <f>VLOOKUP(F267,'N2K Features'!$D$5:$CL$125,71,FALSE)</f>
        <v>Medium</v>
      </c>
      <c r="BY267" s="130" t="str">
        <f>VLOOKUP(F267,'N2K Features'!$D$5:$CL$125,72,FALSE)</f>
        <v>High</v>
      </c>
      <c r="BZ267" s="76" t="str">
        <f>VLOOKUP(F267,'N2K Features'!$D$5:$CL$125,73,FALSE)</f>
        <v>No</v>
      </c>
      <c r="CA267" s="76">
        <f>VLOOKUP(F267,'N2K Features'!$D$5:$CL$125,74,FALSE)</f>
        <v>0</v>
      </c>
      <c r="CB267" s="76">
        <f>VLOOKUP(F267,'N2K Features'!$D$5:$CL$125,75,FALSE)</f>
        <v>0</v>
      </c>
      <c r="CC267" s="76" t="str">
        <f>VLOOKUP(F267,'N2K Features'!$D$5:$CL$125,76,FALSE)</f>
        <v>No</v>
      </c>
      <c r="CD267" s="76">
        <f>VLOOKUP(F267,'N2K Features'!$D$5:$CL$125,77,FALSE)</f>
        <v>0</v>
      </c>
      <c r="CE267" s="76">
        <f>VLOOKUP(F267,'N2K Features'!$D$5:$CL$125,78,FALSE)</f>
        <v>0</v>
      </c>
      <c r="CF267" s="76" t="str">
        <f>VLOOKUP(F267,'N2K Features'!$D$5:$CL$125,79,FALSE)</f>
        <v>Yes</v>
      </c>
      <c r="CG267" s="76" t="str">
        <f>VLOOKUP(F267,'N2K Features'!$D$5:$CL$125,80,FALSE)</f>
        <v>Medium</v>
      </c>
      <c r="CH267" s="76" t="str">
        <f>VLOOKUP(F267,'N2K Features'!$D$5:$CL$125,81,FALSE)</f>
        <v>High</v>
      </c>
      <c r="CI267" s="76" t="str">
        <f>VLOOKUP(F267,'N2K Features'!$D$5:$CL$125,82,FALSE)</f>
        <v>No</v>
      </c>
      <c r="CJ267" s="76">
        <f>VLOOKUP(F267,'N2K Features'!$D$5:$CL$125,83,FALSE)</f>
        <v>0</v>
      </c>
      <c r="CK267" s="76">
        <f>VLOOKUP(F267,'N2K Features'!$D$5:$CL$125,84,FALSE)</f>
        <v>0</v>
      </c>
      <c r="CL267" s="76" t="str">
        <f>VLOOKUP(F267,'N2K Features'!$D$5:$CL$125,85,FALSE)</f>
        <v>Yes</v>
      </c>
      <c r="CM267" s="76" t="str">
        <f>VLOOKUP(F267,'N2K Features'!$D$5:$CL$125,86,FALSE)</f>
        <v>Medium</v>
      </c>
      <c r="CN267" s="79" t="str">
        <f>VLOOKUP(F267,'N2K Features'!$D$5:$CL$125,87,FALSE)</f>
        <v>Contributes to iconic upland and coastal landscapes of Wales, popular with walkers. Display of flowers.</v>
      </c>
    </row>
    <row r="268" spans="1:92" ht="14.4" hidden="1" x14ac:dyDescent="0.3">
      <c r="A268" s="129" t="s">
        <v>284</v>
      </c>
      <c r="B268" s="59" t="s">
        <v>285</v>
      </c>
      <c r="C268" s="59" t="s">
        <v>585</v>
      </c>
      <c r="D268" s="59" t="s">
        <v>181</v>
      </c>
      <c r="E268" s="59" t="s">
        <v>593</v>
      </c>
      <c r="F268" s="59" t="s">
        <v>182</v>
      </c>
      <c r="G268" s="59" t="s">
        <v>183</v>
      </c>
      <c r="H268" s="179" t="s">
        <v>184</v>
      </c>
      <c r="I268" s="77" t="str">
        <f>VLOOKUP(F268,'N2K Features'!$D$5:$CL$125,4,FALSE)</f>
        <v>Yes</v>
      </c>
      <c r="J268" s="77" t="str">
        <f>VLOOKUP(F268,'N2K Features'!$D$5:$CL$125,5,FALSE)</f>
        <v>Medium</v>
      </c>
      <c r="K268" s="77" t="str">
        <f>VLOOKUP(F268,'N2K Features'!$D$5:$CL$125,6,FALSE)</f>
        <v>Moderate</v>
      </c>
      <c r="L268" s="77" t="str">
        <f>VLOOKUP(F268,'N2K Features'!$D$5:$CL$125,7,FALSE)</f>
        <v>Yes</v>
      </c>
      <c r="M268" s="77" t="str">
        <f>VLOOKUP(F268,'N2K Features'!$D$5:$CL$125,8,FALSE)</f>
        <v>Large</v>
      </c>
      <c r="N268" s="77" t="str">
        <f>VLOOKUP(F268,'N2K Features'!$D$5:$CL$125,9,FALSE)</f>
        <v>Moderate</v>
      </c>
      <c r="O268" s="77" t="str">
        <f>VLOOKUP(F268,'N2K Features'!$D$5:$CL$125,10,FALSE)</f>
        <v>Yes</v>
      </c>
      <c r="P268" s="77" t="str">
        <f>VLOOKUP(F268,'N2K Features'!$D$5:$CL$125,11,FALSE)</f>
        <v>Medium</v>
      </c>
      <c r="Q268" s="77" t="str">
        <f>VLOOKUP(F268,'N2K Features'!$D$5:$CL$125,12,FALSE)</f>
        <v>Low</v>
      </c>
      <c r="R268" s="77" t="str">
        <f>VLOOKUP(F268,'N2K Features'!$D$5:$CL$125,13,FALSE)</f>
        <v>Yes</v>
      </c>
      <c r="S268" s="77" t="str">
        <f>VLOOKUP(F268,'N2K Features'!$D$5:$CL$125,14,FALSE)</f>
        <v>Large</v>
      </c>
      <c r="T268" s="77" t="str">
        <f>VLOOKUP(F268,'N2K Features'!$D$5:$CL$125,15,FALSE)</f>
        <v>Moderate</v>
      </c>
      <c r="U268" s="77" t="str">
        <f>VLOOKUP(F268,'N2K Features'!$D$5:$CL$125,16,FALSE)</f>
        <v>Yes</v>
      </c>
      <c r="V268" s="77" t="str">
        <f>VLOOKUP(F268,'N2K Features'!$D$5:$CL$125, 17,FALSE)</f>
        <v>Medium</v>
      </c>
      <c r="W268" s="77" t="str">
        <f>VLOOKUP(F268,'N2K Features'!$D$5:$CL$125,18,FALSE)</f>
        <v>Low</v>
      </c>
      <c r="X268" s="77" t="str">
        <f>VLOOKUP(F268,'N2K Features'!$D$5:$CL$125,19,FALSE)</f>
        <v>No</v>
      </c>
      <c r="Y268" s="77">
        <f>VLOOKUP(F268,'N2K Features'!$D$5:$CL$125,20,FALSE)</f>
        <v>0</v>
      </c>
      <c r="Z268" s="77">
        <f>VLOOKUP(F268,'N2K Features'!$D$5:$CL$125,21,FALSE)</f>
        <v>0</v>
      </c>
      <c r="AA268" s="77" t="str">
        <f>VLOOKUP(F268,'N2K Features'!$D$5:$CL$125,22,FALSE)</f>
        <v>No</v>
      </c>
      <c r="AB268" s="77">
        <f>VLOOKUP(F268,'N2K Features'!$D$5:$CL$125,23,FALSE)</f>
        <v>0</v>
      </c>
      <c r="AC268" s="77">
        <f>VLOOKUP(F268,'N2K Features'!$D$5:$CL$125,24,FALSE)</f>
        <v>0</v>
      </c>
      <c r="AD268" s="77" t="str">
        <f>VLOOKUP(F268,'N2K Features'!$D$5:$CL$125,25,FALSE)</f>
        <v>Yes</v>
      </c>
      <c r="AE268" s="77" t="str">
        <f>VLOOKUP(F268,'N2K Features'!$D$5:$CL$125,26,FALSE)</f>
        <v>Medium</v>
      </c>
      <c r="AF268" s="78" t="str">
        <f>VLOOKUP(F268,'N2K Features'!$D$5:$CL$125,27,FALSE)</f>
        <v>High</v>
      </c>
      <c r="AG268" s="76" t="str">
        <f>VLOOKUP(F268,'N2K Features'!$D$5:$CL$125,28,FALSE)</f>
        <v>Yes</v>
      </c>
      <c r="AH268" s="76" t="str">
        <f>VLOOKUP(F268,'N2K Features'!$D$5:$CL$125,29,FALSE)</f>
        <v>Small</v>
      </c>
      <c r="AI268" s="76" t="str">
        <f>VLOOKUP(F268,'N2K Features'!$D$5:$CL$125,30,FALSE)</f>
        <v>High</v>
      </c>
      <c r="AJ268" s="76" t="str">
        <f>VLOOKUP(F268,'N2K Features'!$D$5:$CL$125,31,FALSE)</f>
        <v>No</v>
      </c>
      <c r="AK268" s="76">
        <f>VLOOKUP(F268,'N2K Features'!$D$5:$CL$125,32,FALSE)</f>
        <v>0</v>
      </c>
      <c r="AL268" s="76">
        <f>VLOOKUP(F268,'N2K Features'!$D$5:$CL$125,33,FALSE)</f>
        <v>0</v>
      </c>
      <c r="AM268" s="76" t="str">
        <f>VLOOKUP(F268,'N2K Features'!$D$5:$CL$125,34,FALSE)</f>
        <v>Yes</v>
      </c>
      <c r="AN268" s="76" t="str">
        <f>VLOOKUP(F268,'N2K Features'!$D$5:$CL$125,35,FALSE)</f>
        <v>Small</v>
      </c>
      <c r="AO268" s="76" t="str">
        <f>VLOOKUP(F268,'N2K Features'!$D$5:$CL$125,36,FALSE)</f>
        <v>Low</v>
      </c>
      <c r="AP268" s="76" t="str">
        <f>VLOOKUP(F268,'N2K Features'!$D$5:$CL$125,37,FALSE)</f>
        <v>Yes</v>
      </c>
      <c r="AQ268" s="76" t="str">
        <f>VLOOKUP(F268,'N2K Features'!$D$5:$CL$125,38,FALSE)</f>
        <v>Medium</v>
      </c>
      <c r="AR268" s="76" t="str">
        <f>VLOOKUP(F268,'N2K Features'!$D$5:$CL$125,39,FALSE)</f>
        <v>Low</v>
      </c>
      <c r="AS268" s="76" t="str">
        <f>VLOOKUP(F268,'N2K Features'!$D$5:$CL$125,40,FALSE)</f>
        <v>No</v>
      </c>
      <c r="AT268" s="76">
        <f>VLOOKUP(F268,'N2K Features'!$D$5:$CL$125,41,FALSE)</f>
        <v>0</v>
      </c>
      <c r="AU268" s="76">
        <f>VLOOKUP(F268,'N2K Features'!$D$5:$CL$125,42,FALSE)</f>
        <v>0</v>
      </c>
      <c r="AV268" s="76" t="str">
        <f>VLOOKUP(F268,'N2K Features'!$D$5:$CL$125,43,FALSE)</f>
        <v>No</v>
      </c>
      <c r="AW268" s="76">
        <f>VLOOKUP(F268,'N2K Features'!$D$5:$CL$125,44,FALSE)</f>
        <v>0</v>
      </c>
      <c r="AX268" s="76">
        <f>VLOOKUP(F268,'N2K Features'!$D$5:$CL$125,45,FALSE)</f>
        <v>0</v>
      </c>
      <c r="AY268" s="76" t="str">
        <f>VLOOKUP(F268,'N2K Features'!$D$5:$CL$125,46,FALSE)</f>
        <v>No</v>
      </c>
      <c r="AZ268" s="76">
        <f>VLOOKUP(F268,'N2K Features'!$D$5:$CL$125,47,FALSE)</f>
        <v>0</v>
      </c>
      <c r="BA268" s="76">
        <f>VLOOKUP(F268,'N2K Features'!$D$5:$CL$125,48,FALSE)</f>
        <v>0</v>
      </c>
      <c r="BB268" s="76" t="str">
        <f>VLOOKUP(F268,'N2K Features'!$D$5:$CL$125,49,FALSE)</f>
        <v>No</v>
      </c>
      <c r="BC268" s="76">
        <f>VLOOKUP(F268,'N2K Features'!$D$5:$CL$125,50,FALSE)</f>
        <v>0</v>
      </c>
      <c r="BD268" s="130">
        <f>VLOOKUP(F268,'N2K Features'!$D$5:$CL$125,51,FALSE)</f>
        <v>0</v>
      </c>
      <c r="BE268" s="76" t="str">
        <f>VLOOKUP(F268,'N2K Features'!$D$5:$CL$125,52,FALSE)</f>
        <v>No</v>
      </c>
      <c r="BF268" s="76">
        <f>VLOOKUP(F268,'N2K Features'!$D$5:$CL$125,53,FALSE)</f>
        <v>0</v>
      </c>
      <c r="BG268" s="130">
        <f>VLOOKUP(F268,'N2K Features'!$D$5:$CL$125,54,FALSE)</f>
        <v>0</v>
      </c>
      <c r="BH268" s="76" t="str">
        <f>VLOOKUP(F268,'N2K Features'!$D$5:$CL$125,55,FALSE)</f>
        <v>Yes</v>
      </c>
      <c r="BI268" s="76" t="str">
        <f>VLOOKUP(F268,'N2K Features'!$D$5:$CL$125,56,FALSE)</f>
        <v>Small</v>
      </c>
      <c r="BJ268" s="76" t="str">
        <f>VLOOKUP(F268,'N2K Features'!$D$5:$CL$125,57,FALSE)</f>
        <v>Low</v>
      </c>
      <c r="BK268" s="76" t="str">
        <f>VLOOKUP(F268,'N2K Features'!$D$5:$CL$125,58,FALSE)</f>
        <v>Yes</v>
      </c>
      <c r="BL268" s="76" t="str">
        <f>VLOOKUP(F268,'N2K Features'!$D$5:$CL$125,59,FALSE)</f>
        <v>Medium</v>
      </c>
      <c r="BM268" s="130" t="str">
        <f>VLOOKUP(F268,'N2K Features'!$D$5:$CL$125,60,FALSE)</f>
        <v>Moderate</v>
      </c>
      <c r="BN268" s="76" t="str">
        <f>VLOOKUP(F268,'N2K Features'!$D$5:$CL$125,61,FALSE)</f>
        <v>Yes</v>
      </c>
      <c r="BO268" s="76" t="str">
        <f>VLOOKUP(F268,'N2K Features'!$D$5:$CL$125,62,FALSE)</f>
        <v>Medium</v>
      </c>
      <c r="BP268" s="76" t="str">
        <f>VLOOKUP(F268,'N2K Features'!$D$5:$CL$125,63,FALSE)</f>
        <v>Moderate</v>
      </c>
      <c r="BQ268" s="76" t="str">
        <f>VLOOKUP(F268,'N2K Features'!$D$5:$CL$125,64,FALSE)</f>
        <v>No</v>
      </c>
      <c r="BR268" s="76">
        <f>VLOOKUP(F268,'N2K Features'!$D$5:$CL$125,65,FALSE)</f>
        <v>0</v>
      </c>
      <c r="BS268" s="76">
        <f>VLOOKUP(F268,'N2K Features'!$D$5:$CL$125,66,FALSE)</f>
        <v>0</v>
      </c>
      <c r="BT268" s="76" t="str">
        <f>VLOOKUP(F268,'N2K Features'!$D$5:$CL$125,67,FALSE)</f>
        <v>Yes</v>
      </c>
      <c r="BU268" s="76" t="str">
        <f>VLOOKUP(F268,'N2K Features'!$D$5:$CL$125,68,FALSE)</f>
        <v>Small</v>
      </c>
      <c r="BV268" s="76" t="str">
        <f>VLOOKUP(F268,'N2K Features'!$D$5:$CL$125,69,FALSE)</f>
        <v>High</v>
      </c>
      <c r="BW268" s="76" t="str">
        <f>VLOOKUP(F268,'N2K Features'!$D$5:$CL$125,70,FALSE)</f>
        <v>Yes</v>
      </c>
      <c r="BX268" s="76" t="str">
        <f>VLOOKUP(F268,'N2K Features'!$D$5:$CL$125,71,FALSE)</f>
        <v>Medium</v>
      </c>
      <c r="BY268" s="130" t="str">
        <f>VLOOKUP(F268,'N2K Features'!$D$5:$CL$125,72,FALSE)</f>
        <v>High</v>
      </c>
      <c r="BZ268" s="76" t="str">
        <f>VLOOKUP(F268,'N2K Features'!$D$5:$CL$125,73,FALSE)</f>
        <v>No</v>
      </c>
      <c r="CA268" s="76">
        <f>VLOOKUP(F268,'N2K Features'!$D$5:$CL$125,74,FALSE)</f>
        <v>0</v>
      </c>
      <c r="CB268" s="76">
        <f>VLOOKUP(F268,'N2K Features'!$D$5:$CL$125,75,FALSE)</f>
        <v>0</v>
      </c>
      <c r="CC268" s="76" t="str">
        <f>VLOOKUP(F268,'N2K Features'!$D$5:$CL$125,76,FALSE)</f>
        <v>No</v>
      </c>
      <c r="CD268" s="76">
        <f>VLOOKUP(F268,'N2K Features'!$D$5:$CL$125,77,FALSE)</f>
        <v>0</v>
      </c>
      <c r="CE268" s="76">
        <f>VLOOKUP(F268,'N2K Features'!$D$5:$CL$125,78,FALSE)</f>
        <v>0</v>
      </c>
      <c r="CF268" s="76" t="str">
        <f>VLOOKUP(F268,'N2K Features'!$D$5:$CL$125,79,FALSE)</f>
        <v>Yes</v>
      </c>
      <c r="CG268" s="76" t="str">
        <f>VLOOKUP(F268,'N2K Features'!$D$5:$CL$125,80,FALSE)</f>
        <v>Medium</v>
      </c>
      <c r="CH268" s="76" t="str">
        <f>VLOOKUP(F268,'N2K Features'!$D$5:$CL$125,81,FALSE)</f>
        <v>High</v>
      </c>
      <c r="CI268" s="76" t="str">
        <f>VLOOKUP(F268,'N2K Features'!$D$5:$CL$125,82,FALSE)</f>
        <v>No</v>
      </c>
      <c r="CJ268" s="76">
        <f>VLOOKUP(F268,'N2K Features'!$D$5:$CL$125,83,FALSE)</f>
        <v>0</v>
      </c>
      <c r="CK268" s="76">
        <f>VLOOKUP(F268,'N2K Features'!$D$5:$CL$125,84,FALSE)</f>
        <v>0</v>
      </c>
      <c r="CL268" s="76" t="str">
        <f>VLOOKUP(F268,'N2K Features'!$D$5:$CL$125,85,FALSE)</f>
        <v>Yes</v>
      </c>
      <c r="CM268" s="76" t="str">
        <f>VLOOKUP(F268,'N2K Features'!$D$5:$CL$125,86,FALSE)</f>
        <v>Medium</v>
      </c>
      <c r="CN268" s="79" t="str">
        <f>VLOOKUP(F268,'N2K Features'!$D$5:$CL$125,87,FALSE)</f>
        <v>Contributes to iconic upland landscapes of Wales, popular with walkers. Display of flowers.</v>
      </c>
    </row>
    <row r="269" spans="1:92" ht="14.4" hidden="1" x14ac:dyDescent="0.3">
      <c r="A269" s="129" t="s">
        <v>284</v>
      </c>
      <c r="B269" s="59" t="s">
        <v>285</v>
      </c>
      <c r="C269" s="59" t="s">
        <v>585</v>
      </c>
      <c r="D269" s="59" t="s">
        <v>616</v>
      </c>
      <c r="E269" s="59" t="s">
        <v>594</v>
      </c>
      <c r="F269" s="59" t="s">
        <v>617</v>
      </c>
      <c r="G269" s="59" t="s">
        <v>617</v>
      </c>
      <c r="H269" s="179" t="s">
        <v>618</v>
      </c>
      <c r="I269" s="77" t="str">
        <f>VLOOKUP(F269,'N2K Features'!$D$5:$CL$125,4,FALSE)</f>
        <v>Yes</v>
      </c>
      <c r="J269" s="77" t="str">
        <f>VLOOKUP(F269,'N2K Features'!$D$5:$CL$125,5,FALSE)</f>
        <v>Medium</v>
      </c>
      <c r="K269" s="77" t="str">
        <f>VLOOKUP(F269,'N2K Features'!$D$5:$CL$125,6,FALSE)</f>
        <v>Moderate</v>
      </c>
      <c r="L269" s="77" t="str">
        <f>VLOOKUP(F269,'N2K Features'!$D$5:$CL$125,7,FALSE)</f>
        <v>Yes</v>
      </c>
      <c r="M269" s="77" t="str">
        <f>VLOOKUP(F269,'N2K Features'!$D$5:$CL$125,8,FALSE)</f>
        <v>Small</v>
      </c>
      <c r="N269" s="77" t="str">
        <f>VLOOKUP(F269,'N2K Features'!$D$5:$CL$125,9,FALSE)</f>
        <v>Low</v>
      </c>
      <c r="O269" s="77" t="str">
        <f>VLOOKUP(F269,'N2K Features'!$D$5:$CL$125,10,FALSE)</f>
        <v>Yes</v>
      </c>
      <c r="P269" s="77" t="str">
        <f>VLOOKUP(F269,'N2K Features'!$D$5:$CL$125,11,FALSE)</f>
        <v>Medium</v>
      </c>
      <c r="Q269" s="77" t="str">
        <f>VLOOKUP(F269,'N2K Features'!$D$5:$CL$125,12,FALSE)</f>
        <v>Low</v>
      </c>
      <c r="R269" s="77" t="str">
        <f>VLOOKUP(F269,'N2K Features'!$D$5:$CL$125,13,FALSE)</f>
        <v>Yes</v>
      </c>
      <c r="S269" s="77" t="str">
        <f>VLOOKUP(F269,'N2K Features'!$D$5:$CL$125,14,FALSE)</f>
        <v>Medium</v>
      </c>
      <c r="T269" s="77" t="str">
        <f>VLOOKUP(F269,'N2K Features'!$D$5:$CL$125,15,FALSE)</f>
        <v>High</v>
      </c>
      <c r="U269" s="77" t="str">
        <f>VLOOKUP(F269,'N2K Features'!$D$5:$CL$125,16,FALSE)</f>
        <v>No</v>
      </c>
      <c r="V269" s="77">
        <f>VLOOKUP(F269,'N2K Features'!$D$5:$CL$125, 17,FALSE)</f>
        <v>0</v>
      </c>
      <c r="W269" s="77">
        <f>VLOOKUP(F269,'N2K Features'!$D$5:$CL$125,18,FALSE)</f>
        <v>0</v>
      </c>
      <c r="X269" s="77" t="str">
        <f>VLOOKUP(F269,'N2K Features'!$D$5:$CL$125,19,FALSE)</f>
        <v>No</v>
      </c>
      <c r="Y269" s="77">
        <f>VLOOKUP(F269,'N2K Features'!$D$5:$CL$125,20,FALSE)</f>
        <v>0</v>
      </c>
      <c r="Z269" s="77">
        <f>VLOOKUP(F269,'N2K Features'!$D$5:$CL$125,21,FALSE)</f>
        <v>0</v>
      </c>
      <c r="AA269" s="77" t="str">
        <f>VLOOKUP(F269,'N2K Features'!$D$5:$CL$125,22,FALSE)</f>
        <v>Yes</v>
      </c>
      <c r="AB269" s="77" t="str">
        <f>VLOOKUP(F269,'N2K Features'!$D$5:$CL$125,23,FALSE)</f>
        <v>Medium</v>
      </c>
      <c r="AC269" s="77" t="str">
        <f>VLOOKUP(F269,'N2K Features'!$D$5:$CL$125,24,FALSE)</f>
        <v>High</v>
      </c>
      <c r="AD269" s="77" t="str">
        <f>VLOOKUP(F269,'N2K Features'!$D$5:$CL$125,25,FALSE)</f>
        <v>No</v>
      </c>
      <c r="AE269" s="77">
        <f>VLOOKUP(F269,'N2K Features'!$D$5:$CL$125,26,FALSE)</f>
        <v>0</v>
      </c>
      <c r="AF269" s="78">
        <f>VLOOKUP(F269,'N2K Features'!$D$5:$CL$125,27,FALSE)</f>
        <v>0</v>
      </c>
      <c r="AG269" s="76" t="str">
        <f>VLOOKUP(F269,'N2K Features'!$D$5:$CL$125,28,FALSE)</f>
        <v>No</v>
      </c>
      <c r="AH269" s="76">
        <f>VLOOKUP(F269,'N2K Features'!$D$5:$CL$125,29,FALSE)</f>
        <v>0</v>
      </c>
      <c r="AI269" s="76">
        <f>VLOOKUP(F269,'N2K Features'!$D$5:$CL$125,30,FALSE)</f>
        <v>0</v>
      </c>
      <c r="AJ269" s="76" t="str">
        <f>VLOOKUP(F269,'N2K Features'!$D$5:$CL$125,31,FALSE)</f>
        <v>No</v>
      </c>
      <c r="AK269" s="76">
        <f>VLOOKUP(F269,'N2K Features'!$D$5:$CL$125,32,FALSE)</f>
        <v>0</v>
      </c>
      <c r="AL269" s="76">
        <f>VLOOKUP(F269,'N2K Features'!$D$5:$CL$125,33,FALSE)</f>
        <v>0</v>
      </c>
      <c r="AM269" s="76" t="str">
        <f>VLOOKUP(F269,'N2K Features'!$D$5:$CL$125,34,FALSE)</f>
        <v>No</v>
      </c>
      <c r="AN269" s="76">
        <f>VLOOKUP(F269,'N2K Features'!$D$5:$CL$125,35,FALSE)</f>
        <v>0</v>
      </c>
      <c r="AO269" s="76">
        <f>VLOOKUP(F269,'N2K Features'!$D$5:$CL$125,36,FALSE)</f>
        <v>0</v>
      </c>
      <c r="AP269" s="76" t="str">
        <f>VLOOKUP(F269,'N2K Features'!$D$5:$CL$125,37,FALSE)</f>
        <v>No</v>
      </c>
      <c r="AQ269" s="76">
        <f>VLOOKUP(F269,'N2K Features'!$D$5:$CL$125,38,FALSE)</f>
        <v>0</v>
      </c>
      <c r="AR269" s="76">
        <f>VLOOKUP(F269,'N2K Features'!$D$5:$CL$125,39,FALSE)</f>
        <v>0</v>
      </c>
      <c r="AS269" s="76" t="str">
        <f>VLOOKUP(F269,'N2K Features'!$D$5:$CL$125,40,FALSE)</f>
        <v>No</v>
      </c>
      <c r="AT269" s="76">
        <f>VLOOKUP(F269,'N2K Features'!$D$5:$CL$125,41,FALSE)</f>
        <v>0</v>
      </c>
      <c r="AU269" s="76">
        <f>VLOOKUP(F269,'N2K Features'!$D$5:$CL$125,42,FALSE)</f>
        <v>0</v>
      </c>
      <c r="AV269" s="76" t="str">
        <f>VLOOKUP(F269,'N2K Features'!$D$5:$CL$125,43,FALSE)</f>
        <v>No</v>
      </c>
      <c r="AW269" s="76">
        <f>VLOOKUP(F269,'N2K Features'!$D$5:$CL$125,44,FALSE)</f>
        <v>0</v>
      </c>
      <c r="AX269" s="76">
        <f>VLOOKUP(F269,'N2K Features'!$D$5:$CL$125,45,FALSE)</f>
        <v>0</v>
      </c>
      <c r="AY269" s="76" t="str">
        <f>VLOOKUP(F269,'N2K Features'!$D$5:$CL$125,46,FALSE)</f>
        <v>No</v>
      </c>
      <c r="AZ269" s="76">
        <f>VLOOKUP(F269,'N2K Features'!$D$5:$CL$125,47,FALSE)</f>
        <v>0</v>
      </c>
      <c r="BA269" s="76">
        <f>VLOOKUP(F269,'N2K Features'!$D$5:$CL$125,48,FALSE)</f>
        <v>0</v>
      </c>
      <c r="BB269" s="76" t="str">
        <f>VLOOKUP(F269,'N2K Features'!$D$5:$CL$125,49,FALSE)</f>
        <v>No</v>
      </c>
      <c r="BC269" s="76">
        <f>VLOOKUP(F269,'N2K Features'!$D$5:$CL$125,50,FALSE)</f>
        <v>0</v>
      </c>
      <c r="BD269" s="130">
        <f>VLOOKUP(F269,'N2K Features'!$D$5:$CL$125,51,FALSE)</f>
        <v>0</v>
      </c>
      <c r="BE269" s="76" t="str">
        <f>VLOOKUP(F269,'N2K Features'!$D$5:$CL$125,52,FALSE)</f>
        <v>No</v>
      </c>
      <c r="BF269" s="76">
        <f>VLOOKUP(F269,'N2K Features'!$D$5:$CL$125,53,FALSE)</f>
        <v>0</v>
      </c>
      <c r="BG269" s="130">
        <f>VLOOKUP(F269,'N2K Features'!$D$5:$CL$125,54,FALSE)</f>
        <v>0</v>
      </c>
      <c r="BH269" s="76" t="str">
        <f>VLOOKUP(F269,'N2K Features'!$D$5:$CL$125,55,FALSE)</f>
        <v>Yes</v>
      </c>
      <c r="BI269" s="76" t="str">
        <f>VLOOKUP(F269,'N2K Features'!$D$5:$CL$125,56,FALSE)</f>
        <v>Large</v>
      </c>
      <c r="BJ269" s="76" t="str">
        <f>VLOOKUP(F269,'N2K Features'!$D$5:$CL$125,57,FALSE)</f>
        <v>Moderate</v>
      </c>
      <c r="BK269" s="76" t="str">
        <f>VLOOKUP(F269,'N2K Features'!$D$5:$CL$125,58,FALSE)</f>
        <v>Yes</v>
      </c>
      <c r="BL269" s="76" t="str">
        <f>VLOOKUP(F269,'N2K Features'!$D$5:$CL$125,59,FALSE)</f>
        <v>Medium</v>
      </c>
      <c r="BM269" s="130" t="str">
        <f>VLOOKUP(F269,'N2K Features'!$D$5:$CL$125,60,FALSE)</f>
        <v>High</v>
      </c>
      <c r="BN269" s="76" t="str">
        <f>VLOOKUP(F269,'N2K Features'!$D$5:$CL$125,61,FALSE)</f>
        <v>Yes</v>
      </c>
      <c r="BO269" s="76" t="str">
        <f>VLOOKUP(F269,'N2K Features'!$D$5:$CL$125,62,FALSE)</f>
        <v>Medium</v>
      </c>
      <c r="BP269" s="76" t="str">
        <f>VLOOKUP(F269,'N2K Features'!$D$5:$CL$125,63,FALSE)</f>
        <v>Moderate</v>
      </c>
      <c r="BQ269" s="76" t="str">
        <f>VLOOKUP(F269,'N2K Features'!$D$5:$CL$125,64,FALSE)</f>
        <v>Yes</v>
      </c>
      <c r="BR269" s="76" t="str">
        <f>VLOOKUP(F269,'N2K Features'!$D$5:$CL$125,65,FALSE)</f>
        <v>Small</v>
      </c>
      <c r="BS269" s="76" t="str">
        <f>VLOOKUP(F269,'N2K Features'!$D$5:$CL$125,66,FALSE)</f>
        <v>Moderate</v>
      </c>
      <c r="BT269" s="76" t="str">
        <f>VLOOKUP(F269,'N2K Features'!$D$5:$CL$125,67,FALSE)</f>
        <v>No</v>
      </c>
      <c r="BU269" s="76">
        <f>VLOOKUP(F269,'N2K Features'!$D$5:$CL$125,68,FALSE)</f>
        <v>0</v>
      </c>
      <c r="BV269" s="76">
        <f>VLOOKUP(F269,'N2K Features'!$D$5:$CL$125,69,FALSE)</f>
        <v>0</v>
      </c>
      <c r="BW269" s="76" t="str">
        <f>VLOOKUP(F269,'N2K Features'!$D$5:$CL$125,70,FALSE)</f>
        <v>Yes</v>
      </c>
      <c r="BX269" s="76" t="str">
        <f>VLOOKUP(F269,'N2K Features'!$D$5:$CL$125,71,FALSE)</f>
        <v>Small</v>
      </c>
      <c r="BY269" s="130" t="str">
        <f>VLOOKUP(F269,'N2K Features'!$D$5:$CL$125,72,FALSE)</f>
        <v>High</v>
      </c>
      <c r="BZ269" s="76" t="str">
        <f>VLOOKUP(F269,'N2K Features'!$D$5:$CL$125,73,FALSE)</f>
        <v>No</v>
      </c>
      <c r="CA269" s="76">
        <f>VLOOKUP(F269,'N2K Features'!$D$5:$CL$125,74,FALSE)</f>
        <v>0</v>
      </c>
      <c r="CB269" s="76">
        <f>VLOOKUP(F269,'N2K Features'!$D$5:$CL$125,75,FALSE)</f>
        <v>0</v>
      </c>
      <c r="CC269" s="76" t="str">
        <f>VLOOKUP(F269,'N2K Features'!$D$5:$CL$125,76,FALSE)</f>
        <v>No</v>
      </c>
      <c r="CD269" s="76">
        <f>VLOOKUP(F269,'N2K Features'!$D$5:$CL$125,77,FALSE)</f>
        <v>0</v>
      </c>
      <c r="CE269" s="76">
        <f>VLOOKUP(F269,'N2K Features'!$D$5:$CL$125,78,FALSE)</f>
        <v>0</v>
      </c>
      <c r="CF269" s="76" t="str">
        <f>VLOOKUP(F269,'N2K Features'!$D$5:$CL$125,79,FALSE)</f>
        <v>No</v>
      </c>
      <c r="CG269" s="76">
        <f>VLOOKUP(F269,'N2K Features'!$D$5:$CL$125,80,FALSE)</f>
        <v>0</v>
      </c>
      <c r="CH269" s="76">
        <f>VLOOKUP(F269,'N2K Features'!$D$5:$CL$125,81,FALSE)</f>
        <v>0</v>
      </c>
      <c r="CI269" s="76" t="str">
        <f>VLOOKUP(F269,'N2K Features'!$D$5:$CL$125,82,FALSE)</f>
        <v>No</v>
      </c>
      <c r="CJ269" s="76">
        <f>VLOOKUP(F269,'N2K Features'!$D$5:$CL$125,83,FALSE)</f>
        <v>0</v>
      </c>
      <c r="CK269" s="76">
        <f>VLOOKUP(F269,'N2K Features'!$D$5:$CL$125,84,FALSE)</f>
        <v>0</v>
      </c>
      <c r="CL269" s="76" t="str">
        <f>VLOOKUP(F269,'N2K Features'!$D$5:$CL$125,85,FALSE)</f>
        <v>Yes</v>
      </c>
      <c r="CM269" s="76" t="str">
        <f>VLOOKUP(F269,'N2K Features'!$D$5:$CL$125,86,FALSE)</f>
        <v>Low</v>
      </c>
      <c r="CN269" s="79" t="str">
        <f>VLOOKUP(F269,'N2K Features'!$D$5:$CL$125,87,FALSE)</f>
        <v>Rare natural freshwater landscape</v>
      </c>
    </row>
    <row r="270" spans="1:92" ht="14.4" hidden="1" x14ac:dyDescent="0.3">
      <c r="A270" s="129" t="s">
        <v>286</v>
      </c>
      <c r="B270" s="59" t="s">
        <v>287</v>
      </c>
      <c r="C270" s="59" t="s">
        <v>585</v>
      </c>
      <c r="D270" s="59" t="s">
        <v>166</v>
      </c>
      <c r="E270" s="59" t="s">
        <v>592</v>
      </c>
      <c r="F270" s="59" t="s">
        <v>167</v>
      </c>
      <c r="G270" s="59" t="s">
        <v>168</v>
      </c>
      <c r="H270" s="179" t="s">
        <v>169</v>
      </c>
      <c r="I270" s="77" t="str">
        <f>VLOOKUP(F270,'N2K Features'!$D$5:$CL$125,4,FALSE)</f>
        <v>Yes</v>
      </c>
      <c r="J270" s="77" t="str">
        <f>VLOOKUP(F270,'N2K Features'!$D$5:$CL$125,5,FALSE)</f>
        <v>Medium</v>
      </c>
      <c r="K270" s="77" t="str">
        <f>VLOOKUP(F270,'N2K Features'!$D$5:$CL$125,6,FALSE)</f>
        <v>Moderate</v>
      </c>
      <c r="L270" s="77" t="str">
        <f>VLOOKUP(F270,'N2K Features'!$D$5:$CL$125,7,FALSE)</f>
        <v>Yes</v>
      </c>
      <c r="M270" s="77" t="str">
        <f>VLOOKUP(F270,'N2K Features'!$D$5:$CL$125,8,FALSE)</f>
        <v>Large</v>
      </c>
      <c r="N270" s="77" t="str">
        <f>VLOOKUP(F270,'N2K Features'!$D$5:$CL$125,9,FALSE)</f>
        <v>Moderate</v>
      </c>
      <c r="O270" s="77" t="str">
        <f>VLOOKUP(F270,'N2K Features'!$D$5:$CL$125,10,FALSE)</f>
        <v>Yes</v>
      </c>
      <c r="P270" s="77" t="str">
        <f>VLOOKUP(F270,'N2K Features'!$D$5:$CL$125,11,FALSE)</f>
        <v>Medium</v>
      </c>
      <c r="Q270" s="77" t="str">
        <f>VLOOKUP(F270,'N2K Features'!$D$5:$CL$125,12,FALSE)</f>
        <v>Low</v>
      </c>
      <c r="R270" s="77" t="str">
        <f>VLOOKUP(F270,'N2K Features'!$D$5:$CL$125,13,FALSE)</f>
        <v>Yes</v>
      </c>
      <c r="S270" s="77" t="str">
        <f>VLOOKUP(F270,'N2K Features'!$D$5:$CL$125,14,FALSE)</f>
        <v>Medium</v>
      </c>
      <c r="T270" s="77" t="str">
        <f>VLOOKUP(F270,'N2K Features'!$D$5:$CL$125,15,FALSE)</f>
        <v>Moderate</v>
      </c>
      <c r="U270" s="77" t="str">
        <f>VLOOKUP(F270,'N2K Features'!$D$5:$CL$125,16,FALSE)</f>
        <v>Yes</v>
      </c>
      <c r="V270" s="77" t="str">
        <f>VLOOKUP(F270,'N2K Features'!$D$5:$CL$125, 17,FALSE)</f>
        <v>Medium</v>
      </c>
      <c r="W270" s="77" t="str">
        <f>VLOOKUP(F270,'N2K Features'!$D$5:$CL$125,18,FALSE)</f>
        <v>Low</v>
      </c>
      <c r="X270" s="77" t="str">
        <f>VLOOKUP(F270,'N2K Features'!$D$5:$CL$125,19,FALSE)</f>
        <v>No</v>
      </c>
      <c r="Y270" s="77">
        <f>VLOOKUP(F270,'N2K Features'!$D$5:$CL$125,20,FALSE)</f>
        <v>0</v>
      </c>
      <c r="Z270" s="77">
        <f>VLOOKUP(F270,'N2K Features'!$D$5:$CL$125,21,FALSE)</f>
        <v>0</v>
      </c>
      <c r="AA270" s="77" t="str">
        <f>VLOOKUP(F270,'N2K Features'!$D$5:$CL$125,22,FALSE)</f>
        <v>No</v>
      </c>
      <c r="AB270" s="77">
        <f>VLOOKUP(F270,'N2K Features'!$D$5:$CL$125,23,FALSE)</f>
        <v>0</v>
      </c>
      <c r="AC270" s="77">
        <f>VLOOKUP(F270,'N2K Features'!$D$5:$CL$125,24,FALSE)</f>
        <v>0</v>
      </c>
      <c r="AD270" s="77" t="str">
        <f>VLOOKUP(F270,'N2K Features'!$D$5:$CL$125,25,FALSE)</f>
        <v>Yes</v>
      </c>
      <c r="AE270" s="77" t="str">
        <f>VLOOKUP(F270,'N2K Features'!$D$5:$CL$125,26,FALSE)</f>
        <v>Medium</v>
      </c>
      <c r="AF270" s="78" t="str">
        <f>VLOOKUP(F270,'N2K Features'!$D$5:$CL$125,27,FALSE)</f>
        <v>High</v>
      </c>
      <c r="AG270" s="76" t="str">
        <f>VLOOKUP(F270,'N2K Features'!$D$5:$CL$125,28,FALSE)</f>
        <v>Yes</v>
      </c>
      <c r="AH270" s="76" t="str">
        <f>VLOOKUP(F270,'N2K Features'!$D$5:$CL$125,29,FALSE)</f>
        <v>Small</v>
      </c>
      <c r="AI270" s="76" t="str">
        <f>VLOOKUP(F270,'N2K Features'!$D$5:$CL$125,30,FALSE)</f>
        <v>High</v>
      </c>
      <c r="AJ270" s="76" t="str">
        <f>VLOOKUP(F270,'N2K Features'!$D$5:$CL$125,31,FALSE)</f>
        <v>No</v>
      </c>
      <c r="AK270" s="76">
        <f>VLOOKUP(F270,'N2K Features'!$D$5:$CL$125,32,FALSE)</f>
        <v>0</v>
      </c>
      <c r="AL270" s="76">
        <f>VLOOKUP(F270,'N2K Features'!$D$5:$CL$125,33,FALSE)</f>
        <v>0</v>
      </c>
      <c r="AM270" s="76" t="str">
        <f>VLOOKUP(F270,'N2K Features'!$D$5:$CL$125,34,FALSE)</f>
        <v>No</v>
      </c>
      <c r="AN270" s="76">
        <f>VLOOKUP(F270,'N2K Features'!$D$5:$CL$125,35,FALSE)</f>
        <v>0</v>
      </c>
      <c r="AO270" s="76">
        <f>VLOOKUP(F270,'N2K Features'!$D$5:$CL$125,36,FALSE)</f>
        <v>0</v>
      </c>
      <c r="AP270" s="76" t="str">
        <f>VLOOKUP(F270,'N2K Features'!$D$5:$CL$125,37,FALSE)</f>
        <v>Yes</v>
      </c>
      <c r="AQ270" s="76" t="str">
        <f>VLOOKUP(F270,'N2K Features'!$D$5:$CL$125,38,FALSE)</f>
        <v>Medium</v>
      </c>
      <c r="AR270" s="76" t="str">
        <f>VLOOKUP(F270,'N2K Features'!$D$5:$CL$125,39,FALSE)</f>
        <v>Low</v>
      </c>
      <c r="AS270" s="76" t="str">
        <f>VLOOKUP(F270,'N2K Features'!$D$5:$CL$125,40,FALSE)</f>
        <v>No</v>
      </c>
      <c r="AT270" s="76">
        <f>VLOOKUP(F270,'N2K Features'!$D$5:$CL$125,41,FALSE)</f>
        <v>0</v>
      </c>
      <c r="AU270" s="76">
        <f>VLOOKUP(F270,'N2K Features'!$D$5:$CL$125,42,FALSE)</f>
        <v>0</v>
      </c>
      <c r="AV270" s="76" t="str">
        <f>VLOOKUP(F270,'N2K Features'!$D$5:$CL$125,43,FALSE)</f>
        <v>No</v>
      </c>
      <c r="AW270" s="76">
        <f>VLOOKUP(F270,'N2K Features'!$D$5:$CL$125,44,FALSE)</f>
        <v>0</v>
      </c>
      <c r="AX270" s="76">
        <f>VLOOKUP(F270,'N2K Features'!$D$5:$CL$125,45,FALSE)</f>
        <v>0</v>
      </c>
      <c r="AY270" s="76" t="str">
        <f>VLOOKUP(F270,'N2K Features'!$D$5:$CL$125,46,FALSE)</f>
        <v>No</v>
      </c>
      <c r="AZ270" s="76">
        <f>VLOOKUP(F270,'N2K Features'!$D$5:$CL$125,47,FALSE)</f>
        <v>0</v>
      </c>
      <c r="BA270" s="76">
        <f>VLOOKUP(F270,'N2K Features'!$D$5:$CL$125,48,FALSE)</f>
        <v>0</v>
      </c>
      <c r="BB270" s="76" t="str">
        <f>VLOOKUP(F270,'N2K Features'!$D$5:$CL$125,49,FALSE)</f>
        <v>No</v>
      </c>
      <c r="BC270" s="76">
        <f>VLOOKUP(F270,'N2K Features'!$D$5:$CL$125,50,FALSE)</f>
        <v>0</v>
      </c>
      <c r="BD270" s="130">
        <f>VLOOKUP(F270,'N2K Features'!$D$5:$CL$125,51,FALSE)</f>
        <v>0</v>
      </c>
      <c r="BE270" s="76" t="str">
        <f>VLOOKUP(F270,'N2K Features'!$D$5:$CL$125,52,FALSE)</f>
        <v>Yes</v>
      </c>
      <c r="BF270" s="76" t="str">
        <f>VLOOKUP(F270,'N2K Features'!$D$5:$CL$125,53,FALSE)</f>
        <v>Small</v>
      </c>
      <c r="BG270" s="130" t="str">
        <f>VLOOKUP(F270,'N2K Features'!$D$5:$CL$125,54,FALSE)</f>
        <v>Low</v>
      </c>
      <c r="BH270" s="76" t="str">
        <f>VLOOKUP(F270,'N2K Features'!$D$5:$CL$125,55,FALSE)</f>
        <v>Yes</v>
      </c>
      <c r="BI270" s="76" t="str">
        <f>VLOOKUP(F270,'N2K Features'!$D$5:$CL$125,56,FALSE)</f>
        <v>Small</v>
      </c>
      <c r="BJ270" s="76" t="str">
        <f>VLOOKUP(F270,'N2K Features'!$D$5:$CL$125,57,FALSE)</f>
        <v>Low</v>
      </c>
      <c r="BK270" s="76" t="str">
        <f>VLOOKUP(F270,'N2K Features'!$D$5:$CL$125,58,FALSE)</f>
        <v>Yes</v>
      </c>
      <c r="BL270" s="76" t="str">
        <f>VLOOKUP(F270,'N2K Features'!$D$5:$CL$125,59,FALSE)</f>
        <v>Medium</v>
      </c>
      <c r="BM270" s="130" t="str">
        <f>VLOOKUP(F270,'N2K Features'!$D$5:$CL$125,60,FALSE)</f>
        <v>High</v>
      </c>
      <c r="BN270" s="76" t="str">
        <f>VLOOKUP(F270,'N2K Features'!$D$5:$CL$125,61,FALSE)</f>
        <v>Yes</v>
      </c>
      <c r="BO270" s="76" t="str">
        <f>VLOOKUP(F270,'N2K Features'!$D$5:$CL$125,62,FALSE)</f>
        <v>Medium</v>
      </c>
      <c r="BP270" s="76" t="str">
        <f>VLOOKUP(F270,'N2K Features'!$D$5:$CL$125,63,FALSE)</f>
        <v>Moderate</v>
      </c>
      <c r="BQ270" s="76" t="str">
        <f>VLOOKUP(F270,'N2K Features'!$D$5:$CL$125,64,FALSE)</f>
        <v>Yes</v>
      </c>
      <c r="BR270" s="76" t="str">
        <f>VLOOKUP(F270,'N2K Features'!$D$5:$CL$125,65,FALSE)</f>
        <v>Medium</v>
      </c>
      <c r="BS270" s="76" t="str">
        <f>VLOOKUP(F270,'N2K Features'!$D$5:$CL$125,66,FALSE)</f>
        <v>Moderate</v>
      </c>
      <c r="BT270" s="76" t="str">
        <f>VLOOKUP(F270,'N2K Features'!$D$5:$CL$125,67,FALSE)</f>
        <v>Yes</v>
      </c>
      <c r="BU270" s="76" t="str">
        <f>VLOOKUP(F270,'N2K Features'!$D$5:$CL$125,68,FALSE)</f>
        <v>Small</v>
      </c>
      <c r="BV270" s="76" t="str">
        <f>VLOOKUP(F270,'N2K Features'!$D$5:$CL$125,69,FALSE)</f>
        <v>Low</v>
      </c>
      <c r="BW270" s="76" t="str">
        <f>VLOOKUP(F270,'N2K Features'!$D$5:$CL$125,70,FALSE)</f>
        <v>Yes</v>
      </c>
      <c r="BX270" s="76" t="str">
        <f>VLOOKUP(F270,'N2K Features'!$D$5:$CL$125,71,FALSE)</f>
        <v>Medium</v>
      </c>
      <c r="BY270" s="130" t="str">
        <f>VLOOKUP(F270,'N2K Features'!$D$5:$CL$125,72,FALSE)</f>
        <v>High</v>
      </c>
      <c r="BZ270" s="76" t="str">
        <f>VLOOKUP(F270,'N2K Features'!$D$5:$CL$125,73,FALSE)</f>
        <v>No</v>
      </c>
      <c r="CA270" s="76">
        <f>VLOOKUP(F270,'N2K Features'!$D$5:$CL$125,74,FALSE)</f>
        <v>0</v>
      </c>
      <c r="CB270" s="76">
        <f>VLOOKUP(F270,'N2K Features'!$D$5:$CL$125,75,FALSE)</f>
        <v>0</v>
      </c>
      <c r="CC270" s="76" t="str">
        <f>VLOOKUP(F270,'N2K Features'!$D$5:$CL$125,76,FALSE)</f>
        <v>No</v>
      </c>
      <c r="CD270" s="76">
        <f>VLOOKUP(F270,'N2K Features'!$D$5:$CL$125,77,FALSE)</f>
        <v>0</v>
      </c>
      <c r="CE270" s="76">
        <f>VLOOKUP(F270,'N2K Features'!$D$5:$CL$125,78,FALSE)</f>
        <v>0</v>
      </c>
      <c r="CF270" s="76" t="str">
        <f>VLOOKUP(F270,'N2K Features'!$D$5:$CL$125,79,FALSE)</f>
        <v>Yes</v>
      </c>
      <c r="CG270" s="76" t="str">
        <f>VLOOKUP(F270,'N2K Features'!$D$5:$CL$125,80,FALSE)</f>
        <v>Medium</v>
      </c>
      <c r="CH270" s="76" t="str">
        <f>VLOOKUP(F270,'N2K Features'!$D$5:$CL$125,81,FALSE)</f>
        <v>High</v>
      </c>
      <c r="CI270" s="76" t="str">
        <f>VLOOKUP(F270,'N2K Features'!$D$5:$CL$125,82,FALSE)</f>
        <v>No</v>
      </c>
      <c r="CJ270" s="76">
        <f>VLOOKUP(F270,'N2K Features'!$D$5:$CL$125,83,FALSE)</f>
        <v>0</v>
      </c>
      <c r="CK270" s="76">
        <f>VLOOKUP(F270,'N2K Features'!$D$5:$CL$125,84,FALSE)</f>
        <v>0</v>
      </c>
      <c r="CL270" s="76" t="str">
        <f>VLOOKUP(F270,'N2K Features'!$D$5:$CL$125,85,FALSE)</f>
        <v>Yes</v>
      </c>
      <c r="CM270" s="76" t="str">
        <f>VLOOKUP(F270,'N2K Features'!$D$5:$CL$125,86,FALSE)</f>
        <v>Medium</v>
      </c>
      <c r="CN270" s="79" t="str">
        <f>VLOOKUP(F270,'N2K Features'!$D$5:$CL$125,87,FALSE)</f>
        <v>Appealing open space, with flowers and butterflies, sometimes near towns, sometimes on nature reserves with interpretation</v>
      </c>
    </row>
    <row r="271" spans="1:92" ht="14.4" hidden="1" x14ac:dyDescent="0.3">
      <c r="A271" s="129" t="s">
        <v>286</v>
      </c>
      <c r="B271" s="59" t="s">
        <v>287</v>
      </c>
      <c r="C271" s="59" t="s">
        <v>528</v>
      </c>
      <c r="D271" s="59" t="s">
        <v>715</v>
      </c>
      <c r="E271" s="59" t="s">
        <v>717</v>
      </c>
      <c r="F271" s="59" t="s">
        <v>716</v>
      </c>
      <c r="G271" s="59" t="s">
        <v>717</v>
      </c>
      <c r="H271" s="179" t="s">
        <v>718</v>
      </c>
      <c r="I271" s="77" t="str">
        <f>VLOOKUP(F271,'N2K Features'!$D$5:$CL$125,4,FALSE)</f>
        <v>No</v>
      </c>
      <c r="J271" s="77">
        <f>VLOOKUP(F271,'N2K Features'!$D$5:$CL$125,5,FALSE)</f>
        <v>0</v>
      </c>
      <c r="K271" s="77">
        <f>VLOOKUP(F271,'N2K Features'!$D$5:$CL$125,6,FALSE)</f>
        <v>0</v>
      </c>
      <c r="L271" s="77" t="str">
        <f>VLOOKUP(F271,'N2K Features'!$D$5:$CL$125,7,FALSE)</f>
        <v>No</v>
      </c>
      <c r="M271" s="77" t="str">
        <f>VLOOKUP(F271,'N2K Features'!$D$5:$CL$125,8,FALSE)</f>
        <v>Negligible</v>
      </c>
      <c r="N271" s="77" t="str">
        <f>VLOOKUP(F271,'N2K Features'!$D$5:$CL$125,9,FALSE)</f>
        <v>Low</v>
      </c>
      <c r="O271" s="77" t="str">
        <f>VLOOKUP(F271,'N2K Features'!$D$5:$CL$125,10,FALSE)</f>
        <v>No</v>
      </c>
      <c r="P271" s="77" t="str">
        <f>VLOOKUP(F271,'N2K Features'!$D$5:$CL$125,11,FALSE)</f>
        <v>Negligible</v>
      </c>
      <c r="Q271" s="77" t="str">
        <f>VLOOKUP(F271,'N2K Features'!$D$5:$CL$125,12,FALSE)</f>
        <v>Low</v>
      </c>
      <c r="R271" s="77" t="str">
        <f>VLOOKUP(F271,'N2K Features'!$D$5:$CL$125,13,FALSE)</f>
        <v>No</v>
      </c>
      <c r="S271" s="77">
        <f>VLOOKUP(F271,'N2K Features'!$D$5:$CL$125,14,FALSE)</f>
        <v>0</v>
      </c>
      <c r="T271" s="77">
        <f>VLOOKUP(F271,'N2K Features'!$D$5:$CL$125,15,FALSE)</f>
        <v>0</v>
      </c>
      <c r="U271" s="77" t="str">
        <f>VLOOKUP(F271,'N2K Features'!$D$5:$CL$125,16,FALSE)</f>
        <v>No</v>
      </c>
      <c r="V271" s="77">
        <f>VLOOKUP(F271,'N2K Features'!$D$5:$CL$125, 17,FALSE)</f>
        <v>0</v>
      </c>
      <c r="W271" s="77">
        <f>VLOOKUP(F271,'N2K Features'!$D$5:$CL$125,18,FALSE)</f>
        <v>0</v>
      </c>
      <c r="X271" s="77" t="str">
        <f>VLOOKUP(F271,'N2K Features'!$D$5:$CL$125,19,FALSE)</f>
        <v>No</v>
      </c>
      <c r="Y271" s="77">
        <f>VLOOKUP(F271,'N2K Features'!$D$5:$CL$125,20,FALSE)</f>
        <v>0</v>
      </c>
      <c r="Z271" s="77">
        <f>VLOOKUP(F271,'N2K Features'!$D$5:$CL$125,21,FALSE)</f>
        <v>0</v>
      </c>
      <c r="AA271" s="77" t="str">
        <f>VLOOKUP(F271,'N2K Features'!$D$5:$CL$125,22,FALSE)</f>
        <v>No</v>
      </c>
      <c r="AB271" s="77">
        <f>VLOOKUP(F271,'N2K Features'!$D$5:$CL$125,23,FALSE)</f>
        <v>0</v>
      </c>
      <c r="AC271" s="77">
        <f>VLOOKUP(F271,'N2K Features'!$D$5:$CL$125,24,FALSE)</f>
        <v>0</v>
      </c>
      <c r="AD271" s="77" t="str">
        <f>VLOOKUP(F271,'N2K Features'!$D$5:$CL$125,25,FALSE)</f>
        <v>No</v>
      </c>
      <c r="AE271" s="77">
        <f>VLOOKUP(F271,'N2K Features'!$D$5:$CL$125,26,FALSE)</f>
        <v>0</v>
      </c>
      <c r="AF271" s="78">
        <f>VLOOKUP(F271,'N2K Features'!$D$5:$CL$125,27,FALSE)</f>
        <v>0</v>
      </c>
      <c r="AG271" s="76" t="str">
        <f>VLOOKUP(F271,'N2K Features'!$D$5:$CL$125,28,FALSE)</f>
        <v>No</v>
      </c>
      <c r="AH271" s="76">
        <f>VLOOKUP(F271,'N2K Features'!$D$5:$CL$125,29,FALSE)</f>
        <v>0</v>
      </c>
      <c r="AI271" s="76">
        <f>VLOOKUP(F271,'N2K Features'!$D$5:$CL$125,30,FALSE)</f>
        <v>0</v>
      </c>
      <c r="AJ271" s="76" t="str">
        <f>VLOOKUP(F271,'N2K Features'!$D$5:$CL$125,31,FALSE)</f>
        <v>No</v>
      </c>
      <c r="AK271" s="76">
        <f>VLOOKUP(F271,'N2K Features'!$D$5:$CL$125,32,FALSE)</f>
        <v>0</v>
      </c>
      <c r="AL271" s="76">
        <f>VLOOKUP(F271,'N2K Features'!$D$5:$CL$125,33,FALSE)</f>
        <v>0</v>
      </c>
      <c r="AM271" s="76" t="str">
        <f>VLOOKUP(F271,'N2K Features'!$D$5:$CL$125,34,FALSE)</f>
        <v>No</v>
      </c>
      <c r="AN271" s="76">
        <f>VLOOKUP(F271,'N2K Features'!$D$5:$CL$125,35,FALSE)</f>
        <v>0</v>
      </c>
      <c r="AO271" s="76">
        <f>VLOOKUP(F271,'N2K Features'!$D$5:$CL$125,36,FALSE)</f>
        <v>0</v>
      </c>
      <c r="AP271" s="76" t="str">
        <f>VLOOKUP(F271,'N2K Features'!$D$5:$CL$125,37,FALSE)</f>
        <v>No</v>
      </c>
      <c r="AQ271" s="76">
        <f>VLOOKUP(F271,'N2K Features'!$D$5:$CL$125,38,FALSE)</f>
        <v>0</v>
      </c>
      <c r="AR271" s="76">
        <f>VLOOKUP(F271,'N2K Features'!$D$5:$CL$125,39,FALSE)</f>
        <v>0</v>
      </c>
      <c r="AS271" s="76" t="str">
        <f>VLOOKUP(F271,'N2K Features'!$D$5:$CL$125,40,FALSE)</f>
        <v>No</v>
      </c>
      <c r="AT271" s="76">
        <f>VLOOKUP(F271,'N2K Features'!$D$5:$CL$125,41,FALSE)</f>
        <v>0</v>
      </c>
      <c r="AU271" s="76">
        <f>VLOOKUP(F271,'N2K Features'!$D$5:$CL$125,42,FALSE)</f>
        <v>0</v>
      </c>
      <c r="AV271" s="76" t="str">
        <f>VLOOKUP(F271,'N2K Features'!$D$5:$CL$125,43,FALSE)</f>
        <v>No</v>
      </c>
      <c r="AW271" s="76">
        <f>VLOOKUP(F271,'N2K Features'!$D$5:$CL$125,44,FALSE)</f>
        <v>0</v>
      </c>
      <c r="AX271" s="76">
        <f>VLOOKUP(F271,'N2K Features'!$D$5:$CL$125,45,FALSE)</f>
        <v>0</v>
      </c>
      <c r="AY271" s="76" t="str">
        <f>VLOOKUP(F271,'N2K Features'!$D$5:$CL$125,46,FALSE)</f>
        <v>No</v>
      </c>
      <c r="AZ271" s="76">
        <f>VLOOKUP(F271,'N2K Features'!$D$5:$CL$125,47,FALSE)</f>
        <v>0</v>
      </c>
      <c r="BA271" s="76">
        <f>VLOOKUP(F271,'N2K Features'!$D$5:$CL$125,48,FALSE)</f>
        <v>0</v>
      </c>
      <c r="BB271" s="76" t="str">
        <f>VLOOKUP(F271,'N2K Features'!$D$5:$CL$125,49,FALSE)</f>
        <v>No</v>
      </c>
      <c r="BC271" s="76">
        <f>VLOOKUP(F271,'N2K Features'!$D$5:$CL$125,50,FALSE)</f>
        <v>0</v>
      </c>
      <c r="BD271" s="130">
        <f>VLOOKUP(F271,'N2K Features'!$D$5:$CL$125,51,FALSE)</f>
        <v>0</v>
      </c>
      <c r="BE271" s="76" t="str">
        <f>VLOOKUP(F271,'N2K Features'!$D$5:$CL$125,52,FALSE)</f>
        <v>No</v>
      </c>
      <c r="BF271" s="76">
        <f>VLOOKUP(F271,'N2K Features'!$D$5:$CL$125,53,FALSE)</f>
        <v>0</v>
      </c>
      <c r="BG271" s="130">
        <f>VLOOKUP(F271,'N2K Features'!$D$5:$CL$125,54,FALSE)</f>
        <v>0</v>
      </c>
      <c r="BH271" s="76" t="str">
        <f>VLOOKUP(F271,'N2K Features'!$D$5:$CL$125,55,FALSE)</f>
        <v>No</v>
      </c>
      <c r="BI271" s="76">
        <f>VLOOKUP(F271,'N2K Features'!$D$5:$CL$125,56,FALSE)</f>
        <v>0</v>
      </c>
      <c r="BJ271" s="76">
        <f>VLOOKUP(F271,'N2K Features'!$D$5:$CL$125,57,FALSE)</f>
        <v>0</v>
      </c>
      <c r="BK271" s="76" t="str">
        <f>VLOOKUP(F271,'N2K Features'!$D$5:$CL$125,58,FALSE)</f>
        <v>No</v>
      </c>
      <c r="BL271" s="76">
        <f>VLOOKUP(F271,'N2K Features'!$D$5:$CL$125,59,FALSE)</f>
        <v>0</v>
      </c>
      <c r="BM271" s="130">
        <f>VLOOKUP(F271,'N2K Features'!$D$5:$CL$125,60,FALSE)</f>
        <v>0</v>
      </c>
      <c r="BN271" s="76" t="str">
        <f>VLOOKUP(F271,'N2K Features'!$D$5:$CL$125,61,FALSE)</f>
        <v>No</v>
      </c>
      <c r="BO271" s="76">
        <f>VLOOKUP(F271,'N2K Features'!$D$5:$CL$125,62,FALSE)</f>
        <v>0</v>
      </c>
      <c r="BP271" s="76">
        <f>VLOOKUP(F271,'N2K Features'!$D$5:$CL$125,63,FALSE)</f>
        <v>0</v>
      </c>
      <c r="BQ271" s="76" t="str">
        <f>VLOOKUP(F271,'N2K Features'!$D$5:$CL$125,64,FALSE)</f>
        <v>No</v>
      </c>
      <c r="BR271" s="76">
        <f>VLOOKUP(F271,'N2K Features'!$D$5:$CL$125,65,FALSE)</f>
        <v>0</v>
      </c>
      <c r="BS271" s="76">
        <f>VLOOKUP(F271,'N2K Features'!$D$5:$CL$125,66,FALSE)</f>
        <v>0</v>
      </c>
      <c r="BT271" s="76" t="str">
        <f>VLOOKUP(F271,'N2K Features'!$D$5:$CL$125,67,FALSE)</f>
        <v>No</v>
      </c>
      <c r="BU271" s="76">
        <f>VLOOKUP(F271,'N2K Features'!$D$5:$CL$125,68,FALSE)</f>
        <v>0</v>
      </c>
      <c r="BV271" s="76">
        <f>VLOOKUP(F271,'N2K Features'!$D$5:$CL$125,69,FALSE)</f>
        <v>0</v>
      </c>
      <c r="BW271" s="76" t="str">
        <f>VLOOKUP(F271,'N2K Features'!$D$5:$CL$125,70,FALSE)</f>
        <v>No</v>
      </c>
      <c r="BX271" s="76">
        <f>VLOOKUP(F271,'N2K Features'!$D$5:$CL$125,71,FALSE)</f>
        <v>0</v>
      </c>
      <c r="BY271" s="130">
        <f>VLOOKUP(F271,'N2K Features'!$D$5:$CL$125,72,FALSE)</f>
        <v>0</v>
      </c>
      <c r="BZ271" s="76" t="str">
        <f>VLOOKUP(F271,'N2K Features'!$D$5:$CL$125,73,FALSE)</f>
        <v>No</v>
      </c>
      <c r="CA271" s="76">
        <f>VLOOKUP(F271,'N2K Features'!$D$5:$CL$125,74,FALSE)</f>
        <v>0</v>
      </c>
      <c r="CB271" s="76">
        <f>VLOOKUP(F271,'N2K Features'!$D$5:$CL$125,75,FALSE)</f>
        <v>0</v>
      </c>
      <c r="CC271" s="76" t="str">
        <f>VLOOKUP(F271,'N2K Features'!$D$5:$CL$125,76,FALSE)</f>
        <v>No</v>
      </c>
      <c r="CD271" s="76">
        <f>VLOOKUP(F271,'N2K Features'!$D$5:$CL$125,77,FALSE)</f>
        <v>0</v>
      </c>
      <c r="CE271" s="76">
        <f>VLOOKUP(F271,'N2K Features'!$D$5:$CL$125,78,FALSE)</f>
        <v>0</v>
      </c>
      <c r="CF271" s="76" t="str">
        <f>VLOOKUP(F271,'N2K Features'!$D$5:$CL$125,79,FALSE)</f>
        <v>No</v>
      </c>
      <c r="CG271" s="76" t="str">
        <f>VLOOKUP(F271,'N2K Features'!$D$5:$CL$125,80,FALSE)</f>
        <v>Negligible</v>
      </c>
      <c r="CH271" s="76">
        <f>VLOOKUP(F271,'N2K Features'!$D$5:$CL$125,81,FALSE)</f>
        <v>0</v>
      </c>
      <c r="CI271" s="76" t="str">
        <f>VLOOKUP(F271,'N2K Features'!$D$5:$CL$125,82,FALSE)</f>
        <v>No</v>
      </c>
      <c r="CJ271" s="76">
        <f>VLOOKUP(F271,'N2K Features'!$D$5:$CL$125,83,FALSE)</f>
        <v>0</v>
      </c>
      <c r="CK271" s="76">
        <f>VLOOKUP(F271,'N2K Features'!$D$5:$CL$125,84,FALSE)</f>
        <v>0</v>
      </c>
      <c r="CL271" s="76" t="str">
        <f>VLOOKUP(F271,'N2K Features'!$D$5:$CL$125,85,FALSE)</f>
        <v>Yes</v>
      </c>
      <c r="CM271" s="76" t="str">
        <f>VLOOKUP(F271,'N2K Features'!$D$5:$CL$125,86,FALSE)</f>
        <v>Low</v>
      </c>
      <c r="CN271" s="79" t="str">
        <f>VLOOKUP(F271,'N2K Features'!$D$5:$CL$125,87,FALSE)</f>
        <v>Attractive butterfly often on accessible sites</v>
      </c>
    </row>
    <row r="272" spans="1:92" ht="14.4" hidden="1" x14ac:dyDescent="0.3">
      <c r="A272" s="129" t="s">
        <v>288</v>
      </c>
      <c r="B272" s="59" t="s">
        <v>289</v>
      </c>
      <c r="C272" s="59" t="s">
        <v>585</v>
      </c>
      <c r="D272" s="59" t="s">
        <v>146</v>
      </c>
      <c r="E272" s="59" t="s">
        <v>590</v>
      </c>
      <c r="F272" s="59" t="s">
        <v>147</v>
      </c>
      <c r="G272" s="59" t="s">
        <v>148</v>
      </c>
      <c r="H272" s="179" t="s">
        <v>149</v>
      </c>
      <c r="I272" s="77" t="str">
        <f>VLOOKUP(F272,'N2K Features'!$D$5:$CL$125,4,FALSE)</f>
        <v>Yes</v>
      </c>
      <c r="J272" s="77" t="str">
        <f>VLOOKUP(F272,'N2K Features'!$D$5:$CL$125,5,FALSE)</f>
        <v>Medium</v>
      </c>
      <c r="K272" s="77" t="str">
        <f>VLOOKUP(F272,'N2K Features'!$D$5:$CL$125,6,FALSE)</f>
        <v>Moderate</v>
      </c>
      <c r="L272" s="77" t="str">
        <f>VLOOKUP(F272,'N2K Features'!$D$5:$CL$125,7,FALSE)</f>
        <v>Yes</v>
      </c>
      <c r="M272" s="77" t="str">
        <f>VLOOKUP(F272,'N2K Features'!$D$5:$CL$125,8,FALSE)</f>
        <v>Medium</v>
      </c>
      <c r="N272" s="77" t="str">
        <f>VLOOKUP(F272,'N2K Features'!$D$5:$CL$125,9,FALSE)</f>
        <v>High</v>
      </c>
      <c r="O272" s="77" t="str">
        <f>VLOOKUP(F272,'N2K Features'!$D$5:$CL$125,10,FALSE)</f>
        <v>Yes</v>
      </c>
      <c r="P272" s="77" t="str">
        <f>VLOOKUP(F272,'N2K Features'!$D$5:$CL$125,11,FALSE)</f>
        <v>Medium</v>
      </c>
      <c r="Q272" s="77" t="str">
        <f>VLOOKUP(F272,'N2K Features'!$D$5:$CL$125,12,FALSE)</f>
        <v>Low</v>
      </c>
      <c r="R272" s="77" t="str">
        <f>VLOOKUP(F272,'N2K Features'!$D$5:$CL$125,13,FALSE)</f>
        <v>Yes</v>
      </c>
      <c r="S272" s="77" t="str">
        <f>VLOOKUP(F272,'N2K Features'!$D$5:$CL$125,14,FALSE)</f>
        <v>Medium</v>
      </c>
      <c r="T272" s="77" t="str">
        <f>VLOOKUP(F272,'N2K Features'!$D$5:$CL$125,15,FALSE)</f>
        <v>High</v>
      </c>
      <c r="U272" s="77" t="str">
        <f>VLOOKUP(F272,'N2K Features'!$D$5:$CL$125,16,FALSE)</f>
        <v>Yes</v>
      </c>
      <c r="V272" s="77" t="str">
        <f>VLOOKUP(F272,'N2K Features'!$D$5:$CL$125, 17,FALSE)</f>
        <v>Small</v>
      </c>
      <c r="W272" s="77" t="str">
        <f>VLOOKUP(F272,'N2K Features'!$D$5:$CL$125,18,FALSE)</f>
        <v>Low</v>
      </c>
      <c r="X272" s="77" t="str">
        <f>VLOOKUP(F272,'N2K Features'!$D$5:$CL$125,19,FALSE)</f>
        <v>No</v>
      </c>
      <c r="Y272" s="77">
        <f>VLOOKUP(F272,'N2K Features'!$D$5:$CL$125,20,FALSE)</f>
        <v>0</v>
      </c>
      <c r="Z272" s="77">
        <f>VLOOKUP(F272,'N2K Features'!$D$5:$CL$125,21,FALSE)</f>
        <v>0</v>
      </c>
      <c r="AA272" s="77" t="str">
        <f>VLOOKUP(F272,'N2K Features'!$D$5:$CL$125,22,FALSE)</f>
        <v>No</v>
      </c>
      <c r="AB272" s="77">
        <f>VLOOKUP(F272,'N2K Features'!$D$5:$CL$125,23,FALSE)</f>
        <v>0</v>
      </c>
      <c r="AC272" s="77">
        <f>VLOOKUP(F272,'N2K Features'!$D$5:$CL$125,24,FALSE)</f>
        <v>0</v>
      </c>
      <c r="AD272" s="77" t="str">
        <f>VLOOKUP(F272,'N2K Features'!$D$5:$CL$125,25,FALSE)</f>
        <v>Yes</v>
      </c>
      <c r="AE272" s="77" t="str">
        <f>VLOOKUP(F272,'N2K Features'!$D$5:$CL$125,26,FALSE)</f>
        <v>Medium</v>
      </c>
      <c r="AF272" s="78" t="str">
        <f>VLOOKUP(F272,'N2K Features'!$D$5:$CL$125,27,FALSE)</f>
        <v>High</v>
      </c>
      <c r="AG272" s="76" t="str">
        <f>VLOOKUP(F272,'N2K Features'!$D$5:$CL$125,28,FALSE)</f>
        <v>Yes</v>
      </c>
      <c r="AH272" s="76" t="str">
        <f>VLOOKUP(F272,'N2K Features'!$D$5:$CL$125,29,FALSE)</f>
        <v>Small</v>
      </c>
      <c r="AI272" s="76" t="str">
        <f>VLOOKUP(F272,'N2K Features'!$D$5:$CL$125,30,FALSE)</f>
        <v>High</v>
      </c>
      <c r="AJ272" s="76" t="str">
        <f>VLOOKUP(F272,'N2K Features'!$D$5:$CL$125,31,FALSE)</f>
        <v>Yes</v>
      </c>
      <c r="AK272" s="76" t="str">
        <f>VLOOKUP(F272,'N2K Features'!$D$5:$CL$125,32,FALSE)</f>
        <v>Medium</v>
      </c>
      <c r="AL272" s="76" t="str">
        <f>VLOOKUP(F272,'N2K Features'!$D$5:$CL$125,33,FALSE)</f>
        <v>Low</v>
      </c>
      <c r="AM272" s="76" t="str">
        <f>VLOOKUP(F272,'N2K Features'!$D$5:$CL$125,34,FALSE)</f>
        <v>No</v>
      </c>
      <c r="AN272" s="76">
        <f>VLOOKUP(F272,'N2K Features'!$D$5:$CL$125,35,FALSE)</f>
        <v>0</v>
      </c>
      <c r="AO272" s="76">
        <f>VLOOKUP(F272,'N2K Features'!$D$5:$CL$125,36,FALSE)</f>
        <v>0</v>
      </c>
      <c r="AP272" s="76" t="str">
        <f>VLOOKUP(F272,'N2K Features'!$D$5:$CL$125,37,FALSE)</f>
        <v>Yes</v>
      </c>
      <c r="AQ272" s="76" t="str">
        <f>VLOOKUP(F272,'N2K Features'!$D$5:$CL$125,38,FALSE)</f>
        <v>Small</v>
      </c>
      <c r="AR272" s="76" t="str">
        <f>VLOOKUP(F272,'N2K Features'!$D$5:$CL$125,39,FALSE)</f>
        <v>Low</v>
      </c>
      <c r="AS272" s="76" t="str">
        <f>VLOOKUP(F272,'N2K Features'!$D$5:$CL$125,40,FALSE)</f>
        <v>Yes</v>
      </c>
      <c r="AT272" s="76" t="str">
        <f>VLOOKUP(F272,'N2K Features'!$D$5:$CL$125,41,FALSE)</f>
        <v>Small</v>
      </c>
      <c r="AU272" s="76" t="str">
        <f>VLOOKUP(F272,'N2K Features'!$D$5:$CL$125,42,FALSE)</f>
        <v>High</v>
      </c>
      <c r="AV272" s="76" t="str">
        <f>VLOOKUP(F272,'N2K Features'!$D$5:$CL$125,43,FALSE)</f>
        <v>No</v>
      </c>
      <c r="AW272" s="76">
        <f>VLOOKUP(F272,'N2K Features'!$D$5:$CL$125,44,FALSE)</f>
        <v>0</v>
      </c>
      <c r="AX272" s="76">
        <f>VLOOKUP(F272,'N2K Features'!$D$5:$CL$125,45,FALSE)</f>
        <v>0</v>
      </c>
      <c r="AY272" s="76" t="str">
        <f>VLOOKUP(F272,'N2K Features'!$D$5:$CL$125,46,FALSE)</f>
        <v>No</v>
      </c>
      <c r="AZ272" s="76">
        <f>VLOOKUP(F272,'N2K Features'!$D$5:$CL$125,47,FALSE)</f>
        <v>0</v>
      </c>
      <c r="BA272" s="76">
        <f>VLOOKUP(F272,'N2K Features'!$D$5:$CL$125,48,FALSE)</f>
        <v>0</v>
      </c>
      <c r="BB272" s="76" t="str">
        <f>VLOOKUP(F272,'N2K Features'!$D$5:$CL$125,49,FALSE)</f>
        <v>No</v>
      </c>
      <c r="BC272" s="76">
        <f>VLOOKUP(F272,'N2K Features'!$D$5:$CL$125,50,FALSE)</f>
        <v>0</v>
      </c>
      <c r="BD272" s="130">
        <f>VLOOKUP(F272,'N2K Features'!$D$5:$CL$125,51,FALSE)</f>
        <v>0</v>
      </c>
      <c r="BE272" s="76" t="str">
        <f>VLOOKUP(F272,'N2K Features'!$D$5:$CL$125,52,FALSE)</f>
        <v>Yes</v>
      </c>
      <c r="BF272" s="76" t="str">
        <f>VLOOKUP(F272,'N2K Features'!$D$5:$CL$125,53,FALSE)</f>
        <v>Small</v>
      </c>
      <c r="BG272" s="130" t="str">
        <f>VLOOKUP(F272,'N2K Features'!$D$5:$CL$125,54,FALSE)</f>
        <v>Low</v>
      </c>
      <c r="BH272" s="76" t="str">
        <f>VLOOKUP(F272,'N2K Features'!$D$5:$CL$125,55,FALSE)</f>
        <v>Yes</v>
      </c>
      <c r="BI272" s="76" t="str">
        <f>VLOOKUP(F272,'N2K Features'!$D$5:$CL$125,56,FALSE)</f>
        <v>Large</v>
      </c>
      <c r="BJ272" s="76" t="str">
        <f>VLOOKUP(F272,'N2K Features'!$D$5:$CL$125,57,FALSE)</f>
        <v>High</v>
      </c>
      <c r="BK272" s="76" t="str">
        <f>VLOOKUP(F272,'N2K Features'!$D$5:$CL$125,58,FALSE)</f>
        <v>Yes</v>
      </c>
      <c r="BL272" s="76" t="str">
        <f>VLOOKUP(F272,'N2K Features'!$D$5:$CL$125,59,FALSE)</f>
        <v>Large</v>
      </c>
      <c r="BM272" s="130" t="str">
        <f>VLOOKUP(F272,'N2K Features'!$D$5:$CL$125,60,FALSE)</f>
        <v>High</v>
      </c>
      <c r="BN272" s="76" t="str">
        <f>VLOOKUP(F272,'N2K Features'!$D$5:$CL$125,61,FALSE)</f>
        <v>Yes</v>
      </c>
      <c r="BO272" s="76" t="str">
        <f>VLOOKUP(F272,'N2K Features'!$D$5:$CL$125,62,FALSE)</f>
        <v>Medium</v>
      </c>
      <c r="BP272" s="76" t="str">
        <f>VLOOKUP(F272,'N2K Features'!$D$5:$CL$125,63,FALSE)</f>
        <v>Moderate</v>
      </c>
      <c r="BQ272" s="76" t="str">
        <f>VLOOKUP(F272,'N2K Features'!$D$5:$CL$125,64,FALSE)</f>
        <v>Yes</v>
      </c>
      <c r="BR272" s="76" t="str">
        <f>VLOOKUP(F272,'N2K Features'!$D$5:$CL$125,65,FALSE)</f>
        <v>Medium</v>
      </c>
      <c r="BS272" s="76" t="str">
        <f>VLOOKUP(F272,'N2K Features'!$D$5:$CL$125,66,FALSE)</f>
        <v>Moderate</v>
      </c>
      <c r="BT272" s="76" t="str">
        <f>VLOOKUP(F272,'N2K Features'!$D$5:$CL$125,67,FALSE)</f>
        <v>Yes</v>
      </c>
      <c r="BU272" s="76" t="str">
        <f>VLOOKUP(F272,'N2K Features'!$D$5:$CL$125,68,FALSE)</f>
        <v>Medium</v>
      </c>
      <c r="BV272" s="76" t="str">
        <f>VLOOKUP(F272,'N2K Features'!$D$5:$CL$125,69,FALSE)</f>
        <v>High</v>
      </c>
      <c r="BW272" s="76" t="str">
        <f>VLOOKUP(F272,'N2K Features'!$D$5:$CL$125,70,FALSE)</f>
        <v>Yes</v>
      </c>
      <c r="BX272" s="76" t="str">
        <f>VLOOKUP(F272,'N2K Features'!$D$5:$CL$125,71,FALSE)</f>
        <v>Medium</v>
      </c>
      <c r="BY272" s="130" t="str">
        <f>VLOOKUP(F272,'N2K Features'!$D$5:$CL$125,72,FALSE)</f>
        <v>High</v>
      </c>
      <c r="BZ272" s="76" t="str">
        <f>VLOOKUP(F272,'N2K Features'!$D$5:$CL$125,73,FALSE)</f>
        <v>No</v>
      </c>
      <c r="CA272" s="76">
        <f>VLOOKUP(F272,'N2K Features'!$D$5:$CL$125,74,FALSE)</f>
        <v>0</v>
      </c>
      <c r="CB272" s="76">
        <f>VLOOKUP(F272,'N2K Features'!$D$5:$CL$125,75,FALSE)</f>
        <v>0</v>
      </c>
      <c r="CC272" s="76" t="str">
        <f>VLOOKUP(F272,'N2K Features'!$D$5:$CL$125,76,FALSE)</f>
        <v>No</v>
      </c>
      <c r="CD272" s="76">
        <f>VLOOKUP(F272,'N2K Features'!$D$5:$CL$125,77,FALSE)</f>
        <v>0</v>
      </c>
      <c r="CE272" s="76">
        <f>VLOOKUP(F272,'N2K Features'!$D$5:$CL$125,78,FALSE)</f>
        <v>0</v>
      </c>
      <c r="CF272" s="76" t="str">
        <f>VLOOKUP(F272,'N2K Features'!$D$5:$CL$125,79,FALSE)</f>
        <v>Yes</v>
      </c>
      <c r="CG272" s="76" t="str">
        <f>VLOOKUP(F272,'N2K Features'!$D$5:$CL$125,80,FALSE)</f>
        <v>Medium</v>
      </c>
      <c r="CH272" s="76" t="str">
        <f>VLOOKUP(F272,'N2K Features'!$D$5:$CL$125,81,FALSE)</f>
        <v>High</v>
      </c>
      <c r="CI272" s="76" t="str">
        <f>VLOOKUP(F272,'N2K Features'!$D$5:$CL$125,82,FALSE)</f>
        <v>No</v>
      </c>
      <c r="CJ272" s="76">
        <f>VLOOKUP(F272,'N2K Features'!$D$5:$CL$125,83,FALSE)</f>
        <v>0</v>
      </c>
      <c r="CK272" s="76">
        <f>VLOOKUP(F272,'N2K Features'!$D$5:$CL$125,84,FALSE)</f>
        <v>0</v>
      </c>
      <c r="CL272" s="76" t="str">
        <f>VLOOKUP(F272,'N2K Features'!$D$5:$CL$125,85,FALSE)</f>
        <v>Yes</v>
      </c>
      <c r="CM272" s="76" t="str">
        <f>VLOOKUP(F272,'N2K Features'!$D$5:$CL$125,86,FALSE)</f>
        <v>Medium</v>
      </c>
      <c r="CN272" s="79" t="str">
        <f>VLOOKUP(F272,'N2K Features'!$D$5:$CL$125,87,FALSE)</f>
        <v>Distinctive often exceptional landscapes; attracts visitors in certain areas but others may be inaccessible; walking, bird watching</v>
      </c>
    </row>
    <row r="273" spans="1:92" ht="14.4" hidden="1" x14ac:dyDescent="0.3">
      <c r="A273" s="129" t="s">
        <v>290</v>
      </c>
      <c r="B273" s="59" t="s">
        <v>291</v>
      </c>
      <c r="C273" s="59" t="s">
        <v>585</v>
      </c>
      <c r="D273" s="59" t="s">
        <v>75</v>
      </c>
      <c r="E273" s="59" t="s">
        <v>586</v>
      </c>
      <c r="F273" s="59" t="s">
        <v>76</v>
      </c>
      <c r="G273" s="59" t="s">
        <v>76</v>
      </c>
      <c r="H273" s="179" t="s">
        <v>77</v>
      </c>
      <c r="I273" s="77" t="str">
        <f>VLOOKUP(F273,'N2K Features'!$D$5:$CL$125,4,FALSE)</f>
        <v>Yes</v>
      </c>
      <c r="J273" s="77" t="str">
        <f>VLOOKUP(F273,'N2K Features'!$D$5:$CL$125,5,FALSE)</f>
        <v>Medium</v>
      </c>
      <c r="K273" s="77" t="str">
        <f>VLOOKUP(F273,'N2K Features'!$D$5:$CL$125,6,FALSE)</f>
        <v>Moderate</v>
      </c>
      <c r="L273" s="77" t="str">
        <f>VLOOKUP(F273,'N2K Features'!$D$5:$CL$125,7,FALSE)</f>
        <v>Yes</v>
      </c>
      <c r="M273" s="77" t="str">
        <f>VLOOKUP(F273,'N2K Features'!$D$5:$CL$125,8,FALSE)</f>
        <v>Large</v>
      </c>
      <c r="N273" s="77" t="str">
        <f>VLOOKUP(F273,'N2K Features'!$D$5:$CL$125,9,FALSE)</f>
        <v>High</v>
      </c>
      <c r="O273" s="77" t="str">
        <f>VLOOKUP(F273,'N2K Features'!$D$5:$CL$125,10,FALSE)</f>
        <v>Yes</v>
      </c>
      <c r="P273" s="77" t="str">
        <f>VLOOKUP(F273,'N2K Features'!$D$5:$CL$125,11,FALSE)</f>
        <v>Medium</v>
      </c>
      <c r="Q273" s="77" t="str">
        <f>VLOOKUP(F273,'N2K Features'!$D$5:$CL$125,12,FALSE)</f>
        <v>Low</v>
      </c>
      <c r="R273" s="77" t="str">
        <f>VLOOKUP(F273,'N2K Features'!$D$5:$CL$125,13,FALSE)</f>
        <v>Yes</v>
      </c>
      <c r="S273" s="77" t="str">
        <f>VLOOKUP(F273,'N2K Features'!$D$5:$CL$125,14,FALSE)</f>
        <v>High</v>
      </c>
      <c r="T273" s="77" t="str">
        <f>VLOOKUP(F273,'N2K Features'!$D$5:$CL$125,15,FALSE)</f>
        <v>High</v>
      </c>
      <c r="U273" s="77" t="str">
        <f>VLOOKUP(F273,'N2K Features'!$D$5:$CL$125,16,FALSE)</f>
        <v>Yes</v>
      </c>
      <c r="V273" s="77" t="str">
        <f>VLOOKUP(F273,'N2K Features'!$D$5:$CL$125, 17,FALSE)</f>
        <v>Small</v>
      </c>
      <c r="W273" s="77" t="str">
        <f>VLOOKUP(F273,'N2K Features'!$D$5:$CL$125,18,FALSE)</f>
        <v>Low</v>
      </c>
      <c r="X273" s="77" t="str">
        <f>VLOOKUP(F273,'N2K Features'!$D$5:$CL$125,19,FALSE)</f>
        <v>No</v>
      </c>
      <c r="Y273" s="77">
        <f>VLOOKUP(F273,'N2K Features'!$D$5:$CL$125,20,FALSE)</f>
        <v>0</v>
      </c>
      <c r="Z273" s="77">
        <f>VLOOKUP(F273,'N2K Features'!$D$5:$CL$125,21,FALSE)</f>
        <v>0</v>
      </c>
      <c r="AA273" s="77" t="str">
        <f>VLOOKUP(F273,'N2K Features'!$D$5:$CL$125,22,FALSE)</f>
        <v>No</v>
      </c>
      <c r="AB273" s="77">
        <f>VLOOKUP(F273,'N2K Features'!$D$5:$CL$125,23,FALSE)</f>
        <v>0</v>
      </c>
      <c r="AC273" s="77">
        <f>VLOOKUP(F273,'N2K Features'!$D$5:$CL$125,24,FALSE)</f>
        <v>0</v>
      </c>
      <c r="AD273" s="77" t="str">
        <f>VLOOKUP(F273,'N2K Features'!$D$5:$CL$125,25,FALSE)</f>
        <v>Yes</v>
      </c>
      <c r="AE273" s="77" t="str">
        <f>VLOOKUP(F273,'N2K Features'!$D$5:$CL$125,26,FALSE)</f>
        <v>Medium</v>
      </c>
      <c r="AF273" s="78" t="str">
        <f>VLOOKUP(F273,'N2K Features'!$D$5:$CL$125,27,FALSE)</f>
        <v>High</v>
      </c>
      <c r="AG273" s="76" t="str">
        <f>VLOOKUP(F273,'N2K Features'!$D$5:$CL$125,28,FALSE)</f>
        <v>No</v>
      </c>
      <c r="AH273" s="76">
        <f>VLOOKUP(F273,'N2K Features'!$D$5:$CL$125,29,FALSE)</f>
        <v>0</v>
      </c>
      <c r="AI273" s="76">
        <f>VLOOKUP(F273,'N2K Features'!$D$5:$CL$125,30,FALSE)</f>
        <v>0</v>
      </c>
      <c r="AJ273" s="76" t="str">
        <f>VLOOKUP(F273,'N2K Features'!$D$5:$CL$125,31,FALSE)</f>
        <v>No</v>
      </c>
      <c r="AK273" s="76">
        <f>VLOOKUP(F273,'N2K Features'!$D$5:$CL$125,32,FALSE)</f>
        <v>0</v>
      </c>
      <c r="AL273" s="76">
        <f>VLOOKUP(F273,'N2K Features'!$D$5:$CL$125,33,FALSE)</f>
        <v>0</v>
      </c>
      <c r="AM273" s="76" t="str">
        <f>VLOOKUP(F273,'N2K Features'!$D$5:$CL$125,34,FALSE)</f>
        <v>Yes</v>
      </c>
      <c r="AN273" s="76" t="str">
        <f>VLOOKUP(F273,'N2K Features'!$D$5:$CL$125,35,FALSE)</f>
        <v>Small</v>
      </c>
      <c r="AO273" s="76" t="str">
        <f>VLOOKUP(F273,'N2K Features'!$D$5:$CL$125,36,FALSE)</f>
        <v>Low</v>
      </c>
      <c r="AP273" s="76" t="str">
        <f>VLOOKUP(F273,'N2K Features'!$D$5:$CL$125,37,FALSE)</f>
        <v>Yes</v>
      </c>
      <c r="AQ273" s="76" t="str">
        <f>VLOOKUP(F273,'N2K Features'!$D$5:$CL$125,38,FALSE)</f>
        <v>Small</v>
      </c>
      <c r="AR273" s="76" t="str">
        <f>VLOOKUP(F273,'N2K Features'!$D$5:$CL$125,39,FALSE)</f>
        <v>Low</v>
      </c>
      <c r="AS273" s="76" t="str">
        <f>VLOOKUP(F273,'N2K Features'!$D$5:$CL$125,40,FALSE)</f>
        <v>No</v>
      </c>
      <c r="AT273" s="76">
        <f>VLOOKUP(F273,'N2K Features'!$D$5:$CL$125,41,FALSE)</f>
        <v>0</v>
      </c>
      <c r="AU273" s="76">
        <f>VLOOKUP(F273,'N2K Features'!$D$5:$CL$125,42,FALSE)</f>
        <v>0</v>
      </c>
      <c r="AV273" s="76" t="str">
        <f>VLOOKUP(F273,'N2K Features'!$D$5:$CL$125,43,FALSE)</f>
        <v>No</v>
      </c>
      <c r="AW273" s="76">
        <f>VLOOKUP(F273,'N2K Features'!$D$5:$CL$125,44,FALSE)</f>
        <v>0</v>
      </c>
      <c r="AX273" s="76">
        <f>VLOOKUP(F273,'N2K Features'!$D$5:$CL$125,45,FALSE)</f>
        <v>0</v>
      </c>
      <c r="AY273" s="76" t="str">
        <f>VLOOKUP(F273,'N2K Features'!$D$5:$CL$125,46,FALSE)</f>
        <v>No</v>
      </c>
      <c r="AZ273" s="76">
        <f>VLOOKUP(F273,'N2K Features'!$D$5:$CL$125,47,FALSE)</f>
        <v>0</v>
      </c>
      <c r="BA273" s="76">
        <f>VLOOKUP(F273,'N2K Features'!$D$5:$CL$125,48,FALSE)</f>
        <v>0</v>
      </c>
      <c r="BB273" s="76" t="str">
        <f>VLOOKUP(F273,'N2K Features'!$D$5:$CL$125,49,FALSE)</f>
        <v>No</v>
      </c>
      <c r="BC273" s="76">
        <f>VLOOKUP(F273,'N2K Features'!$D$5:$CL$125,50,FALSE)</f>
        <v>0</v>
      </c>
      <c r="BD273" s="130">
        <f>VLOOKUP(F273,'N2K Features'!$D$5:$CL$125,51,FALSE)</f>
        <v>0</v>
      </c>
      <c r="BE273" s="76" t="str">
        <f>VLOOKUP(F273,'N2K Features'!$D$5:$CL$125,52,FALSE)</f>
        <v>No</v>
      </c>
      <c r="BF273" s="76">
        <f>VLOOKUP(F273,'N2K Features'!$D$5:$CL$125,53,FALSE)</f>
        <v>0</v>
      </c>
      <c r="BG273" s="130">
        <f>VLOOKUP(F273,'N2K Features'!$D$5:$CL$125,54,FALSE)</f>
        <v>0</v>
      </c>
      <c r="BH273" s="76" t="str">
        <f>VLOOKUP(F273,'N2K Features'!$D$5:$CL$125,55,FALSE)</f>
        <v>Yes</v>
      </c>
      <c r="BI273" s="76" t="str">
        <f>VLOOKUP(F273,'N2K Features'!$D$5:$CL$125,56,FALSE)</f>
        <v>Large</v>
      </c>
      <c r="BJ273" s="76" t="str">
        <f>VLOOKUP(F273,'N2K Features'!$D$5:$CL$125,57,FALSE)</f>
        <v>High</v>
      </c>
      <c r="BK273" s="76" t="str">
        <f>VLOOKUP(F273,'N2K Features'!$D$5:$CL$125,58,FALSE)</f>
        <v>Yes</v>
      </c>
      <c r="BL273" s="76" t="str">
        <f>VLOOKUP(F273,'N2K Features'!$D$5:$CL$125,59,FALSE)</f>
        <v>Large</v>
      </c>
      <c r="BM273" s="130" t="str">
        <f>VLOOKUP(F273,'N2K Features'!$D$5:$CL$125,60,FALSE)</f>
        <v>High</v>
      </c>
      <c r="BN273" s="76" t="str">
        <f>VLOOKUP(F273,'N2K Features'!$D$5:$CL$125,61,FALSE)</f>
        <v>Yes</v>
      </c>
      <c r="BO273" s="76" t="str">
        <f>VLOOKUP(F273,'N2K Features'!$D$5:$CL$125,62,FALSE)</f>
        <v>Medium</v>
      </c>
      <c r="BP273" s="76" t="str">
        <f>VLOOKUP(F273,'N2K Features'!$D$5:$CL$125,63,FALSE)</f>
        <v>Moderate</v>
      </c>
      <c r="BQ273" s="76" t="str">
        <f>VLOOKUP(F273,'N2K Features'!$D$5:$CL$125,64,FALSE)</f>
        <v>Yes</v>
      </c>
      <c r="BR273" s="76" t="str">
        <f>VLOOKUP(F273,'N2K Features'!$D$5:$CL$125,65,FALSE)</f>
        <v>Medium</v>
      </c>
      <c r="BS273" s="76" t="str">
        <f>VLOOKUP(F273,'N2K Features'!$D$5:$CL$125,66,FALSE)</f>
        <v>Moderate</v>
      </c>
      <c r="BT273" s="76" t="str">
        <f>VLOOKUP(F273,'N2K Features'!$D$5:$CL$125,67,FALSE)</f>
        <v>Yes</v>
      </c>
      <c r="BU273" s="76" t="str">
        <f>VLOOKUP(F273,'N2K Features'!$D$5:$CL$125,68,FALSE)</f>
        <v>Small</v>
      </c>
      <c r="BV273" s="76" t="str">
        <f>VLOOKUP(F273,'N2K Features'!$D$5:$CL$125,69,FALSE)</f>
        <v>Low</v>
      </c>
      <c r="BW273" s="76" t="str">
        <f>VLOOKUP(F273,'N2K Features'!$D$5:$CL$125,70,FALSE)</f>
        <v>Yes</v>
      </c>
      <c r="BX273" s="76" t="str">
        <f>VLOOKUP(F273,'N2K Features'!$D$5:$CL$125,71,FALSE)</f>
        <v>Large</v>
      </c>
      <c r="BY273" s="130" t="str">
        <f>VLOOKUP(F273,'N2K Features'!$D$5:$CL$125,72,FALSE)</f>
        <v>High</v>
      </c>
      <c r="BZ273" s="76" t="str">
        <f>VLOOKUP(F273,'N2K Features'!$D$5:$CL$125,73,FALSE)</f>
        <v>No</v>
      </c>
      <c r="CA273" s="76">
        <f>VLOOKUP(F273,'N2K Features'!$D$5:$CL$125,74,FALSE)</f>
        <v>0</v>
      </c>
      <c r="CB273" s="76">
        <f>VLOOKUP(F273,'N2K Features'!$D$5:$CL$125,75,FALSE)</f>
        <v>0</v>
      </c>
      <c r="CC273" s="76" t="str">
        <f>VLOOKUP(F273,'N2K Features'!$D$5:$CL$125,76,FALSE)</f>
        <v>No</v>
      </c>
      <c r="CD273" s="76">
        <f>VLOOKUP(F273,'N2K Features'!$D$5:$CL$125,77,FALSE)</f>
        <v>0</v>
      </c>
      <c r="CE273" s="76">
        <f>VLOOKUP(F273,'N2K Features'!$D$5:$CL$125,78,FALSE)</f>
        <v>0</v>
      </c>
      <c r="CF273" s="76" t="str">
        <f>VLOOKUP(F273,'N2K Features'!$D$5:$CL$125,79,FALSE)</f>
        <v>Yes</v>
      </c>
      <c r="CG273" s="76" t="str">
        <f>VLOOKUP(F273,'N2K Features'!$D$5:$CL$125,80,FALSE)</f>
        <v>Medium</v>
      </c>
      <c r="CH273" s="76" t="str">
        <f>VLOOKUP(F273,'N2K Features'!$D$5:$CL$125,81,FALSE)</f>
        <v>High</v>
      </c>
      <c r="CI273" s="76" t="str">
        <f>VLOOKUP(F273,'N2K Features'!$D$5:$CL$125,82,FALSE)</f>
        <v>Yes</v>
      </c>
      <c r="CJ273" s="76" t="str">
        <f>VLOOKUP(F273,'N2K Features'!$D$5:$CL$125,83,FALSE)</f>
        <v>Medium</v>
      </c>
      <c r="CK273" s="76" t="str">
        <f>VLOOKUP(F273,'N2K Features'!$D$5:$CL$125,84,FALSE)</f>
        <v>High</v>
      </c>
      <c r="CL273" s="76" t="str">
        <f>VLOOKUP(F273,'N2K Features'!$D$5:$CL$125,85,FALSE)</f>
        <v>Yes</v>
      </c>
      <c r="CM273" s="76" t="str">
        <f>VLOOKUP(F273,'N2K Features'!$D$5:$CL$125,86,FALSE)</f>
        <v>Medium</v>
      </c>
      <c r="CN273" s="79" t="str">
        <f>VLOOKUP(F273,'N2K Features'!$D$5:$CL$125,87,FALSE)</f>
        <v>Distinctive natural character, often on nature reserves with interpretation; educational use.</v>
      </c>
    </row>
    <row r="274" spans="1:92" ht="14.4" hidden="1" x14ac:dyDescent="0.3">
      <c r="A274" s="129" t="s">
        <v>290</v>
      </c>
      <c r="B274" s="59" t="s">
        <v>291</v>
      </c>
      <c r="C274" s="59" t="s">
        <v>585</v>
      </c>
      <c r="D274" s="59" t="s">
        <v>142</v>
      </c>
      <c r="E274" s="59" t="s">
        <v>590</v>
      </c>
      <c r="F274" s="59" t="s">
        <v>143</v>
      </c>
      <c r="G274" s="59" t="s">
        <v>144</v>
      </c>
      <c r="H274" s="179" t="s">
        <v>145</v>
      </c>
      <c r="I274" s="77" t="str">
        <f>VLOOKUP(F274,'N2K Features'!$D$5:$CL$125,4,FALSE)</f>
        <v>Yes</v>
      </c>
      <c r="J274" s="77" t="str">
        <f>VLOOKUP(F274,'N2K Features'!$D$5:$CL$125,5,FALSE)</f>
        <v>Medium</v>
      </c>
      <c r="K274" s="77" t="str">
        <f>VLOOKUP(F274,'N2K Features'!$D$5:$CL$125,6,FALSE)</f>
        <v>Moderate</v>
      </c>
      <c r="L274" s="77" t="str">
        <f>VLOOKUP(F274,'N2K Features'!$D$5:$CL$125,7,FALSE)</f>
        <v>Yes</v>
      </c>
      <c r="M274" s="77" t="str">
        <f>VLOOKUP(F274,'N2K Features'!$D$5:$CL$125,8,FALSE)</f>
        <v>Medium</v>
      </c>
      <c r="N274" s="77" t="str">
        <f>VLOOKUP(F274,'N2K Features'!$D$5:$CL$125,9,FALSE)</f>
        <v>High</v>
      </c>
      <c r="O274" s="77" t="str">
        <f>VLOOKUP(F274,'N2K Features'!$D$5:$CL$125,10,FALSE)</f>
        <v>Yes</v>
      </c>
      <c r="P274" s="77" t="str">
        <f>VLOOKUP(F274,'N2K Features'!$D$5:$CL$125,11,FALSE)</f>
        <v>Medium</v>
      </c>
      <c r="Q274" s="77" t="str">
        <f>VLOOKUP(F274,'N2K Features'!$D$5:$CL$125,12,FALSE)</f>
        <v>Low</v>
      </c>
      <c r="R274" s="77" t="str">
        <f>VLOOKUP(F274,'N2K Features'!$D$5:$CL$125,13,FALSE)</f>
        <v>Yes</v>
      </c>
      <c r="S274" s="77" t="str">
        <f>VLOOKUP(F274,'N2K Features'!$D$5:$CL$125,14,FALSE)</f>
        <v>Medium</v>
      </c>
      <c r="T274" s="77" t="str">
        <f>VLOOKUP(F274,'N2K Features'!$D$5:$CL$125,15,FALSE)</f>
        <v>High</v>
      </c>
      <c r="U274" s="77" t="str">
        <f>VLOOKUP(F274,'N2K Features'!$D$5:$CL$125,16,FALSE)</f>
        <v>Yes</v>
      </c>
      <c r="V274" s="77" t="str">
        <f>VLOOKUP(F274,'N2K Features'!$D$5:$CL$125, 17,FALSE)</f>
        <v>Small</v>
      </c>
      <c r="W274" s="77" t="str">
        <f>VLOOKUP(F274,'N2K Features'!$D$5:$CL$125,18,FALSE)</f>
        <v>Low</v>
      </c>
      <c r="X274" s="77" t="str">
        <f>VLOOKUP(F274,'N2K Features'!$D$5:$CL$125,19,FALSE)</f>
        <v>No</v>
      </c>
      <c r="Y274" s="77">
        <f>VLOOKUP(F274,'N2K Features'!$D$5:$CL$125,20,FALSE)</f>
        <v>0</v>
      </c>
      <c r="Z274" s="77">
        <f>VLOOKUP(F274,'N2K Features'!$D$5:$CL$125,21,FALSE)</f>
        <v>0</v>
      </c>
      <c r="AA274" s="77" t="str">
        <f>VLOOKUP(F274,'N2K Features'!$D$5:$CL$125,22,FALSE)</f>
        <v>No</v>
      </c>
      <c r="AB274" s="77">
        <f>VLOOKUP(F274,'N2K Features'!$D$5:$CL$125,23,FALSE)</f>
        <v>0</v>
      </c>
      <c r="AC274" s="77">
        <f>VLOOKUP(F274,'N2K Features'!$D$5:$CL$125,24,FALSE)</f>
        <v>0</v>
      </c>
      <c r="AD274" s="77" t="str">
        <f>VLOOKUP(F274,'N2K Features'!$D$5:$CL$125,25,FALSE)</f>
        <v>Yes</v>
      </c>
      <c r="AE274" s="77" t="str">
        <f>VLOOKUP(F274,'N2K Features'!$D$5:$CL$125,26,FALSE)</f>
        <v>Medium</v>
      </c>
      <c r="AF274" s="78" t="str">
        <f>VLOOKUP(F274,'N2K Features'!$D$5:$CL$125,27,FALSE)</f>
        <v>High</v>
      </c>
      <c r="AG274" s="76" t="str">
        <f>VLOOKUP(F274,'N2K Features'!$D$5:$CL$125,28,FALSE)</f>
        <v>Yes</v>
      </c>
      <c r="AH274" s="76" t="str">
        <f>VLOOKUP(F274,'N2K Features'!$D$5:$CL$125,29,FALSE)</f>
        <v>Small</v>
      </c>
      <c r="AI274" s="76" t="str">
        <f>VLOOKUP(F274,'N2K Features'!$D$5:$CL$125,30,FALSE)</f>
        <v>High</v>
      </c>
      <c r="AJ274" s="76" t="str">
        <f>VLOOKUP(F274,'N2K Features'!$D$5:$CL$125,31,FALSE)</f>
        <v>Yes</v>
      </c>
      <c r="AK274" s="76" t="str">
        <f>VLOOKUP(F274,'N2K Features'!$D$5:$CL$125,32,FALSE)</f>
        <v>Medium</v>
      </c>
      <c r="AL274" s="76" t="str">
        <f>VLOOKUP(F274,'N2K Features'!$D$5:$CL$125,33,FALSE)</f>
        <v>Low</v>
      </c>
      <c r="AM274" s="76" t="str">
        <f>VLOOKUP(F274,'N2K Features'!$D$5:$CL$125,34,FALSE)</f>
        <v>No</v>
      </c>
      <c r="AN274" s="76">
        <f>VLOOKUP(F274,'N2K Features'!$D$5:$CL$125,35,FALSE)</f>
        <v>0</v>
      </c>
      <c r="AO274" s="76">
        <f>VLOOKUP(F274,'N2K Features'!$D$5:$CL$125,36,FALSE)</f>
        <v>0</v>
      </c>
      <c r="AP274" s="76" t="str">
        <f>VLOOKUP(F274,'N2K Features'!$D$5:$CL$125,37,FALSE)</f>
        <v>Yes</v>
      </c>
      <c r="AQ274" s="76" t="str">
        <f>VLOOKUP(F274,'N2K Features'!$D$5:$CL$125,38,FALSE)</f>
        <v>Small</v>
      </c>
      <c r="AR274" s="76" t="str">
        <f>VLOOKUP(F274,'N2K Features'!$D$5:$CL$125,39,FALSE)</f>
        <v>Low</v>
      </c>
      <c r="AS274" s="76" t="str">
        <f>VLOOKUP(F274,'N2K Features'!$D$5:$CL$125,40,FALSE)</f>
        <v>Yes</v>
      </c>
      <c r="AT274" s="76" t="str">
        <f>VLOOKUP(F274,'N2K Features'!$D$5:$CL$125,41,FALSE)</f>
        <v>Small</v>
      </c>
      <c r="AU274" s="76" t="str">
        <f>VLOOKUP(F274,'N2K Features'!$D$5:$CL$125,42,FALSE)</f>
        <v>High</v>
      </c>
      <c r="AV274" s="76" t="str">
        <f>VLOOKUP(F274,'N2K Features'!$D$5:$CL$125,43,FALSE)</f>
        <v>No</v>
      </c>
      <c r="AW274" s="76">
        <f>VLOOKUP(F274,'N2K Features'!$D$5:$CL$125,44,FALSE)</f>
        <v>0</v>
      </c>
      <c r="AX274" s="76">
        <f>VLOOKUP(F274,'N2K Features'!$D$5:$CL$125,45,FALSE)</f>
        <v>0</v>
      </c>
      <c r="AY274" s="76" t="str">
        <f>VLOOKUP(F274,'N2K Features'!$D$5:$CL$125,46,FALSE)</f>
        <v>No</v>
      </c>
      <c r="AZ274" s="76">
        <f>VLOOKUP(F274,'N2K Features'!$D$5:$CL$125,47,FALSE)</f>
        <v>0</v>
      </c>
      <c r="BA274" s="76">
        <f>VLOOKUP(F274,'N2K Features'!$D$5:$CL$125,48,FALSE)</f>
        <v>0</v>
      </c>
      <c r="BB274" s="76" t="str">
        <f>VLOOKUP(F274,'N2K Features'!$D$5:$CL$125,49,FALSE)</f>
        <v>No</v>
      </c>
      <c r="BC274" s="76">
        <f>VLOOKUP(F274,'N2K Features'!$D$5:$CL$125,50,FALSE)</f>
        <v>0</v>
      </c>
      <c r="BD274" s="130">
        <f>VLOOKUP(F274,'N2K Features'!$D$5:$CL$125,51,FALSE)</f>
        <v>0</v>
      </c>
      <c r="BE274" s="76" t="str">
        <f>VLOOKUP(F274,'N2K Features'!$D$5:$CL$125,52,FALSE)</f>
        <v>Yes</v>
      </c>
      <c r="BF274" s="76" t="str">
        <f>VLOOKUP(F274,'N2K Features'!$D$5:$CL$125,53,FALSE)</f>
        <v>Small</v>
      </c>
      <c r="BG274" s="130" t="str">
        <f>VLOOKUP(F274,'N2K Features'!$D$5:$CL$125,54,FALSE)</f>
        <v>Low</v>
      </c>
      <c r="BH274" s="76" t="str">
        <f>VLOOKUP(F274,'N2K Features'!$D$5:$CL$125,55,FALSE)</f>
        <v>Yes</v>
      </c>
      <c r="BI274" s="76" t="str">
        <f>VLOOKUP(F274,'N2K Features'!$D$5:$CL$125,56,FALSE)</f>
        <v>Large</v>
      </c>
      <c r="BJ274" s="76" t="str">
        <f>VLOOKUP(F274,'N2K Features'!$D$5:$CL$125,57,FALSE)</f>
        <v>High</v>
      </c>
      <c r="BK274" s="76" t="str">
        <f>VLOOKUP(F274,'N2K Features'!$D$5:$CL$125,58,FALSE)</f>
        <v>Yes</v>
      </c>
      <c r="BL274" s="76" t="str">
        <f>VLOOKUP(F274,'N2K Features'!$D$5:$CL$125,59,FALSE)</f>
        <v>Large</v>
      </c>
      <c r="BM274" s="130" t="str">
        <f>VLOOKUP(F274,'N2K Features'!$D$5:$CL$125,60,FALSE)</f>
        <v>High</v>
      </c>
      <c r="BN274" s="76" t="str">
        <f>VLOOKUP(F274,'N2K Features'!$D$5:$CL$125,61,FALSE)</f>
        <v>Yes</v>
      </c>
      <c r="BO274" s="76" t="str">
        <f>VLOOKUP(F274,'N2K Features'!$D$5:$CL$125,62,FALSE)</f>
        <v>Medium</v>
      </c>
      <c r="BP274" s="76" t="str">
        <f>VLOOKUP(F274,'N2K Features'!$D$5:$CL$125,63,FALSE)</f>
        <v>Moderate</v>
      </c>
      <c r="BQ274" s="76" t="str">
        <f>VLOOKUP(F274,'N2K Features'!$D$5:$CL$125,64,FALSE)</f>
        <v>Yes</v>
      </c>
      <c r="BR274" s="76" t="str">
        <f>VLOOKUP(F274,'N2K Features'!$D$5:$CL$125,65,FALSE)</f>
        <v>Medium</v>
      </c>
      <c r="BS274" s="76" t="str">
        <f>VLOOKUP(F274,'N2K Features'!$D$5:$CL$125,66,FALSE)</f>
        <v>Moderate</v>
      </c>
      <c r="BT274" s="76" t="str">
        <f>VLOOKUP(F274,'N2K Features'!$D$5:$CL$125,67,FALSE)</f>
        <v>Yes</v>
      </c>
      <c r="BU274" s="76" t="str">
        <f>VLOOKUP(F274,'N2K Features'!$D$5:$CL$125,68,FALSE)</f>
        <v>Medium</v>
      </c>
      <c r="BV274" s="76" t="str">
        <f>VLOOKUP(F274,'N2K Features'!$D$5:$CL$125,69,FALSE)</f>
        <v>High</v>
      </c>
      <c r="BW274" s="76" t="str">
        <f>VLOOKUP(F274,'N2K Features'!$D$5:$CL$125,70,FALSE)</f>
        <v>Yes</v>
      </c>
      <c r="BX274" s="76" t="str">
        <f>VLOOKUP(F274,'N2K Features'!$D$5:$CL$125,71,FALSE)</f>
        <v>Medium</v>
      </c>
      <c r="BY274" s="130" t="str">
        <f>VLOOKUP(F274,'N2K Features'!$D$5:$CL$125,72,FALSE)</f>
        <v>High</v>
      </c>
      <c r="BZ274" s="76" t="str">
        <f>VLOOKUP(F274,'N2K Features'!$D$5:$CL$125,73,FALSE)</f>
        <v>No</v>
      </c>
      <c r="CA274" s="76">
        <f>VLOOKUP(F274,'N2K Features'!$D$5:$CL$125,74,FALSE)</f>
        <v>0</v>
      </c>
      <c r="CB274" s="76">
        <f>VLOOKUP(F274,'N2K Features'!$D$5:$CL$125,75,FALSE)</f>
        <v>0</v>
      </c>
      <c r="CC274" s="76" t="str">
        <f>VLOOKUP(F274,'N2K Features'!$D$5:$CL$125,76,FALSE)</f>
        <v>No</v>
      </c>
      <c r="CD274" s="76">
        <f>VLOOKUP(F274,'N2K Features'!$D$5:$CL$125,77,FALSE)</f>
        <v>0</v>
      </c>
      <c r="CE274" s="76">
        <f>VLOOKUP(F274,'N2K Features'!$D$5:$CL$125,78,FALSE)</f>
        <v>0</v>
      </c>
      <c r="CF274" s="76" t="str">
        <f>VLOOKUP(F274,'N2K Features'!$D$5:$CL$125,79,FALSE)</f>
        <v>Yes</v>
      </c>
      <c r="CG274" s="76" t="str">
        <f>VLOOKUP(F274,'N2K Features'!$D$5:$CL$125,80,FALSE)</f>
        <v>Medium</v>
      </c>
      <c r="CH274" s="76" t="str">
        <f>VLOOKUP(F274,'N2K Features'!$D$5:$CL$125,81,FALSE)</f>
        <v>High</v>
      </c>
      <c r="CI274" s="76" t="str">
        <f>VLOOKUP(F274,'N2K Features'!$D$5:$CL$125,82,FALSE)</f>
        <v>No</v>
      </c>
      <c r="CJ274" s="76">
        <f>VLOOKUP(F274,'N2K Features'!$D$5:$CL$125,83,FALSE)</f>
        <v>0</v>
      </c>
      <c r="CK274" s="76">
        <f>VLOOKUP(F274,'N2K Features'!$D$5:$CL$125,84,FALSE)</f>
        <v>0</v>
      </c>
      <c r="CL274" s="76" t="str">
        <f>VLOOKUP(F274,'N2K Features'!$D$5:$CL$125,85,FALSE)</f>
        <v>Yes</v>
      </c>
      <c r="CM274" s="76" t="str">
        <f>VLOOKUP(F274,'N2K Features'!$D$5:$CL$125,86,FALSE)</f>
        <v>Low</v>
      </c>
      <c r="CN274" s="79" t="str">
        <f>VLOOKUP(F274,'N2K Features'!$D$5:$CL$125,87,FALSE)</f>
        <v>Contributes to diverse landscape</v>
      </c>
    </row>
    <row r="275" spans="1:92" ht="14.4" hidden="1" x14ac:dyDescent="0.3">
      <c r="A275" s="129" t="s">
        <v>290</v>
      </c>
      <c r="B275" s="59" t="s">
        <v>291</v>
      </c>
      <c r="C275" s="59" t="s">
        <v>585</v>
      </c>
      <c r="D275" s="59" t="s">
        <v>629</v>
      </c>
      <c r="E275" s="59" t="s">
        <v>596</v>
      </c>
      <c r="F275" s="59" t="s">
        <v>630</v>
      </c>
      <c r="G275" s="59" t="s">
        <v>631</v>
      </c>
      <c r="H275" s="179" t="s">
        <v>632</v>
      </c>
      <c r="I275" s="77" t="str">
        <f>VLOOKUP(F275,'N2K Features'!$D$5:$CL$125,4,FALSE)</f>
        <v>Yes</v>
      </c>
      <c r="J275" s="77" t="str">
        <f>VLOOKUP(F275,'N2K Features'!$D$5:$CL$125,5,FALSE)</f>
        <v>Medium</v>
      </c>
      <c r="K275" s="77" t="str">
        <f>VLOOKUP(F275,'N2K Features'!$D$5:$CL$125,6,FALSE)</f>
        <v>Moderate</v>
      </c>
      <c r="L275" s="77" t="str">
        <f>VLOOKUP(F275,'N2K Features'!$D$5:$CL$125,7,FALSE)</f>
        <v>Yes</v>
      </c>
      <c r="M275" s="77" t="str">
        <f>VLOOKUP(F275,'N2K Features'!$D$5:$CL$125,8,FALSE)</f>
        <v>Small</v>
      </c>
      <c r="N275" s="77" t="str">
        <f>VLOOKUP(F275,'N2K Features'!$D$5:$CL$125,9,FALSE)</f>
        <v>Low</v>
      </c>
      <c r="O275" s="77" t="str">
        <f>VLOOKUP(F275,'N2K Features'!$D$5:$CL$125,10,FALSE)</f>
        <v>Yes</v>
      </c>
      <c r="P275" s="77" t="str">
        <f>VLOOKUP(F275,'N2K Features'!$D$5:$CL$125,11,FALSE)</f>
        <v>Medium</v>
      </c>
      <c r="Q275" s="77" t="str">
        <f>VLOOKUP(F275,'N2K Features'!$D$5:$CL$125,12,FALSE)</f>
        <v>Low</v>
      </c>
      <c r="R275" s="77" t="str">
        <f>VLOOKUP(F275,'N2K Features'!$D$5:$CL$125,13,FALSE)</f>
        <v>Yes</v>
      </c>
      <c r="S275" s="77" t="str">
        <f>VLOOKUP(F275,'N2K Features'!$D$5:$CL$125,14,FALSE)</f>
        <v>Large</v>
      </c>
      <c r="T275" s="77" t="str">
        <f>VLOOKUP(F275,'N2K Features'!$D$5:$CL$125,15,FALSE)</f>
        <v>High</v>
      </c>
      <c r="U275" s="77" t="str">
        <f>VLOOKUP(F275,'N2K Features'!$D$5:$CL$125,16,FALSE)</f>
        <v>No</v>
      </c>
      <c r="V275" s="77">
        <f>VLOOKUP(F275,'N2K Features'!$D$5:$CL$125, 17,FALSE)</f>
        <v>0</v>
      </c>
      <c r="W275" s="77">
        <f>VLOOKUP(F275,'N2K Features'!$D$5:$CL$125,18,FALSE)</f>
        <v>0</v>
      </c>
      <c r="X275" s="77" t="str">
        <f>VLOOKUP(F275,'N2K Features'!$D$5:$CL$125,19,FALSE)</f>
        <v>Yes</v>
      </c>
      <c r="Y275" s="77" t="str">
        <f>VLOOKUP(F275,'N2K Features'!$D$5:$CL$125,20,FALSE)</f>
        <v>Medium</v>
      </c>
      <c r="Z275" s="77" t="str">
        <f>VLOOKUP(F275,'N2K Features'!$D$5:$CL$125,21,FALSE)</f>
        <v>Moderate</v>
      </c>
      <c r="AA275" s="77" t="str">
        <f>VLOOKUP(F275,'N2K Features'!$D$5:$CL$125,22,FALSE)</f>
        <v>Yes</v>
      </c>
      <c r="AB275" s="77" t="str">
        <f>VLOOKUP(F275,'N2K Features'!$D$5:$CL$125,23,FALSE)</f>
        <v>Medium</v>
      </c>
      <c r="AC275" s="77" t="str">
        <f>VLOOKUP(F275,'N2K Features'!$D$5:$CL$125,24,FALSE)</f>
        <v>High</v>
      </c>
      <c r="AD275" s="77" t="str">
        <f>VLOOKUP(F275,'N2K Features'!$D$5:$CL$125,25,FALSE)</f>
        <v>No</v>
      </c>
      <c r="AE275" s="77">
        <f>VLOOKUP(F275,'N2K Features'!$D$5:$CL$125,26,FALSE)</f>
        <v>0</v>
      </c>
      <c r="AF275" s="78">
        <f>VLOOKUP(F275,'N2K Features'!$D$5:$CL$125,27,FALSE)</f>
        <v>0</v>
      </c>
      <c r="AG275" s="76" t="str">
        <f>VLOOKUP(F275,'N2K Features'!$D$5:$CL$125,28,FALSE)</f>
        <v>No</v>
      </c>
      <c r="AH275" s="76">
        <f>VLOOKUP(F275,'N2K Features'!$D$5:$CL$125,29,FALSE)</f>
        <v>0</v>
      </c>
      <c r="AI275" s="76">
        <f>VLOOKUP(F275,'N2K Features'!$D$5:$CL$125,30,FALSE)</f>
        <v>0</v>
      </c>
      <c r="AJ275" s="76" t="str">
        <f>VLOOKUP(F275,'N2K Features'!$D$5:$CL$125,31,FALSE)</f>
        <v>No</v>
      </c>
      <c r="AK275" s="76">
        <f>VLOOKUP(F275,'N2K Features'!$D$5:$CL$125,32,FALSE)</f>
        <v>0</v>
      </c>
      <c r="AL275" s="76">
        <f>VLOOKUP(F275,'N2K Features'!$D$5:$CL$125,33,FALSE)</f>
        <v>0</v>
      </c>
      <c r="AM275" s="76" t="str">
        <f>VLOOKUP(F275,'N2K Features'!$D$5:$CL$125,34,FALSE)</f>
        <v>No</v>
      </c>
      <c r="AN275" s="76">
        <f>VLOOKUP(F275,'N2K Features'!$D$5:$CL$125,35,FALSE)</f>
        <v>0</v>
      </c>
      <c r="AO275" s="76">
        <f>VLOOKUP(F275,'N2K Features'!$D$5:$CL$125,36,FALSE)</f>
        <v>0</v>
      </c>
      <c r="AP275" s="76" t="str">
        <f>VLOOKUP(F275,'N2K Features'!$D$5:$CL$125,37,FALSE)</f>
        <v>No</v>
      </c>
      <c r="AQ275" s="76">
        <f>VLOOKUP(F275,'N2K Features'!$D$5:$CL$125,38,FALSE)</f>
        <v>0</v>
      </c>
      <c r="AR275" s="76">
        <f>VLOOKUP(F275,'N2K Features'!$D$5:$CL$125,39,FALSE)</f>
        <v>0</v>
      </c>
      <c r="AS275" s="76" t="str">
        <f>VLOOKUP(F275,'N2K Features'!$D$5:$CL$125,40,FALSE)</f>
        <v>No</v>
      </c>
      <c r="AT275" s="76">
        <f>VLOOKUP(F275,'N2K Features'!$D$5:$CL$125,41,FALSE)</f>
        <v>0</v>
      </c>
      <c r="AU275" s="76">
        <f>VLOOKUP(F275,'N2K Features'!$D$5:$CL$125,42,FALSE)</f>
        <v>0</v>
      </c>
      <c r="AV275" s="76" t="str">
        <f>VLOOKUP(F275,'N2K Features'!$D$5:$CL$125,43,FALSE)</f>
        <v>Yes</v>
      </c>
      <c r="AW275" s="76" t="str">
        <f>VLOOKUP(F275,'N2K Features'!$D$5:$CL$125,44,FALSE)</f>
        <v>Medium</v>
      </c>
      <c r="AX275" s="76" t="str">
        <f>VLOOKUP(F275,'N2K Features'!$D$5:$CL$125,45,FALSE)</f>
        <v>Low</v>
      </c>
      <c r="AY275" s="76" t="str">
        <f>VLOOKUP(F275,'N2K Features'!$D$5:$CL$125,46,FALSE)</f>
        <v>Yes</v>
      </c>
      <c r="AZ275" s="76" t="str">
        <f>VLOOKUP(F275,'N2K Features'!$D$5:$CL$125,47,FALSE)</f>
        <v>Medium</v>
      </c>
      <c r="BA275" s="76" t="str">
        <f>VLOOKUP(F275,'N2K Features'!$D$5:$CL$125,48,FALSE)</f>
        <v>Low</v>
      </c>
      <c r="BB275" s="76" t="str">
        <f>VLOOKUP(F275,'N2K Features'!$D$5:$CL$125,49,FALSE)</f>
        <v>Yes</v>
      </c>
      <c r="BC275" s="76" t="str">
        <f>VLOOKUP(F275,'N2K Features'!$D$5:$CL$125,50,FALSE)</f>
        <v>Medium</v>
      </c>
      <c r="BD275" s="130" t="str">
        <f>VLOOKUP(F275,'N2K Features'!$D$5:$CL$125,51,FALSE)</f>
        <v>Low</v>
      </c>
      <c r="BE275" s="76" t="str">
        <f>VLOOKUP(F275,'N2K Features'!$D$5:$CL$125,52,FALSE)</f>
        <v>No</v>
      </c>
      <c r="BF275" s="76">
        <f>VLOOKUP(F275,'N2K Features'!$D$5:$CL$125,53,FALSE)</f>
        <v>0</v>
      </c>
      <c r="BG275" s="130">
        <f>VLOOKUP(F275,'N2K Features'!$D$5:$CL$125,54,FALSE)</f>
        <v>0</v>
      </c>
      <c r="BH275" s="76" t="str">
        <f>VLOOKUP(F275,'N2K Features'!$D$5:$CL$125,55,FALSE)</f>
        <v>Yes</v>
      </c>
      <c r="BI275" s="76" t="str">
        <f>VLOOKUP(F275,'N2K Features'!$D$5:$CL$125,56,FALSE)</f>
        <v>Large</v>
      </c>
      <c r="BJ275" s="76" t="str">
        <f>VLOOKUP(F275,'N2K Features'!$D$5:$CL$125,57,FALSE)</f>
        <v>Moderate</v>
      </c>
      <c r="BK275" s="76" t="str">
        <f>VLOOKUP(F275,'N2K Features'!$D$5:$CL$125,58,FALSE)</f>
        <v>Yes</v>
      </c>
      <c r="BL275" s="76" t="str">
        <f>VLOOKUP(F275,'N2K Features'!$D$5:$CL$125,59,FALSE)</f>
        <v>Medium</v>
      </c>
      <c r="BM275" s="130" t="str">
        <f>VLOOKUP(F275,'N2K Features'!$D$5:$CL$125,60,FALSE)</f>
        <v>Moderate</v>
      </c>
      <c r="BN275" s="76" t="str">
        <f>VLOOKUP(F275,'N2K Features'!$D$5:$CL$125,61,FALSE)</f>
        <v>Yes</v>
      </c>
      <c r="BO275" s="76" t="str">
        <f>VLOOKUP(F275,'N2K Features'!$D$5:$CL$125,62,FALSE)</f>
        <v>Large</v>
      </c>
      <c r="BP275" s="76" t="str">
        <f>VLOOKUP(F275,'N2K Features'!$D$5:$CL$125,63,FALSE)</f>
        <v>High</v>
      </c>
      <c r="BQ275" s="76" t="str">
        <f>VLOOKUP(F275,'N2K Features'!$D$5:$CL$125,64,FALSE)</f>
        <v>Yes</v>
      </c>
      <c r="BR275" s="76" t="str">
        <f>VLOOKUP(F275,'N2K Features'!$D$5:$CL$125,65,FALSE)</f>
        <v>Medium</v>
      </c>
      <c r="BS275" s="76" t="str">
        <f>VLOOKUP(F275,'N2K Features'!$D$5:$CL$125,66,FALSE)</f>
        <v>High</v>
      </c>
      <c r="BT275" s="76" t="str">
        <f>VLOOKUP(F275,'N2K Features'!$D$5:$CL$125,67,FALSE)</f>
        <v>Yes</v>
      </c>
      <c r="BU275" s="76" t="str">
        <f>VLOOKUP(F275,'N2K Features'!$D$5:$CL$125,68,FALSE)</f>
        <v>Small</v>
      </c>
      <c r="BV275" s="76" t="str">
        <f>VLOOKUP(F275,'N2K Features'!$D$5:$CL$125,69,FALSE)</f>
        <v>Moderate</v>
      </c>
      <c r="BW275" s="76" t="str">
        <f>VLOOKUP(F275,'N2K Features'!$D$5:$CL$125,70,FALSE)</f>
        <v>Yes</v>
      </c>
      <c r="BX275" s="76" t="str">
        <f>VLOOKUP(F275,'N2K Features'!$D$5:$CL$125,71,FALSE)</f>
        <v>Medium</v>
      </c>
      <c r="BY275" s="130" t="str">
        <f>VLOOKUP(F275,'N2K Features'!$D$5:$CL$125,72,FALSE)</f>
        <v>High</v>
      </c>
      <c r="BZ275" s="76" t="str">
        <f>VLOOKUP(F275,'N2K Features'!$D$5:$CL$125,73,FALSE)</f>
        <v>No</v>
      </c>
      <c r="CA275" s="76">
        <f>VLOOKUP(F275,'N2K Features'!$D$5:$CL$125,74,FALSE)</f>
        <v>0</v>
      </c>
      <c r="CB275" s="76">
        <f>VLOOKUP(F275,'N2K Features'!$D$5:$CL$125,75,FALSE)</f>
        <v>0</v>
      </c>
      <c r="CC275" s="76" t="str">
        <f>VLOOKUP(F275,'N2K Features'!$D$5:$CL$125,76,FALSE)</f>
        <v>No</v>
      </c>
      <c r="CD275" s="76">
        <f>VLOOKUP(F275,'N2K Features'!$D$5:$CL$125,77,FALSE)</f>
        <v>0</v>
      </c>
      <c r="CE275" s="76">
        <f>VLOOKUP(F275,'N2K Features'!$D$5:$CL$125,78,FALSE)</f>
        <v>0</v>
      </c>
      <c r="CF275" s="76" t="str">
        <f>VLOOKUP(F275,'N2K Features'!$D$5:$CL$125,79,FALSE)</f>
        <v>Yes</v>
      </c>
      <c r="CG275" s="76" t="str">
        <f>VLOOKUP(F275,'N2K Features'!$D$5:$CL$125,80,FALSE)</f>
        <v>Medium</v>
      </c>
      <c r="CH275" s="76" t="str">
        <f>VLOOKUP(F275,'N2K Features'!$D$5:$CL$125,81,FALSE)</f>
        <v>Low</v>
      </c>
      <c r="CI275" s="76" t="str">
        <f>VLOOKUP(F275,'N2K Features'!$D$5:$CL$125,82,FALSE)</f>
        <v>Yes</v>
      </c>
      <c r="CJ275" s="76" t="str">
        <f>VLOOKUP(F275,'N2K Features'!$D$5:$CL$125,83,FALSE)</f>
        <v>Medium</v>
      </c>
      <c r="CK275" s="76" t="str">
        <f>VLOOKUP(F275,'N2K Features'!$D$5:$CL$125,84,FALSE)</f>
        <v>High</v>
      </c>
      <c r="CL275" s="76" t="str">
        <f>VLOOKUP(F275,'N2K Features'!$D$5:$CL$125,85,FALSE)</f>
        <v>Yes</v>
      </c>
      <c r="CM275" s="76" t="str">
        <f>VLOOKUP(F275,'N2K Features'!$D$5:$CL$125,86,FALSE)</f>
        <v>High</v>
      </c>
      <c r="CN275" s="79" t="str">
        <f>VLOOKUP(F275,'N2K Features'!$D$5:$CL$125,87,FALSE)</f>
        <v>Part of iconic, semi-natural major river systems in Wales, used extensively for walking, cycling, canoing, fishing etc.  Parts easily accessible from towns.</v>
      </c>
    </row>
    <row r="276" spans="1:92" ht="14.4" hidden="1" x14ac:dyDescent="0.3">
      <c r="A276" s="129" t="s">
        <v>290</v>
      </c>
      <c r="B276" s="59" t="s">
        <v>291</v>
      </c>
      <c r="C276" s="59" t="s">
        <v>528</v>
      </c>
      <c r="D276" s="59" t="s">
        <v>27</v>
      </c>
      <c r="E276" s="59" t="s">
        <v>603</v>
      </c>
      <c r="F276" s="59" t="s">
        <v>28</v>
      </c>
      <c r="G276" s="59" t="s">
        <v>29</v>
      </c>
      <c r="H276" s="179" t="s">
        <v>30</v>
      </c>
      <c r="I276" s="77" t="str">
        <f>VLOOKUP(F276,'N2K Features'!$D$5:$CL$125,4,FALSE)</f>
        <v>No</v>
      </c>
      <c r="J276" s="77">
        <f>VLOOKUP(F276,'N2K Features'!$D$5:$CL$125,5,FALSE)</f>
        <v>0</v>
      </c>
      <c r="K276" s="77">
        <f>VLOOKUP(F276,'N2K Features'!$D$5:$CL$125,6,FALSE)</f>
        <v>0</v>
      </c>
      <c r="L276" s="77" t="str">
        <f>VLOOKUP(F276,'N2K Features'!$D$5:$CL$125,7,FALSE)</f>
        <v>No</v>
      </c>
      <c r="M276" s="77" t="str">
        <f>VLOOKUP(F276,'N2K Features'!$D$5:$CL$125,8,FALSE)</f>
        <v>Negligible</v>
      </c>
      <c r="N276" s="77" t="str">
        <f>VLOOKUP(F276,'N2K Features'!$D$5:$CL$125,9,FALSE)</f>
        <v>Low</v>
      </c>
      <c r="O276" s="77" t="str">
        <f>VLOOKUP(F276,'N2K Features'!$D$5:$CL$125,10,FALSE)</f>
        <v>No</v>
      </c>
      <c r="P276" s="77" t="str">
        <f>VLOOKUP(F276,'N2K Features'!$D$5:$CL$125,11,FALSE)</f>
        <v>Negligible</v>
      </c>
      <c r="Q276" s="77" t="str">
        <f>VLOOKUP(F276,'N2K Features'!$D$5:$CL$125,12,FALSE)</f>
        <v>Low</v>
      </c>
      <c r="R276" s="77" t="str">
        <f>VLOOKUP(F276,'N2K Features'!$D$5:$CL$125,13,FALSE)</f>
        <v>No</v>
      </c>
      <c r="S276" s="77">
        <f>VLOOKUP(F276,'N2K Features'!$D$5:$CL$125,14,FALSE)</f>
        <v>0</v>
      </c>
      <c r="T276" s="77">
        <f>VLOOKUP(F276,'N2K Features'!$D$5:$CL$125,15,FALSE)</f>
        <v>0</v>
      </c>
      <c r="U276" s="77" t="str">
        <f>VLOOKUP(F276,'N2K Features'!$D$5:$CL$125,16,FALSE)</f>
        <v>No</v>
      </c>
      <c r="V276" s="77">
        <f>VLOOKUP(F276,'N2K Features'!$D$5:$CL$125, 17,FALSE)</f>
        <v>0</v>
      </c>
      <c r="W276" s="77">
        <f>VLOOKUP(F276,'N2K Features'!$D$5:$CL$125,18,FALSE)</f>
        <v>0</v>
      </c>
      <c r="X276" s="77" t="str">
        <f>VLOOKUP(F276,'N2K Features'!$D$5:$CL$125,19,FALSE)</f>
        <v>No</v>
      </c>
      <c r="Y276" s="77">
        <f>VLOOKUP(F276,'N2K Features'!$D$5:$CL$125,20,FALSE)</f>
        <v>0</v>
      </c>
      <c r="Z276" s="77">
        <f>VLOOKUP(F276,'N2K Features'!$D$5:$CL$125,21,FALSE)</f>
        <v>0</v>
      </c>
      <c r="AA276" s="77" t="str">
        <f>VLOOKUP(F276,'N2K Features'!$D$5:$CL$125,22,FALSE)</f>
        <v>No</v>
      </c>
      <c r="AB276" s="77">
        <f>VLOOKUP(F276,'N2K Features'!$D$5:$CL$125,23,FALSE)</f>
        <v>0</v>
      </c>
      <c r="AC276" s="77">
        <f>VLOOKUP(F276,'N2K Features'!$D$5:$CL$125,24,FALSE)</f>
        <v>0</v>
      </c>
      <c r="AD276" s="77" t="str">
        <f>VLOOKUP(F276,'N2K Features'!$D$5:$CL$125,25,FALSE)</f>
        <v>No</v>
      </c>
      <c r="AE276" s="77">
        <f>VLOOKUP(F276,'N2K Features'!$D$5:$CL$125,26,FALSE)</f>
        <v>0</v>
      </c>
      <c r="AF276" s="78">
        <f>VLOOKUP(F276,'N2K Features'!$D$5:$CL$125,27,FALSE)</f>
        <v>0</v>
      </c>
      <c r="AG276" s="76" t="str">
        <f>VLOOKUP(F276,'N2K Features'!$D$5:$CL$125,28,FALSE)</f>
        <v>No</v>
      </c>
      <c r="AH276" s="76">
        <f>VLOOKUP(F276,'N2K Features'!$D$5:$CL$125,29,FALSE)</f>
        <v>0</v>
      </c>
      <c r="AI276" s="76">
        <f>VLOOKUP(F276,'N2K Features'!$D$5:$CL$125,30,FALSE)</f>
        <v>0</v>
      </c>
      <c r="AJ276" s="76" t="str">
        <f>VLOOKUP(F276,'N2K Features'!$D$5:$CL$125,31,FALSE)</f>
        <v>No</v>
      </c>
      <c r="AK276" s="76">
        <f>VLOOKUP(F276,'N2K Features'!$D$5:$CL$125,32,FALSE)</f>
        <v>0</v>
      </c>
      <c r="AL276" s="76">
        <f>VLOOKUP(F276,'N2K Features'!$D$5:$CL$125,33,FALSE)</f>
        <v>0</v>
      </c>
      <c r="AM276" s="76" t="str">
        <f>VLOOKUP(F276,'N2K Features'!$D$5:$CL$125,34,FALSE)</f>
        <v>No</v>
      </c>
      <c r="AN276" s="76">
        <f>VLOOKUP(F276,'N2K Features'!$D$5:$CL$125,35,FALSE)</f>
        <v>0</v>
      </c>
      <c r="AO276" s="76">
        <f>VLOOKUP(F276,'N2K Features'!$D$5:$CL$125,36,FALSE)</f>
        <v>0</v>
      </c>
      <c r="AP276" s="76" t="str">
        <f>VLOOKUP(F276,'N2K Features'!$D$5:$CL$125,37,FALSE)</f>
        <v>No</v>
      </c>
      <c r="AQ276" s="76">
        <f>VLOOKUP(F276,'N2K Features'!$D$5:$CL$125,38,FALSE)</f>
        <v>0</v>
      </c>
      <c r="AR276" s="76">
        <f>VLOOKUP(F276,'N2K Features'!$D$5:$CL$125,39,FALSE)</f>
        <v>0</v>
      </c>
      <c r="AS276" s="76" t="str">
        <f>VLOOKUP(F276,'N2K Features'!$D$5:$CL$125,40,FALSE)</f>
        <v>No</v>
      </c>
      <c r="AT276" s="76">
        <f>VLOOKUP(F276,'N2K Features'!$D$5:$CL$125,41,FALSE)</f>
        <v>0</v>
      </c>
      <c r="AU276" s="76">
        <f>VLOOKUP(F276,'N2K Features'!$D$5:$CL$125,42,FALSE)</f>
        <v>0</v>
      </c>
      <c r="AV276" s="76" t="str">
        <f>VLOOKUP(F276,'N2K Features'!$D$5:$CL$125,43,FALSE)</f>
        <v>No</v>
      </c>
      <c r="AW276" s="76">
        <f>VLOOKUP(F276,'N2K Features'!$D$5:$CL$125,44,FALSE)</f>
        <v>0</v>
      </c>
      <c r="AX276" s="76">
        <f>VLOOKUP(F276,'N2K Features'!$D$5:$CL$125,45,FALSE)</f>
        <v>0</v>
      </c>
      <c r="AY276" s="76" t="str">
        <f>VLOOKUP(F276,'N2K Features'!$D$5:$CL$125,46,FALSE)</f>
        <v>No</v>
      </c>
      <c r="AZ276" s="76">
        <f>VLOOKUP(F276,'N2K Features'!$D$5:$CL$125,47,FALSE)</f>
        <v>0</v>
      </c>
      <c r="BA276" s="76">
        <f>VLOOKUP(F276,'N2K Features'!$D$5:$CL$125,48,FALSE)</f>
        <v>0</v>
      </c>
      <c r="BB276" s="76" t="str">
        <f>VLOOKUP(F276,'N2K Features'!$D$5:$CL$125,49,FALSE)</f>
        <v>No</v>
      </c>
      <c r="BC276" s="76">
        <f>VLOOKUP(F276,'N2K Features'!$D$5:$CL$125,50,FALSE)</f>
        <v>0</v>
      </c>
      <c r="BD276" s="130">
        <f>VLOOKUP(F276,'N2K Features'!$D$5:$CL$125,51,FALSE)</f>
        <v>0</v>
      </c>
      <c r="BE276" s="76" t="str">
        <f>VLOOKUP(F276,'N2K Features'!$D$5:$CL$125,52,FALSE)</f>
        <v>No</v>
      </c>
      <c r="BF276" s="76">
        <f>VLOOKUP(F276,'N2K Features'!$D$5:$CL$125,53,FALSE)</f>
        <v>0</v>
      </c>
      <c r="BG276" s="130">
        <f>VLOOKUP(F276,'N2K Features'!$D$5:$CL$125,54,FALSE)</f>
        <v>0</v>
      </c>
      <c r="BH276" s="76" t="str">
        <f>VLOOKUP(F276,'N2K Features'!$D$5:$CL$125,55,FALSE)</f>
        <v>No</v>
      </c>
      <c r="BI276" s="76">
        <f>VLOOKUP(F276,'N2K Features'!$D$5:$CL$125,56,FALSE)</f>
        <v>0</v>
      </c>
      <c r="BJ276" s="76">
        <f>VLOOKUP(F276,'N2K Features'!$D$5:$CL$125,57,FALSE)</f>
        <v>0</v>
      </c>
      <c r="BK276" s="76" t="str">
        <f>VLOOKUP(F276,'N2K Features'!$D$5:$CL$125,58,FALSE)</f>
        <v>No</v>
      </c>
      <c r="BL276" s="76">
        <f>VLOOKUP(F276,'N2K Features'!$D$5:$CL$125,59,FALSE)</f>
        <v>0</v>
      </c>
      <c r="BM276" s="130">
        <f>VLOOKUP(F276,'N2K Features'!$D$5:$CL$125,60,FALSE)</f>
        <v>0</v>
      </c>
      <c r="BN276" s="76" t="str">
        <f>VLOOKUP(F276,'N2K Features'!$D$5:$CL$125,61,FALSE)</f>
        <v>No</v>
      </c>
      <c r="BO276" s="76">
        <f>VLOOKUP(F276,'N2K Features'!$D$5:$CL$125,62,FALSE)</f>
        <v>0</v>
      </c>
      <c r="BP276" s="76">
        <f>VLOOKUP(F276,'N2K Features'!$D$5:$CL$125,63,FALSE)</f>
        <v>0</v>
      </c>
      <c r="BQ276" s="76" t="str">
        <f>VLOOKUP(F276,'N2K Features'!$D$5:$CL$125,64,FALSE)</f>
        <v>No</v>
      </c>
      <c r="BR276" s="76">
        <f>VLOOKUP(F276,'N2K Features'!$D$5:$CL$125,65,FALSE)</f>
        <v>0</v>
      </c>
      <c r="BS276" s="76">
        <f>VLOOKUP(F276,'N2K Features'!$D$5:$CL$125,66,FALSE)</f>
        <v>0</v>
      </c>
      <c r="BT276" s="76" t="str">
        <f>VLOOKUP(F276,'N2K Features'!$D$5:$CL$125,67,FALSE)</f>
        <v>No</v>
      </c>
      <c r="BU276" s="76">
        <f>VLOOKUP(F276,'N2K Features'!$D$5:$CL$125,68,FALSE)</f>
        <v>0</v>
      </c>
      <c r="BV276" s="76">
        <f>VLOOKUP(F276,'N2K Features'!$D$5:$CL$125,69,FALSE)</f>
        <v>0</v>
      </c>
      <c r="BW276" s="76" t="str">
        <f>VLOOKUP(F276,'N2K Features'!$D$5:$CL$125,70,FALSE)</f>
        <v>No</v>
      </c>
      <c r="BX276" s="76">
        <f>VLOOKUP(F276,'N2K Features'!$D$5:$CL$125,71,FALSE)</f>
        <v>0</v>
      </c>
      <c r="BY276" s="130">
        <f>VLOOKUP(F276,'N2K Features'!$D$5:$CL$125,72,FALSE)</f>
        <v>0</v>
      </c>
      <c r="BZ276" s="76" t="str">
        <f>VLOOKUP(F276,'N2K Features'!$D$5:$CL$125,73,FALSE)</f>
        <v>No</v>
      </c>
      <c r="CA276" s="76">
        <f>VLOOKUP(F276,'N2K Features'!$D$5:$CL$125,74,FALSE)</f>
        <v>0</v>
      </c>
      <c r="CB276" s="76">
        <f>VLOOKUP(F276,'N2K Features'!$D$5:$CL$125,75,FALSE)</f>
        <v>0</v>
      </c>
      <c r="CC276" s="76" t="str">
        <f>VLOOKUP(F276,'N2K Features'!$D$5:$CL$125,76,FALSE)</f>
        <v>No</v>
      </c>
      <c r="CD276" s="76">
        <f>VLOOKUP(F276,'N2K Features'!$D$5:$CL$125,77,FALSE)</f>
        <v>0</v>
      </c>
      <c r="CE276" s="76">
        <f>VLOOKUP(F276,'N2K Features'!$D$5:$CL$125,78,FALSE)</f>
        <v>0</v>
      </c>
      <c r="CF276" s="76" t="str">
        <f>VLOOKUP(F276,'N2K Features'!$D$5:$CL$125,79,FALSE)</f>
        <v>No</v>
      </c>
      <c r="CG276" s="76">
        <f>VLOOKUP(F276,'N2K Features'!$D$5:$CL$125,80,FALSE)</f>
        <v>0</v>
      </c>
      <c r="CH276" s="76">
        <f>VLOOKUP(F276,'N2K Features'!$D$5:$CL$125,81,FALSE)</f>
        <v>0</v>
      </c>
      <c r="CI276" s="76" t="str">
        <f>VLOOKUP(F276,'N2K Features'!$D$5:$CL$125,82,FALSE)</f>
        <v>No</v>
      </c>
      <c r="CJ276" s="76" t="str">
        <f>VLOOKUP(F276,'N2K Features'!$D$5:$CL$125,83,FALSE)</f>
        <v>Negligible</v>
      </c>
      <c r="CK276" s="76">
        <f>VLOOKUP(F276,'N2K Features'!$D$5:$CL$125,84,FALSE)</f>
        <v>0</v>
      </c>
      <c r="CL276" s="76" t="str">
        <f>VLOOKUP(F276,'N2K Features'!$D$5:$CL$125,85,FALSE)</f>
        <v>No</v>
      </c>
      <c r="CM276" s="76">
        <f>VLOOKUP(F276,'N2K Features'!$D$5:$CL$125,86,FALSE)</f>
        <v>0</v>
      </c>
      <c r="CN276" s="79">
        <f>VLOOKUP(F276,'N2K Features'!$D$5:$CL$125,87,FALSE)</f>
        <v>0</v>
      </c>
    </row>
    <row r="277" spans="1:92" ht="14.4" hidden="1" x14ac:dyDescent="0.3">
      <c r="A277" s="129" t="s">
        <v>290</v>
      </c>
      <c r="B277" s="59" t="s">
        <v>291</v>
      </c>
      <c r="C277" s="59" t="s">
        <v>528</v>
      </c>
      <c r="D277" s="59" t="s">
        <v>23</v>
      </c>
      <c r="E277" s="59" t="s">
        <v>603</v>
      </c>
      <c r="F277" s="59" t="s">
        <v>24</v>
      </c>
      <c r="G277" s="59" t="s">
        <v>25</v>
      </c>
      <c r="H277" s="179" t="s">
        <v>26</v>
      </c>
      <c r="I277" s="77" t="str">
        <f>VLOOKUP(F277,'N2K Features'!$D$5:$CL$125,4,FALSE)</f>
        <v>No</v>
      </c>
      <c r="J277" s="77">
        <f>VLOOKUP(F277,'N2K Features'!$D$5:$CL$125,5,FALSE)</f>
        <v>0</v>
      </c>
      <c r="K277" s="77">
        <f>VLOOKUP(F277,'N2K Features'!$D$5:$CL$125,6,FALSE)</f>
        <v>0</v>
      </c>
      <c r="L277" s="77" t="str">
        <f>VLOOKUP(F277,'N2K Features'!$D$5:$CL$125,7,FALSE)</f>
        <v>No</v>
      </c>
      <c r="M277" s="77" t="str">
        <f>VLOOKUP(F277,'N2K Features'!$D$5:$CL$125,8,FALSE)</f>
        <v>Negligible</v>
      </c>
      <c r="N277" s="77" t="str">
        <f>VLOOKUP(F277,'N2K Features'!$D$5:$CL$125,9,FALSE)</f>
        <v>Low</v>
      </c>
      <c r="O277" s="77" t="str">
        <f>VLOOKUP(F277,'N2K Features'!$D$5:$CL$125,10,FALSE)</f>
        <v>No</v>
      </c>
      <c r="P277" s="77" t="str">
        <f>VLOOKUP(F277,'N2K Features'!$D$5:$CL$125,11,FALSE)</f>
        <v>Negligible</v>
      </c>
      <c r="Q277" s="77" t="str">
        <f>VLOOKUP(F277,'N2K Features'!$D$5:$CL$125,12,FALSE)</f>
        <v>Low</v>
      </c>
      <c r="R277" s="77" t="str">
        <f>VLOOKUP(F277,'N2K Features'!$D$5:$CL$125,13,FALSE)</f>
        <v>No</v>
      </c>
      <c r="S277" s="77">
        <f>VLOOKUP(F277,'N2K Features'!$D$5:$CL$125,14,FALSE)</f>
        <v>0</v>
      </c>
      <c r="T277" s="77">
        <f>VLOOKUP(F277,'N2K Features'!$D$5:$CL$125,15,FALSE)</f>
        <v>0</v>
      </c>
      <c r="U277" s="77" t="str">
        <f>VLOOKUP(F277,'N2K Features'!$D$5:$CL$125,16,FALSE)</f>
        <v>No</v>
      </c>
      <c r="V277" s="77">
        <f>VLOOKUP(F277,'N2K Features'!$D$5:$CL$125, 17,FALSE)</f>
        <v>0</v>
      </c>
      <c r="W277" s="77">
        <f>VLOOKUP(F277,'N2K Features'!$D$5:$CL$125,18,FALSE)</f>
        <v>0</v>
      </c>
      <c r="X277" s="77" t="str">
        <f>VLOOKUP(F277,'N2K Features'!$D$5:$CL$125,19,FALSE)</f>
        <v>No</v>
      </c>
      <c r="Y277" s="77">
        <f>VLOOKUP(F277,'N2K Features'!$D$5:$CL$125,20,FALSE)</f>
        <v>0</v>
      </c>
      <c r="Z277" s="77">
        <f>VLOOKUP(F277,'N2K Features'!$D$5:$CL$125,21,FALSE)</f>
        <v>0</v>
      </c>
      <c r="AA277" s="77" t="str">
        <f>VLOOKUP(F277,'N2K Features'!$D$5:$CL$125,22,FALSE)</f>
        <v>No</v>
      </c>
      <c r="AB277" s="77">
        <f>VLOOKUP(F277,'N2K Features'!$D$5:$CL$125,23,FALSE)</f>
        <v>0</v>
      </c>
      <c r="AC277" s="77">
        <f>VLOOKUP(F277,'N2K Features'!$D$5:$CL$125,24,FALSE)</f>
        <v>0</v>
      </c>
      <c r="AD277" s="77" t="str">
        <f>VLOOKUP(F277,'N2K Features'!$D$5:$CL$125,25,FALSE)</f>
        <v>No</v>
      </c>
      <c r="AE277" s="77">
        <f>VLOOKUP(F277,'N2K Features'!$D$5:$CL$125,26,FALSE)</f>
        <v>0</v>
      </c>
      <c r="AF277" s="78">
        <f>VLOOKUP(F277,'N2K Features'!$D$5:$CL$125,27,FALSE)</f>
        <v>0</v>
      </c>
      <c r="AG277" s="76" t="str">
        <f>VLOOKUP(F277,'N2K Features'!$D$5:$CL$125,28,FALSE)</f>
        <v>No</v>
      </c>
      <c r="AH277" s="76">
        <f>VLOOKUP(F277,'N2K Features'!$D$5:$CL$125,29,FALSE)</f>
        <v>0</v>
      </c>
      <c r="AI277" s="76">
        <f>VLOOKUP(F277,'N2K Features'!$D$5:$CL$125,30,FALSE)</f>
        <v>0</v>
      </c>
      <c r="AJ277" s="76" t="str">
        <f>VLOOKUP(F277,'N2K Features'!$D$5:$CL$125,31,FALSE)</f>
        <v>No</v>
      </c>
      <c r="AK277" s="76">
        <f>VLOOKUP(F277,'N2K Features'!$D$5:$CL$125,32,FALSE)</f>
        <v>0</v>
      </c>
      <c r="AL277" s="76">
        <f>VLOOKUP(F277,'N2K Features'!$D$5:$CL$125,33,FALSE)</f>
        <v>0</v>
      </c>
      <c r="AM277" s="76" t="str">
        <f>VLOOKUP(F277,'N2K Features'!$D$5:$CL$125,34,FALSE)</f>
        <v>No</v>
      </c>
      <c r="AN277" s="76">
        <f>VLOOKUP(F277,'N2K Features'!$D$5:$CL$125,35,FALSE)</f>
        <v>0</v>
      </c>
      <c r="AO277" s="76">
        <f>VLOOKUP(F277,'N2K Features'!$D$5:$CL$125,36,FALSE)</f>
        <v>0</v>
      </c>
      <c r="AP277" s="76" t="str">
        <f>VLOOKUP(F277,'N2K Features'!$D$5:$CL$125,37,FALSE)</f>
        <v>No</v>
      </c>
      <c r="AQ277" s="76">
        <f>VLOOKUP(F277,'N2K Features'!$D$5:$CL$125,38,FALSE)</f>
        <v>0</v>
      </c>
      <c r="AR277" s="76">
        <f>VLOOKUP(F277,'N2K Features'!$D$5:$CL$125,39,FALSE)</f>
        <v>0</v>
      </c>
      <c r="AS277" s="76" t="str">
        <f>VLOOKUP(F277,'N2K Features'!$D$5:$CL$125,40,FALSE)</f>
        <v>No</v>
      </c>
      <c r="AT277" s="76">
        <f>VLOOKUP(F277,'N2K Features'!$D$5:$CL$125,41,FALSE)</f>
        <v>0</v>
      </c>
      <c r="AU277" s="76">
        <f>VLOOKUP(F277,'N2K Features'!$D$5:$CL$125,42,FALSE)</f>
        <v>0</v>
      </c>
      <c r="AV277" s="76" t="str">
        <f>VLOOKUP(F277,'N2K Features'!$D$5:$CL$125,43,FALSE)</f>
        <v>No</v>
      </c>
      <c r="AW277" s="76">
        <f>VLOOKUP(F277,'N2K Features'!$D$5:$CL$125,44,FALSE)</f>
        <v>0</v>
      </c>
      <c r="AX277" s="76">
        <f>VLOOKUP(F277,'N2K Features'!$D$5:$CL$125,45,FALSE)</f>
        <v>0</v>
      </c>
      <c r="AY277" s="76" t="str">
        <f>VLOOKUP(F277,'N2K Features'!$D$5:$CL$125,46,FALSE)</f>
        <v>No</v>
      </c>
      <c r="AZ277" s="76">
        <f>VLOOKUP(F277,'N2K Features'!$D$5:$CL$125,47,FALSE)</f>
        <v>0</v>
      </c>
      <c r="BA277" s="76">
        <f>VLOOKUP(F277,'N2K Features'!$D$5:$CL$125,48,FALSE)</f>
        <v>0</v>
      </c>
      <c r="BB277" s="76" t="str">
        <f>VLOOKUP(F277,'N2K Features'!$D$5:$CL$125,49,FALSE)</f>
        <v>No</v>
      </c>
      <c r="BC277" s="76">
        <f>VLOOKUP(F277,'N2K Features'!$D$5:$CL$125,50,FALSE)</f>
        <v>0</v>
      </c>
      <c r="BD277" s="130">
        <f>VLOOKUP(F277,'N2K Features'!$D$5:$CL$125,51,FALSE)</f>
        <v>0</v>
      </c>
      <c r="BE277" s="76" t="str">
        <f>VLOOKUP(F277,'N2K Features'!$D$5:$CL$125,52,FALSE)</f>
        <v>No</v>
      </c>
      <c r="BF277" s="76">
        <f>VLOOKUP(F277,'N2K Features'!$D$5:$CL$125,53,FALSE)</f>
        <v>0</v>
      </c>
      <c r="BG277" s="130">
        <f>VLOOKUP(F277,'N2K Features'!$D$5:$CL$125,54,FALSE)</f>
        <v>0</v>
      </c>
      <c r="BH277" s="76" t="str">
        <f>VLOOKUP(F277,'N2K Features'!$D$5:$CL$125,55,FALSE)</f>
        <v>No</v>
      </c>
      <c r="BI277" s="76">
        <f>VLOOKUP(F277,'N2K Features'!$D$5:$CL$125,56,FALSE)</f>
        <v>0</v>
      </c>
      <c r="BJ277" s="76">
        <f>VLOOKUP(F277,'N2K Features'!$D$5:$CL$125,57,FALSE)</f>
        <v>0</v>
      </c>
      <c r="BK277" s="76" t="str">
        <f>VLOOKUP(F277,'N2K Features'!$D$5:$CL$125,58,FALSE)</f>
        <v>No</v>
      </c>
      <c r="BL277" s="76">
        <f>VLOOKUP(F277,'N2K Features'!$D$5:$CL$125,59,FALSE)</f>
        <v>0</v>
      </c>
      <c r="BM277" s="130">
        <f>VLOOKUP(F277,'N2K Features'!$D$5:$CL$125,60,FALSE)</f>
        <v>0</v>
      </c>
      <c r="BN277" s="76" t="str">
        <f>VLOOKUP(F277,'N2K Features'!$D$5:$CL$125,61,FALSE)</f>
        <v>No</v>
      </c>
      <c r="BO277" s="76">
        <f>VLOOKUP(F277,'N2K Features'!$D$5:$CL$125,62,FALSE)</f>
        <v>0</v>
      </c>
      <c r="BP277" s="76">
        <f>VLOOKUP(F277,'N2K Features'!$D$5:$CL$125,63,FALSE)</f>
        <v>0</v>
      </c>
      <c r="BQ277" s="76" t="str">
        <f>VLOOKUP(F277,'N2K Features'!$D$5:$CL$125,64,FALSE)</f>
        <v>No</v>
      </c>
      <c r="BR277" s="76">
        <f>VLOOKUP(F277,'N2K Features'!$D$5:$CL$125,65,FALSE)</f>
        <v>0</v>
      </c>
      <c r="BS277" s="76">
        <f>VLOOKUP(F277,'N2K Features'!$D$5:$CL$125,66,FALSE)</f>
        <v>0</v>
      </c>
      <c r="BT277" s="76" t="str">
        <f>VLOOKUP(F277,'N2K Features'!$D$5:$CL$125,67,FALSE)</f>
        <v>No</v>
      </c>
      <c r="BU277" s="76">
        <f>VLOOKUP(F277,'N2K Features'!$D$5:$CL$125,68,FALSE)</f>
        <v>0</v>
      </c>
      <c r="BV277" s="76">
        <f>VLOOKUP(F277,'N2K Features'!$D$5:$CL$125,69,FALSE)</f>
        <v>0</v>
      </c>
      <c r="BW277" s="76" t="str">
        <f>VLOOKUP(F277,'N2K Features'!$D$5:$CL$125,70,FALSE)</f>
        <v>No</v>
      </c>
      <c r="BX277" s="76">
        <f>VLOOKUP(F277,'N2K Features'!$D$5:$CL$125,71,FALSE)</f>
        <v>0</v>
      </c>
      <c r="BY277" s="130">
        <f>VLOOKUP(F277,'N2K Features'!$D$5:$CL$125,72,FALSE)</f>
        <v>0</v>
      </c>
      <c r="BZ277" s="76" t="str">
        <f>VLOOKUP(F277,'N2K Features'!$D$5:$CL$125,73,FALSE)</f>
        <v>No</v>
      </c>
      <c r="CA277" s="76">
        <f>VLOOKUP(F277,'N2K Features'!$D$5:$CL$125,74,FALSE)</f>
        <v>0</v>
      </c>
      <c r="CB277" s="76">
        <f>VLOOKUP(F277,'N2K Features'!$D$5:$CL$125,75,FALSE)</f>
        <v>0</v>
      </c>
      <c r="CC277" s="76" t="str">
        <f>VLOOKUP(F277,'N2K Features'!$D$5:$CL$125,76,FALSE)</f>
        <v>No</v>
      </c>
      <c r="CD277" s="76">
        <f>VLOOKUP(F277,'N2K Features'!$D$5:$CL$125,77,FALSE)</f>
        <v>0</v>
      </c>
      <c r="CE277" s="76">
        <f>VLOOKUP(F277,'N2K Features'!$D$5:$CL$125,78,FALSE)</f>
        <v>0</v>
      </c>
      <c r="CF277" s="76" t="str">
        <f>VLOOKUP(F277,'N2K Features'!$D$5:$CL$125,79,FALSE)</f>
        <v>No</v>
      </c>
      <c r="CG277" s="76">
        <f>VLOOKUP(F277,'N2K Features'!$D$5:$CL$125,80,FALSE)</f>
        <v>0</v>
      </c>
      <c r="CH277" s="76">
        <f>VLOOKUP(F277,'N2K Features'!$D$5:$CL$125,81,FALSE)</f>
        <v>0</v>
      </c>
      <c r="CI277" s="76" t="str">
        <f>VLOOKUP(F277,'N2K Features'!$D$5:$CL$125,82,FALSE)</f>
        <v>No</v>
      </c>
      <c r="CJ277" s="76" t="str">
        <f>VLOOKUP(F277,'N2K Features'!$D$5:$CL$125,83,FALSE)</f>
        <v>Negligible</v>
      </c>
      <c r="CK277" s="76">
        <f>VLOOKUP(F277,'N2K Features'!$D$5:$CL$125,84,FALSE)</f>
        <v>0</v>
      </c>
      <c r="CL277" s="76" t="str">
        <f>VLOOKUP(F277,'N2K Features'!$D$5:$CL$125,85,FALSE)</f>
        <v>No</v>
      </c>
      <c r="CM277" s="76">
        <f>VLOOKUP(F277,'N2K Features'!$D$5:$CL$125,86,FALSE)</f>
        <v>0</v>
      </c>
      <c r="CN277" s="79">
        <f>VLOOKUP(F277,'N2K Features'!$D$5:$CL$125,87,FALSE)</f>
        <v>0</v>
      </c>
    </row>
    <row r="278" spans="1:92" ht="14.4" hidden="1" x14ac:dyDescent="0.3">
      <c r="A278" s="129" t="s">
        <v>290</v>
      </c>
      <c r="B278" s="59" t="s">
        <v>291</v>
      </c>
      <c r="C278" s="59" t="s">
        <v>528</v>
      </c>
      <c r="D278" s="59" t="s">
        <v>692</v>
      </c>
      <c r="E278" s="59" t="s">
        <v>603</v>
      </c>
      <c r="F278" s="59" t="s">
        <v>693</v>
      </c>
      <c r="G278" s="59" t="s">
        <v>694</v>
      </c>
      <c r="H278" s="179" t="s">
        <v>695</v>
      </c>
      <c r="I278" s="77" t="str">
        <f>VLOOKUP(F278,'N2K Features'!$D$5:$CL$125,4,FALSE)</f>
        <v>No</v>
      </c>
      <c r="J278" s="77">
        <f>VLOOKUP(F278,'N2K Features'!$D$5:$CL$125,5,FALSE)</f>
        <v>0</v>
      </c>
      <c r="K278" s="77">
        <f>VLOOKUP(F278,'N2K Features'!$D$5:$CL$125,6,FALSE)</f>
        <v>0</v>
      </c>
      <c r="L278" s="77" t="str">
        <f>VLOOKUP(F278,'N2K Features'!$D$5:$CL$125,7,FALSE)</f>
        <v>No</v>
      </c>
      <c r="M278" s="77" t="str">
        <f>VLOOKUP(F278,'N2K Features'!$D$5:$CL$125,8,FALSE)</f>
        <v>Negligible</v>
      </c>
      <c r="N278" s="77" t="str">
        <f>VLOOKUP(F278,'N2K Features'!$D$5:$CL$125,9,FALSE)</f>
        <v>Low</v>
      </c>
      <c r="O278" s="77" t="str">
        <f>VLOOKUP(F278,'N2K Features'!$D$5:$CL$125,10,FALSE)</f>
        <v>No</v>
      </c>
      <c r="P278" s="77" t="str">
        <f>VLOOKUP(F278,'N2K Features'!$D$5:$CL$125,11,FALSE)</f>
        <v>Negligible</v>
      </c>
      <c r="Q278" s="77" t="str">
        <f>VLOOKUP(F278,'N2K Features'!$D$5:$CL$125,12,FALSE)</f>
        <v>Low</v>
      </c>
      <c r="R278" s="77" t="str">
        <f>VLOOKUP(F278,'N2K Features'!$D$5:$CL$125,13,FALSE)</f>
        <v>No</v>
      </c>
      <c r="S278" s="77">
        <f>VLOOKUP(F278,'N2K Features'!$D$5:$CL$125,14,FALSE)</f>
        <v>0</v>
      </c>
      <c r="T278" s="77">
        <f>VLOOKUP(F278,'N2K Features'!$D$5:$CL$125,15,FALSE)</f>
        <v>0</v>
      </c>
      <c r="U278" s="77" t="str">
        <f>VLOOKUP(F278,'N2K Features'!$D$5:$CL$125,16,FALSE)</f>
        <v>No</v>
      </c>
      <c r="V278" s="77">
        <f>VLOOKUP(F278,'N2K Features'!$D$5:$CL$125, 17,FALSE)</f>
        <v>0</v>
      </c>
      <c r="W278" s="77">
        <f>VLOOKUP(F278,'N2K Features'!$D$5:$CL$125,18,FALSE)</f>
        <v>0</v>
      </c>
      <c r="X278" s="77" t="str">
        <f>VLOOKUP(F278,'N2K Features'!$D$5:$CL$125,19,FALSE)</f>
        <v>No</v>
      </c>
      <c r="Y278" s="77">
        <f>VLOOKUP(F278,'N2K Features'!$D$5:$CL$125,20,FALSE)</f>
        <v>0</v>
      </c>
      <c r="Z278" s="77">
        <f>VLOOKUP(F278,'N2K Features'!$D$5:$CL$125,21,FALSE)</f>
        <v>0</v>
      </c>
      <c r="AA278" s="77" t="str">
        <f>VLOOKUP(F278,'N2K Features'!$D$5:$CL$125,22,FALSE)</f>
        <v>No</v>
      </c>
      <c r="AB278" s="77">
        <f>VLOOKUP(F278,'N2K Features'!$D$5:$CL$125,23,FALSE)</f>
        <v>0</v>
      </c>
      <c r="AC278" s="77">
        <f>VLOOKUP(F278,'N2K Features'!$D$5:$CL$125,24,FALSE)</f>
        <v>0</v>
      </c>
      <c r="AD278" s="77" t="str">
        <f>VLOOKUP(F278,'N2K Features'!$D$5:$CL$125,25,FALSE)</f>
        <v>No</v>
      </c>
      <c r="AE278" s="77">
        <f>VLOOKUP(F278,'N2K Features'!$D$5:$CL$125,26,FALSE)</f>
        <v>0</v>
      </c>
      <c r="AF278" s="78">
        <f>VLOOKUP(F278,'N2K Features'!$D$5:$CL$125,27,FALSE)</f>
        <v>0</v>
      </c>
      <c r="AG278" s="76" t="str">
        <f>VLOOKUP(F278,'N2K Features'!$D$5:$CL$125,28,FALSE)</f>
        <v>No</v>
      </c>
      <c r="AH278" s="76">
        <f>VLOOKUP(F278,'N2K Features'!$D$5:$CL$125,29,FALSE)</f>
        <v>0</v>
      </c>
      <c r="AI278" s="76">
        <f>VLOOKUP(F278,'N2K Features'!$D$5:$CL$125,30,FALSE)</f>
        <v>0</v>
      </c>
      <c r="AJ278" s="76" t="str">
        <f>VLOOKUP(F278,'N2K Features'!$D$5:$CL$125,31,FALSE)</f>
        <v>No</v>
      </c>
      <c r="AK278" s="76">
        <f>VLOOKUP(F278,'N2K Features'!$D$5:$CL$125,32,FALSE)</f>
        <v>0</v>
      </c>
      <c r="AL278" s="76">
        <f>VLOOKUP(F278,'N2K Features'!$D$5:$CL$125,33,FALSE)</f>
        <v>0</v>
      </c>
      <c r="AM278" s="76" t="str">
        <f>VLOOKUP(F278,'N2K Features'!$D$5:$CL$125,34,FALSE)</f>
        <v>No</v>
      </c>
      <c r="AN278" s="76">
        <f>VLOOKUP(F278,'N2K Features'!$D$5:$CL$125,35,FALSE)</f>
        <v>0</v>
      </c>
      <c r="AO278" s="76">
        <f>VLOOKUP(F278,'N2K Features'!$D$5:$CL$125,36,FALSE)</f>
        <v>0</v>
      </c>
      <c r="AP278" s="76" t="str">
        <f>VLOOKUP(F278,'N2K Features'!$D$5:$CL$125,37,FALSE)</f>
        <v>No</v>
      </c>
      <c r="AQ278" s="76">
        <f>VLOOKUP(F278,'N2K Features'!$D$5:$CL$125,38,FALSE)</f>
        <v>0</v>
      </c>
      <c r="AR278" s="76">
        <f>VLOOKUP(F278,'N2K Features'!$D$5:$CL$125,39,FALSE)</f>
        <v>0</v>
      </c>
      <c r="AS278" s="76" t="str">
        <f>VLOOKUP(F278,'N2K Features'!$D$5:$CL$125,40,FALSE)</f>
        <v>No</v>
      </c>
      <c r="AT278" s="76">
        <f>VLOOKUP(F278,'N2K Features'!$D$5:$CL$125,41,FALSE)</f>
        <v>0</v>
      </c>
      <c r="AU278" s="76">
        <f>VLOOKUP(F278,'N2K Features'!$D$5:$CL$125,42,FALSE)</f>
        <v>0</v>
      </c>
      <c r="AV278" s="76" t="str">
        <f>VLOOKUP(F278,'N2K Features'!$D$5:$CL$125,43,FALSE)</f>
        <v>No</v>
      </c>
      <c r="AW278" s="76">
        <f>VLOOKUP(F278,'N2K Features'!$D$5:$CL$125,44,FALSE)</f>
        <v>0</v>
      </c>
      <c r="AX278" s="76">
        <f>VLOOKUP(F278,'N2K Features'!$D$5:$CL$125,45,FALSE)</f>
        <v>0</v>
      </c>
      <c r="AY278" s="76" t="str">
        <f>VLOOKUP(F278,'N2K Features'!$D$5:$CL$125,46,FALSE)</f>
        <v>No</v>
      </c>
      <c r="AZ278" s="76">
        <f>VLOOKUP(F278,'N2K Features'!$D$5:$CL$125,47,FALSE)</f>
        <v>0</v>
      </c>
      <c r="BA278" s="76">
        <f>VLOOKUP(F278,'N2K Features'!$D$5:$CL$125,48,FALSE)</f>
        <v>0</v>
      </c>
      <c r="BB278" s="76" t="str">
        <f>VLOOKUP(F278,'N2K Features'!$D$5:$CL$125,49,FALSE)</f>
        <v>No</v>
      </c>
      <c r="BC278" s="76">
        <f>VLOOKUP(F278,'N2K Features'!$D$5:$CL$125,50,FALSE)</f>
        <v>0</v>
      </c>
      <c r="BD278" s="130">
        <f>VLOOKUP(F278,'N2K Features'!$D$5:$CL$125,51,FALSE)</f>
        <v>0</v>
      </c>
      <c r="BE278" s="76" t="str">
        <f>VLOOKUP(F278,'N2K Features'!$D$5:$CL$125,52,FALSE)</f>
        <v>No</v>
      </c>
      <c r="BF278" s="76">
        <f>VLOOKUP(F278,'N2K Features'!$D$5:$CL$125,53,FALSE)</f>
        <v>0</v>
      </c>
      <c r="BG278" s="130">
        <f>VLOOKUP(F278,'N2K Features'!$D$5:$CL$125,54,FALSE)</f>
        <v>0</v>
      </c>
      <c r="BH278" s="76" t="str">
        <f>VLOOKUP(F278,'N2K Features'!$D$5:$CL$125,55,FALSE)</f>
        <v>No</v>
      </c>
      <c r="BI278" s="76">
        <f>VLOOKUP(F278,'N2K Features'!$D$5:$CL$125,56,FALSE)</f>
        <v>0</v>
      </c>
      <c r="BJ278" s="76">
        <f>VLOOKUP(F278,'N2K Features'!$D$5:$CL$125,57,FALSE)</f>
        <v>0</v>
      </c>
      <c r="BK278" s="76" t="str">
        <f>VLOOKUP(F278,'N2K Features'!$D$5:$CL$125,58,FALSE)</f>
        <v>No</v>
      </c>
      <c r="BL278" s="76">
        <f>VLOOKUP(F278,'N2K Features'!$D$5:$CL$125,59,FALSE)</f>
        <v>0</v>
      </c>
      <c r="BM278" s="130">
        <f>VLOOKUP(F278,'N2K Features'!$D$5:$CL$125,60,FALSE)</f>
        <v>0</v>
      </c>
      <c r="BN278" s="76" t="str">
        <f>VLOOKUP(F278,'N2K Features'!$D$5:$CL$125,61,FALSE)</f>
        <v>No</v>
      </c>
      <c r="BO278" s="76">
        <f>VLOOKUP(F278,'N2K Features'!$D$5:$CL$125,62,FALSE)</f>
        <v>0</v>
      </c>
      <c r="BP278" s="76">
        <f>VLOOKUP(F278,'N2K Features'!$D$5:$CL$125,63,FALSE)</f>
        <v>0</v>
      </c>
      <c r="BQ278" s="76" t="str">
        <f>VLOOKUP(F278,'N2K Features'!$D$5:$CL$125,64,FALSE)</f>
        <v>No</v>
      </c>
      <c r="BR278" s="76">
        <f>VLOOKUP(F278,'N2K Features'!$D$5:$CL$125,65,FALSE)</f>
        <v>0</v>
      </c>
      <c r="BS278" s="76">
        <f>VLOOKUP(F278,'N2K Features'!$D$5:$CL$125,66,FALSE)</f>
        <v>0</v>
      </c>
      <c r="BT278" s="76" t="str">
        <f>VLOOKUP(F278,'N2K Features'!$D$5:$CL$125,67,FALSE)</f>
        <v>No</v>
      </c>
      <c r="BU278" s="76">
        <f>VLOOKUP(F278,'N2K Features'!$D$5:$CL$125,68,FALSE)</f>
        <v>0</v>
      </c>
      <c r="BV278" s="76">
        <f>VLOOKUP(F278,'N2K Features'!$D$5:$CL$125,69,FALSE)</f>
        <v>0</v>
      </c>
      <c r="BW278" s="76" t="str">
        <f>VLOOKUP(F278,'N2K Features'!$D$5:$CL$125,70,FALSE)</f>
        <v>No</v>
      </c>
      <c r="BX278" s="76">
        <f>VLOOKUP(F278,'N2K Features'!$D$5:$CL$125,71,FALSE)</f>
        <v>0</v>
      </c>
      <c r="BY278" s="130">
        <f>VLOOKUP(F278,'N2K Features'!$D$5:$CL$125,72,FALSE)</f>
        <v>0</v>
      </c>
      <c r="BZ278" s="76" t="str">
        <f>VLOOKUP(F278,'N2K Features'!$D$5:$CL$125,73,FALSE)</f>
        <v>No</v>
      </c>
      <c r="CA278" s="76">
        <f>VLOOKUP(F278,'N2K Features'!$D$5:$CL$125,74,FALSE)</f>
        <v>0</v>
      </c>
      <c r="CB278" s="76">
        <f>VLOOKUP(F278,'N2K Features'!$D$5:$CL$125,75,FALSE)</f>
        <v>0</v>
      </c>
      <c r="CC278" s="76" t="str">
        <f>VLOOKUP(F278,'N2K Features'!$D$5:$CL$125,76,FALSE)</f>
        <v>No</v>
      </c>
      <c r="CD278" s="76">
        <f>VLOOKUP(F278,'N2K Features'!$D$5:$CL$125,77,FALSE)</f>
        <v>0</v>
      </c>
      <c r="CE278" s="76">
        <f>VLOOKUP(F278,'N2K Features'!$D$5:$CL$125,78,FALSE)</f>
        <v>0</v>
      </c>
      <c r="CF278" s="76" t="str">
        <f>VLOOKUP(F278,'N2K Features'!$D$5:$CL$125,79,FALSE)</f>
        <v>No</v>
      </c>
      <c r="CG278" s="76">
        <f>VLOOKUP(F278,'N2K Features'!$D$5:$CL$125,80,FALSE)</f>
        <v>0</v>
      </c>
      <c r="CH278" s="76">
        <f>VLOOKUP(F278,'N2K Features'!$D$5:$CL$125,81,FALSE)</f>
        <v>0</v>
      </c>
      <c r="CI278" s="76" t="str">
        <f>VLOOKUP(F278,'N2K Features'!$D$5:$CL$125,82,FALSE)</f>
        <v>No</v>
      </c>
      <c r="CJ278" s="76" t="str">
        <f>VLOOKUP(F278,'N2K Features'!$D$5:$CL$125,83,FALSE)</f>
        <v>Negligible</v>
      </c>
      <c r="CK278" s="76">
        <f>VLOOKUP(F278,'N2K Features'!$D$5:$CL$125,84,FALSE)</f>
        <v>0</v>
      </c>
      <c r="CL278" s="76" t="str">
        <f>VLOOKUP(F278,'N2K Features'!$D$5:$CL$125,85,FALSE)</f>
        <v>No</v>
      </c>
      <c r="CM278" s="76">
        <f>VLOOKUP(F278,'N2K Features'!$D$5:$CL$125,86,FALSE)</f>
        <v>0</v>
      </c>
      <c r="CN278" s="79">
        <f>VLOOKUP(F278,'N2K Features'!$D$5:$CL$125,87,FALSE)</f>
        <v>0</v>
      </c>
    </row>
    <row r="279" spans="1:92" ht="14.4" hidden="1" x14ac:dyDescent="0.3">
      <c r="A279" s="129" t="s">
        <v>290</v>
      </c>
      <c r="B279" s="59" t="s">
        <v>291</v>
      </c>
      <c r="C279" s="59" t="s">
        <v>528</v>
      </c>
      <c r="D279" s="59" t="s">
        <v>688</v>
      </c>
      <c r="E279" s="59" t="s">
        <v>603</v>
      </c>
      <c r="F279" s="59" t="s">
        <v>689</v>
      </c>
      <c r="G279" s="59" t="s">
        <v>690</v>
      </c>
      <c r="H279" s="179" t="s">
        <v>691</v>
      </c>
      <c r="I279" s="77" t="str">
        <f>VLOOKUP(F279,'N2K Features'!$D$5:$CL$125,4,FALSE)</f>
        <v>No</v>
      </c>
      <c r="J279" s="77">
        <f>VLOOKUP(F279,'N2K Features'!$D$5:$CL$125,5,FALSE)</f>
        <v>0</v>
      </c>
      <c r="K279" s="77">
        <f>VLOOKUP(F279,'N2K Features'!$D$5:$CL$125,6,FALSE)</f>
        <v>0</v>
      </c>
      <c r="L279" s="77" t="str">
        <f>VLOOKUP(F279,'N2K Features'!$D$5:$CL$125,7,FALSE)</f>
        <v>No</v>
      </c>
      <c r="M279" s="77" t="str">
        <f>VLOOKUP(F279,'N2K Features'!$D$5:$CL$125,8,FALSE)</f>
        <v>Negligible</v>
      </c>
      <c r="N279" s="77" t="str">
        <f>VLOOKUP(F279,'N2K Features'!$D$5:$CL$125,9,FALSE)</f>
        <v>Low</v>
      </c>
      <c r="O279" s="77" t="str">
        <f>VLOOKUP(F279,'N2K Features'!$D$5:$CL$125,10,FALSE)</f>
        <v>No</v>
      </c>
      <c r="P279" s="77" t="str">
        <f>VLOOKUP(F279,'N2K Features'!$D$5:$CL$125,11,FALSE)</f>
        <v>Negligible</v>
      </c>
      <c r="Q279" s="77" t="str">
        <f>VLOOKUP(F279,'N2K Features'!$D$5:$CL$125,12,FALSE)</f>
        <v>Low</v>
      </c>
      <c r="R279" s="77" t="str">
        <f>VLOOKUP(F279,'N2K Features'!$D$5:$CL$125,13,FALSE)</f>
        <v>No</v>
      </c>
      <c r="S279" s="77">
        <f>VLOOKUP(F279,'N2K Features'!$D$5:$CL$125,14,FALSE)</f>
        <v>0</v>
      </c>
      <c r="T279" s="77">
        <f>VLOOKUP(F279,'N2K Features'!$D$5:$CL$125,15,FALSE)</f>
        <v>0</v>
      </c>
      <c r="U279" s="77" t="str">
        <f>VLOOKUP(F279,'N2K Features'!$D$5:$CL$125,16,FALSE)</f>
        <v>No</v>
      </c>
      <c r="V279" s="77">
        <f>VLOOKUP(F279,'N2K Features'!$D$5:$CL$125, 17,FALSE)</f>
        <v>0</v>
      </c>
      <c r="W279" s="77">
        <f>VLOOKUP(F279,'N2K Features'!$D$5:$CL$125,18,FALSE)</f>
        <v>0</v>
      </c>
      <c r="X279" s="77" t="str">
        <f>VLOOKUP(F279,'N2K Features'!$D$5:$CL$125,19,FALSE)</f>
        <v>No</v>
      </c>
      <c r="Y279" s="77">
        <f>VLOOKUP(F279,'N2K Features'!$D$5:$CL$125,20,FALSE)</f>
        <v>0</v>
      </c>
      <c r="Z279" s="77">
        <f>VLOOKUP(F279,'N2K Features'!$D$5:$CL$125,21,FALSE)</f>
        <v>0</v>
      </c>
      <c r="AA279" s="77" t="str">
        <f>VLOOKUP(F279,'N2K Features'!$D$5:$CL$125,22,FALSE)</f>
        <v>No</v>
      </c>
      <c r="AB279" s="77">
        <f>VLOOKUP(F279,'N2K Features'!$D$5:$CL$125,23,FALSE)</f>
        <v>0</v>
      </c>
      <c r="AC279" s="77">
        <f>VLOOKUP(F279,'N2K Features'!$D$5:$CL$125,24,FALSE)</f>
        <v>0</v>
      </c>
      <c r="AD279" s="77" t="str">
        <f>VLOOKUP(F279,'N2K Features'!$D$5:$CL$125,25,FALSE)</f>
        <v>No</v>
      </c>
      <c r="AE279" s="77">
        <f>VLOOKUP(F279,'N2K Features'!$D$5:$CL$125,26,FALSE)</f>
        <v>0</v>
      </c>
      <c r="AF279" s="78">
        <f>VLOOKUP(F279,'N2K Features'!$D$5:$CL$125,27,FALSE)</f>
        <v>0</v>
      </c>
      <c r="AG279" s="76" t="str">
        <f>VLOOKUP(F279,'N2K Features'!$D$5:$CL$125,28,FALSE)</f>
        <v>No</v>
      </c>
      <c r="AH279" s="76">
        <f>VLOOKUP(F279,'N2K Features'!$D$5:$CL$125,29,FALSE)</f>
        <v>0</v>
      </c>
      <c r="AI279" s="76">
        <f>VLOOKUP(F279,'N2K Features'!$D$5:$CL$125,30,FALSE)</f>
        <v>0</v>
      </c>
      <c r="AJ279" s="76" t="str">
        <f>VLOOKUP(F279,'N2K Features'!$D$5:$CL$125,31,FALSE)</f>
        <v>No</v>
      </c>
      <c r="AK279" s="76">
        <f>VLOOKUP(F279,'N2K Features'!$D$5:$CL$125,32,FALSE)</f>
        <v>0</v>
      </c>
      <c r="AL279" s="76">
        <f>VLOOKUP(F279,'N2K Features'!$D$5:$CL$125,33,FALSE)</f>
        <v>0</v>
      </c>
      <c r="AM279" s="76" t="str">
        <f>VLOOKUP(F279,'N2K Features'!$D$5:$CL$125,34,FALSE)</f>
        <v>No</v>
      </c>
      <c r="AN279" s="76">
        <f>VLOOKUP(F279,'N2K Features'!$D$5:$CL$125,35,FALSE)</f>
        <v>0</v>
      </c>
      <c r="AO279" s="76">
        <f>VLOOKUP(F279,'N2K Features'!$D$5:$CL$125,36,FALSE)</f>
        <v>0</v>
      </c>
      <c r="AP279" s="76" t="str">
        <f>VLOOKUP(F279,'N2K Features'!$D$5:$CL$125,37,FALSE)</f>
        <v>No</v>
      </c>
      <c r="AQ279" s="76">
        <f>VLOOKUP(F279,'N2K Features'!$D$5:$CL$125,38,FALSE)</f>
        <v>0</v>
      </c>
      <c r="AR279" s="76">
        <f>VLOOKUP(F279,'N2K Features'!$D$5:$CL$125,39,FALSE)</f>
        <v>0</v>
      </c>
      <c r="AS279" s="76" t="str">
        <f>VLOOKUP(F279,'N2K Features'!$D$5:$CL$125,40,FALSE)</f>
        <v>No</v>
      </c>
      <c r="AT279" s="76">
        <f>VLOOKUP(F279,'N2K Features'!$D$5:$CL$125,41,FALSE)</f>
        <v>0</v>
      </c>
      <c r="AU279" s="76">
        <f>VLOOKUP(F279,'N2K Features'!$D$5:$CL$125,42,FALSE)</f>
        <v>0</v>
      </c>
      <c r="AV279" s="76" t="str">
        <f>VLOOKUP(F279,'N2K Features'!$D$5:$CL$125,43,FALSE)</f>
        <v>No</v>
      </c>
      <c r="AW279" s="76">
        <f>VLOOKUP(F279,'N2K Features'!$D$5:$CL$125,44,FALSE)</f>
        <v>0</v>
      </c>
      <c r="AX279" s="76">
        <f>VLOOKUP(F279,'N2K Features'!$D$5:$CL$125,45,FALSE)</f>
        <v>0</v>
      </c>
      <c r="AY279" s="76" t="str">
        <f>VLOOKUP(F279,'N2K Features'!$D$5:$CL$125,46,FALSE)</f>
        <v>No</v>
      </c>
      <c r="AZ279" s="76">
        <f>VLOOKUP(F279,'N2K Features'!$D$5:$CL$125,47,FALSE)</f>
        <v>0</v>
      </c>
      <c r="BA279" s="76">
        <f>VLOOKUP(F279,'N2K Features'!$D$5:$CL$125,48,FALSE)</f>
        <v>0</v>
      </c>
      <c r="BB279" s="76" t="str">
        <f>VLOOKUP(F279,'N2K Features'!$D$5:$CL$125,49,FALSE)</f>
        <v>No</v>
      </c>
      <c r="BC279" s="76">
        <f>VLOOKUP(F279,'N2K Features'!$D$5:$CL$125,50,FALSE)</f>
        <v>0</v>
      </c>
      <c r="BD279" s="130">
        <f>VLOOKUP(F279,'N2K Features'!$D$5:$CL$125,51,FALSE)</f>
        <v>0</v>
      </c>
      <c r="BE279" s="76" t="str">
        <f>VLOOKUP(F279,'N2K Features'!$D$5:$CL$125,52,FALSE)</f>
        <v>No</v>
      </c>
      <c r="BF279" s="76">
        <f>VLOOKUP(F279,'N2K Features'!$D$5:$CL$125,53,FALSE)</f>
        <v>0</v>
      </c>
      <c r="BG279" s="130">
        <f>VLOOKUP(F279,'N2K Features'!$D$5:$CL$125,54,FALSE)</f>
        <v>0</v>
      </c>
      <c r="BH279" s="76" t="str">
        <f>VLOOKUP(F279,'N2K Features'!$D$5:$CL$125,55,FALSE)</f>
        <v>No</v>
      </c>
      <c r="BI279" s="76">
        <f>VLOOKUP(F279,'N2K Features'!$D$5:$CL$125,56,FALSE)</f>
        <v>0</v>
      </c>
      <c r="BJ279" s="76">
        <f>VLOOKUP(F279,'N2K Features'!$D$5:$CL$125,57,FALSE)</f>
        <v>0</v>
      </c>
      <c r="BK279" s="76" t="str">
        <f>VLOOKUP(F279,'N2K Features'!$D$5:$CL$125,58,FALSE)</f>
        <v>No</v>
      </c>
      <c r="BL279" s="76">
        <f>VLOOKUP(F279,'N2K Features'!$D$5:$CL$125,59,FALSE)</f>
        <v>0</v>
      </c>
      <c r="BM279" s="130">
        <f>VLOOKUP(F279,'N2K Features'!$D$5:$CL$125,60,FALSE)</f>
        <v>0</v>
      </c>
      <c r="BN279" s="76" t="str">
        <f>VLOOKUP(F279,'N2K Features'!$D$5:$CL$125,61,FALSE)</f>
        <v>No</v>
      </c>
      <c r="BO279" s="76">
        <f>VLOOKUP(F279,'N2K Features'!$D$5:$CL$125,62,FALSE)</f>
        <v>0</v>
      </c>
      <c r="BP279" s="76">
        <f>VLOOKUP(F279,'N2K Features'!$D$5:$CL$125,63,FALSE)</f>
        <v>0</v>
      </c>
      <c r="BQ279" s="76" t="str">
        <f>VLOOKUP(F279,'N2K Features'!$D$5:$CL$125,64,FALSE)</f>
        <v>No</v>
      </c>
      <c r="BR279" s="76">
        <f>VLOOKUP(F279,'N2K Features'!$D$5:$CL$125,65,FALSE)</f>
        <v>0</v>
      </c>
      <c r="BS279" s="76">
        <f>VLOOKUP(F279,'N2K Features'!$D$5:$CL$125,66,FALSE)</f>
        <v>0</v>
      </c>
      <c r="BT279" s="76" t="str">
        <f>VLOOKUP(F279,'N2K Features'!$D$5:$CL$125,67,FALSE)</f>
        <v>No</v>
      </c>
      <c r="BU279" s="76">
        <f>VLOOKUP(F279,'N2K Features'!$D$5:$CL$125,68,FALSE)</f>
        <v>0</v>
      </c>
      <c r="BV279" s="76">
        <f>VLOOKUP(F279,'N2K Features'!$D$5:$CL$125,69,FALSE)</f>
        <v>0</v>
      </c>
      <c r="BW279" s="76" t="str">
        <f>VLOOKUP(F279,'N2K Features'!$D$5:$CL$125,70,FALSE)</f>
        <v>No</v>
      </c>
      <c r="BX279" s="76">
        <f>VLOOKUP(F279,'N2K Features'!$D$5:$CL$125,71,FALSE)</f>
        <v>0</v>
      </c>
      <c r="BY279" s="130">
        <f>VLOOKUP(F279,'N2K Features'!$D$5:$CL$125,72,FALSE)</f>
        <v>0</v>
      </c>
      <c r="BZ279" s="76" t="str">
        <f>VLOOKUP(F279,'N2K Features'!$D$5:$CL$125,73,FALSE)</f>
        <v>No</v>
      </c>
      <c r="CA279" s="76">
        <f>VLOOKUP(F279,'N2K Features'!$D$5:$CL$125,74,FALSE)</f>
        <v>0</v>
      </c>
      <c r="CB279" s="76">
        <f>VLOOKUP(F279,'N2K Features'!$D$5:$CL$125,75,FALSE)</f>
        <v>0</v>
      </c>
      <c r="CC279" s="76" t="str">
        <f>VLOOKUP(F279,'N2K Features'!$D$5:$CL$125,76,FALSE)</f>
        <v>No</v>
      </c>
      <c r="CD279" s="76">
        <f>VLOOKUP(F279,'N2K Features'!$D$5:$CL$125,77,FALSE)</f>
        <v>0</v>
      </c>
      <c r="CE279" s="76">
        <f>VLOOKUP(F279,'N2K Features'!$D$5:$CL$125,78,FALSE)</f>
        <v>0</v>
      </c>
      <c r="CF279" s="76" t="str">
        <f>VLOOKUP(F279,'N2K Features'!$D$5:$CL$125,79,FALSE)</f>
        <v>No</v>
      </c>
      <c r="CG279" s="76">
        <f>VLOOKUP(F279,'N2K Features'!$D$5:$CL$125,80,FALSE)</f>
        <v>0</v>
      </c>
      <c r="CH279" s="76">
        <f>VLOOKUP(F279,'N2K Features'!$D$5:$CL$125,81,FALSE)</f>
        <v>0</v>
      </c>
      <c r="CI279" s="76" t="str">
        <f>VLOOKUP(F279,'N2K Features'!$D$5:$CL$125,82,FALSE)</f>
        <v>No</v>
      </c>
      <c r="CJ279" s="76" t="str">
        <f>VLOOKUP(F279,'N2K Features'!$D$5:$CL$125,83,FALSE)</f>
        <v>Negligible</v>
      </c>
      <c r="CK279" s="76">
        <f>VLOOKUP(F279,'N2K Features'!$D$5:$CL$125,84,FALSE)</f>
        <v>0</v>
      </c>
      <c r="CL279" s="76" t="str">
        <f>VLOOKUP(F279,'N2K Features'!$D$5:$CL$125,85,FALSE)</f>
        <v>No</v>
      </c>
      <c r="CM279" s="76">
        <f>VLOOKUP(F279,'N2K Features'!$D$5:$CL$125,86,FALSE)</f>
        <v>0</v>
      </c>
      <c r="CN279" s="79">
        <f>VLOOKUP(F279,'N2K Features'!$D$5:$CL$125,87,FALSE)</f>
        <v>0</v>
      </c>
    </row>
    <row r="280" spans="1:92" ht="14.4" hidden="1" x14ac:dyDescent="0.3">
      <c r="A280" s="129" t="s">
        <v>290</v>
      </c>
      <c r="B280" s="59" t="s">
        <v>291</v>
      </c>
      <c r="C280" s="59" t="s">
        <v>528</v>
      </c>
      <c r="D280" s="59" t="s">
        <v>55</v>
      </c>
      <c r="E280" s="59" t="s">
        <v>57</v>
      </c>
      <c r="F280" s="59" t="s">
        <v>56</v>
      </c>
      <c r="G280" s="59" t="s">
        <v>57</v>
      </c>
      <c r="H280" s="179" t="s">
        <v>58</v>
      </c>
      <c r="I280" s="77" t="str">
        <f>VLOOKUP(F280,'N2K Features'!$D$5:$CL$125,4,FALSE)</f>
        <v>No</v>
      </c>
      <c r="J280" s="77">
        <f>VLOOKUP(F280,'N2K Features'!$D$5:$CL$125,5,FALSE)</f>
        <v>0</v>
      </c>
      <c r="K280" s="77">
        <f>VLOOKUP(F280,'N2K Features'!$D$5:$CL$125,6,FALSE)</f>
        <v>0</v>
      </c>
      <c r="L280" s="77" t="str">
        <f>VLOOKUP(F280,'N2K Features'!$D$5:$CL$125,7,FALSE)</f>
        <v>No</v>
      </c>
      <c r="M280" s="77" t="str">
        <f>VLOOKUP(F280,'N2K Features'!$D$5:$CL$125,8,FALSE)</f>
        <v>Negligible</v>
      </c>
      <c r="N280" s="77" t="str">
        <f>VLOOKUP(F280,'N2K Features'!$D$5:$CL$125,9,FALSE)</f>
        <v>Low</v>
      </c>
      <c r="O280" s="77" t="str">
        <f>VLOOKUP(F280,'N2K Features'!$D$5:$CL$125,10,FALSE)</f>
        <v>No</v>
      </c>
      <c r="P280" s="77" t="str">
        <f>VLOOKUP(F280,'N2K Features'!$D$5:$CL$125,11,FALSE)</f>
        <v>Negligible</v>
      </c>
      <c r="Q280" s="77" t="str">
        <f>VLOOKUP(F280,'N2K Features'!$D$5:$CL$125,12,FALSE)</f>
        <v>Low</v>
      </c>
      <c r="R280" s="77" t="str">
        <f>VLOOKUP(F280,'N2K Features'!$D$5:$CL$125,13,FALSE)</f>
        <v>No</v>
      </c>
      <c r="S280" s="77">
        <f>VLOOKUP(F280,'N2K Features'!$D$5:$CL$125,14,FALSE)</f>
        <v>0</v>
      </c>
      <c r="T280" s="77">
        <f>VLOOKUP(F280,'N2K Features'!$D$5:$CL$125,15,FALSE)</f>
        <v>0</v>
      </c>
      <c r="U280" s="77" t="str">
        <f>VLOOKUP(F280,'N2K Features'!$D$5:$CL$125,16,FALSE)</f>
        <v>No</v>
      </c>
      <c r="V280" s="77">
        <f>VLOOKUP(F280,'N2K Features'!$D$5:$CL$125, 17,FALSE)</f>
        <v>0</v>
      </c>
      <c r="W280" s="77">
        <f>VLOOKUP(F280,'N2K Features'!$D$5:$CL$125,18,FALSE)</f>
        <v>0</v>
      </c>
      <c r="X280" s="77" t="str">
        <f>VLOOKUP(F280,'N2K Features'!$D$5:$CL$125,19,FALSE)</f>
        <v>No</v>
      </c>
      <c r="Y280" s="77">
        <f>VLOOKUP(F280,'N2K Features'!$D$5:$CL$125,20,FALSE)</f>
        <v>0</v>
      </c>
      <c r="Z280" s="77">
        <f>VLOOKUP(F280,'N2K Features'!$D$5:$CL$125,21,FALSE)</f>
        <v>0</v>
      </c>
      <c r="AA280" s="77" t="str">
        <f>VLOOKUP(F280,'N2K Features'!$D$5:$CL$125,22,FALSE)</f>
        <v>No</v>
      </c>
      <c r="AB280" s="77">
        <f>VLOOKUP(F280,'N2K Features'!$D$5:$CL$125,23,FALSE)</f>
        <v>0</v>
      </c>
      <c r="AC280" s="77">
        <f>VLOOKUP(F280,'N2K Features'!$D$5:$CL$125,24,FALSE)</f>
        <v>0</v>
      </c>
      <c r="AD280" s="77" t="str">
        <f>VLOOKUP(F280,'N2K Features'!$D$5:$CL$125,25,FALSE)</f>
        <v>No</v>
      </c>
      <c r="AE280" s="77">
        <f>VLOOKUP(F280,'N2K Features'!$D$5:$CL$125,26,FALSE)</f>
        <v>0</v>
      </c>
      <c r="AF280" s="78">
        <f>VLOOKUP(F280,'N2K Features'!$D$5:$CL$125,27,FALSE)</f>
        <v>0</v>
      </c>
      <c r="AG280" s="76" t="str">
        <f>VLOOKUP(F280,'N2K Features'!$D$5:$CL$125,28,FALSE)</f>
        <v>No</v>
      </c>
      <c r="AH280" s="76">
        <f>VLOOKUP(F280,'N2K Features'!$D$5:$CL$125,29,FALSE)</f>
        <v>0</v>
      </c>
      <c r="AI280" s="76">
        <f>VLOOKUP(F280,'N2K Features'!$D$5:$CL$125,30,FALSE)</f>
        <v>0</v>
      </c>
      <c r="AJ280" s="76" t="str">
        <f>VLOOKUP(F280,'N2K Features'!$D$5:$CL$125,31,FALSE)</f>
        <v>No</v>
      </c>
      <c r="AK280" s="76">
        <f>VLOOKUP(F280,'N2K Features'!$D$5:$CL$125,32,FALSE)</f>
        <v>0</v>
      </c>
      <c r="AL280" s="76">
        <f>VLOOKUP(F280,'N2K Features'!$D$5:$CL$125,33,FALSE)</f>
        <v>0</v>
      </c>
      <c r="AM280" s="76" t="str">
        <f>VLOOKUP(F280,'N2K Features'!$D$5:$CL$125,34,FALSE)</f>
        <v>No</v>
      </c>
      <c r="AN280" s="76">
        <f>VLOOKUP(F280,'N2K Features'!$D$5:$CL$125,35,FALSE)</f>
        <v>0</v>
      </c>
      <c r="AO280" s="76">
        <f>VLOOKUP(F280,'N2K Features'!$D$5:$CL$125,36,FALSE)</f>
        <v>0</v>
      </c>
      <c r="AP280" s="76" t="str">
        <f>VLOOKUP(F280,'N2K Features'!$D$5:$CL$125,37,FALSE)</f>
        <v>No</v>
      </c>
      <c r="AQ280" s="76">
        <f>VLOOKUP(F280,'N2K Features'!$D$5:$CL$125,38,FALSE)</f>
        <v>0</v>
      </c>
      <c r="AR280" s="76">
        <f>VLOOKUP(F280,'N2K Features'!$D$5:$CL$125,39,FALSE)</f>
        <v>0</v>
      </c>
      <c r="AS280" s="76" t="str">
        <f>VLOOKUP(F280,'N2K Features'!$D$5:$CL$125,40,FALSE)</f>
        <v>No</v>
      </c>
      <c r="AT280" s="76">
        <f>VLOOKUP(F280,'N2K Features'!$D$5:$CL$125,41,FALSE)</f>
        <v>0</v>
      </c>
      <c r="AU280" s="76">
        <f>VLOOKUP(F280,'N2K Features'!$D$5:$CL$125,42,FALSE)</f>
        <v>0</v>
      </c>
      <c r="AV280" s="76" t="str">
        <f>VLOOKUP(F280,'N2K Features'!$D$5:$CL$125,43,FALSE)</f>
        <v>No</v>
      </c>
      <c r="AW280" s="76">
        <f>VLOOKUP(F280,'N2K Features'!$D$5:$CL$125,44,FALSE)</f>
        <v>0</v>
      </c>
      <c r="AX280" s="76">
        <f>VLOOKUP(F280,'N2K Features'!$D$5:$CL$125,45,FALSE)</f>
        <v>0</v>
      </c>
      <c r="AY280" s="76" t="str">
        <f>VLOOKUP(F280,'N2K Features'!$D$5:$CL$125,46,FALSE)</f>
        <v>No</v>
      </c>
      <c r="AZ280" s="76">
        <f>VLOOKUP(F280,'N2K Features'!$D$5:$CL$125,47,FALSE)</f>
        <v>0</v>
      </c>
      <c r="BA280" s="76">
        <f>VLOOKUP(F280,'N2K Features'!$D$5:$CL$125,48,FALSE)</f>
        <v>0</v>
      </c>
      <c r="BB280" s="76" t="str">
        <f>VLOOKUP(F280,'N2K Features'!$D$5:$CL$125,49,FALSE)</f>
        <v>No</v>
      </c>
      <c r="BC280" s="76">
        <f>VLOOKUP(F280,'N2K Features'!$D$5:$CL$125,50,FALSE)</f>
        <v>0</v>
      </c>
      <c r="BD280" s="130">
        <f>VLOOKUP(F280,'N2K Features'!$D$5:$CL$125,51,FALSE)</f>
        <v>0</v>
      </c>
      <c r="BE280" s="76" t="str">
        <f>VLOOKUP(F280,'N2K Features'!$D$5:$CL$125,52,FALSE)</f>
        <v>No</v>
      </c>
      <c r="BF280" s="76">
        <f>VLOOKUP(F280,'N2K Features'!$D$5:$CL$125,53,FALSE)</f>
        <v>0</v>
      </c>
      <c r="BG280" s="130">
        <f>VLOOKUP(F280,'N2K Features'!$D$5:$CL$125,54,FALSE)</f>
        <v>0</v>
      </c>
      <c r="BH280" s="76" t="str">
        <f>VLOOKUP(F280,'N2K Features'!$D$5:$CL$125,55,FALSE)</f>
        <v>No</v>
      </c>
      <c r="BI280" s="76">
        <f>VLOOKUP(F280,'N2K Features'!$D$5:$CL$125,56,FALSE)</f>
        <v>0</v>
      </c>
      <c r="BJ280" s="76">
        <f>VLOOKUP(F280,'N2K Features'!$D$5:$CL$125,57,FALSE)</f>
        <v>0</v>
      </c>
      <c r="BK280" s="76" t="str">
        <f>VLOOKUP(F280,'N2K Features'!$D$5:$CL$125,58,FALSE)</f>
        <v>No</v>
      </c>
      <c r="BL280" s="76">
        <f>VLOOKUP(F280,'N2K Features'!$D$5:$CL$125,59,FALSE)</f>
        <v>0</v>
      </c>
      <c r="BM280" s="130">
        <f>VLOOKUP(F280,'N2K Features'!$D$5:$CL$125,60,FALSE)</f>
        <v>0</v>
      </c>
      <c r="BN280" s="76" t="str">
        <f>VLOOKUP(F280,'N2K Features'!$D$5:$CL$125,61,FALSE)</f>
        <v>No</v>
      </c>
      <c r="BO280" s="76">
        <f>VLOOKUP(F280,'N2K Features'!$D$5:$CL$125,62,FALSE)</f>
        <v>0</v>
      </c>
      <c r="BP280" s="76">
        <f>VLOOKUP(F280,'N2K Features'!$D$5:$CL$125,63,FALSE)</f>
        <v>0</v>
      </c>
      <c r="BQ280" s="76" t="str">
        <f>VLOOKUP(F280,'N2K Features'!$D$5:$CL$125,64,FALSE)</f>
        <v>No</v>
      </c>
      <c r="BR280" s="76">
        <f>VLOOKUP(F280,'N2K Features'!$D$5:$CL$125,65,FALSE)</f>
        <v>0</v>
      </c>
      <c r="BS280" s="76">
        <f>VLOOKUP(F280,'N2K Features'!$D$5:$CL$125,66,FALSE)</f>
        <v>0</v>
      </c>
      <c r="BT280" s="76" t="str">
        <f>VLOOKUP(F280,'N2K Features'!$D$5:$CL$125,67,FALSE)</f>
        <v>No</v>
      </c>
      <c r="BU280" s="76">
        <f>VLOOKUP(F280,'N2K Features'!$D$5:$CL$125,68,FALSE)</f>
        <v>0</v>
      </c>
      <c r="BV280" s="76">
        <f>VLOOKUP(F280,'N2K Features'!$D$5:$CL$125,69,FALSE)</f>
        <v>0</v>
      </c>
      <c r="BW280" s="76" t="str">
        <f>VLOOKUP(F280,'N2K Features'!$D$5:$CL$125,70,FALSE)</f>
        <v>No</v>
      </c>
      <c r="BX280" s="76">
        <f>VLOOKUP(F280,'N2K Features'!$D$5:$CL$125,71,FALSE)</f>
        <v>0</v>
      </c>
      <c r="BY280" s="130">
        <f>VLOOKUP(F280,'N2K Features'!$D$5:$CL$125,72,FALSE)</f>
        <v>0</v>
      </c>
      <c r="BZ280" s="76" t="str">
        <f>VLOOKUP(F280,'N2K Features'!$D$5:$CL$125,73,FALSE)</f>
        <v>No</v>
      </c>
      <c r="CA280" s="76">
        <f>VLOOKUP(F280,'N2K Features'!$D$5:$CL$125,74,FALSE)</f>
        <v>0</v>
      </c>
      <c r="CB280" s="76">
        <f>VLOOKUP(F280,'N2K Features'!$D$5:$CL$125,75,FALSE)</f>
        <v>0</v>
      </c>
      <c r="CC280" s="76" t="str">
        <f>VLOOKUP(F280,'N2K Features'!$D$5:$CL$125,76,FALSE)</f>
        <v>No</v>
      </c>
      <c r="CD280" s="76">
        <f>VLOOKUP(F280,'N2K Features'!$D$5:$CL$125,77,FALSE)</f>
        <v>0</v>
      </c>
      <c r="CE280" s="76">
        <f>VLOOKUP(F280,'N2K Features'!$D$5:$CL$125,78,FALSE)</f>
        <v>0</v>
      </c>
      <c r="CF280" s="76" t="str">
        <f>VLOOKUP(F280,'N2K Features'!$D$5:$CL$125,79,FALSE)</f>
        <v>No</v>
      </c>
      <c r="CG280" s="76">
        <f>VLOOKUP(F280,'N2K Features'!$D$5:$CL$125,80,FALSE)</f>
        <v>0</v>
      </c>
      <c r="CH280" s="76">
        <f>VLOOKUP(F280,'N2K Features'!$D$5:$CL$125,81,FALSE)</f>
        <v>0</v>
      </c>
      <c r="CI280" s="76" t="str">
        <f>VLOOKUP(F280,'N2K Features'!$D$5:$CL$125,82,FALSE)</f>
        <v>No</v>
      </c>
      <c r="CJ280" s="76">
        <f>VLOOKUP(F280,'N2K Features'!$D$5:$CL$125,83,FALSE)</f>
        <v>0</v>
      </c>
      <c r="CK280" s="76">
        <f>VLOOKUP(F280,'N2K Features'!$D$5:$CL$125,84,FALSE)</f>
        <v>0</v>
      </c>
      <c r="CL280" s="76" t="str">
        <f>VLOOKUP(F280,'N2K Features'!$D$5:$CL$125,85,FALSE)</f>
        <v>Yes</v>
      </c>
      <c r="CM280" s="76" t="str">
        <f>VLOOKUP(F280,'N2K Features'!$D$5:$CL$125,86,FALSE)</f>
        <v>Low</v>
      </c>
      <c r="CN280" s="79" t="str">
        <f>VLOOKUP(F280,'N2K Features'!$D$5:$CL$125,87,FALSE)</f>
        <v xml:space="preserve">Iconic mammal species, but not easily viewed. </v>
      </c>
    </row>
    <row r="281" spans="1:92" ht="14.4" x14ac:dyDescent="0.3">
      <c r="A281" s="129" t="s">
        <v>292</v>
      </c>
      <c r="B281" s="59" t="s">
        <v>293</v>
      </c>
      <c r="C281" s="59" t="s">
        <v>585</v>
      </c>
      <c r="D281" s="59" t="s">
        <v>75</v>
      </c>
      <c r="E281" s="59" t="s">
        <v>586</v>
      </c>
      <c r="F281" s="59" t="s">
        <v>76</v>
      </c>
      <c r="G281" s="59" t="s">
        <v>76</v>
      </c>
      <c r="H281" s="179" t="s">
        <v>77</v>
      </c>
      <c r="I281" s="77" t="str">
        <f>VLOOKUP(F281,'N2K Features'!$D$5:$CL$125,4,FALSE)</f>
        <v>Yes</v>
      </c>
      <c r="J281" s="77" t="str">
        <f>VLOOKUP(F281,'N2K Features'!$D$5:$CL$125,5,FALSE)</f>
        <v>Medium</v>
      </c>
      <c r="K281" s="77" t="str">
        <f>VLOOKUP(F281,'N2K Features'!$D$5:$CL$125,6,FALSE)</f>
        <v>Moderate</v>
      </c>
      <c r="L281" s="77" t="str">
        <f>VLOOKUP(F281,'N2K Features'!$D$5:$CL$125,7,FALSE)</f>
        <v>Yes</v>
      </c>
      <c r="M281" s="77" t="str">
        <f>VLOOKUP(F281,'N2K Features'!$D$5:$CL$125,8,FALSE)</f>
        <v>Large</v>
      </c>
      <c r="N281" s="77" t="str">
        <f>VLOOKUP(F281,'N2K Features'!$D$5:$CL$125,9,FALSE)</f>
        <v>High</v>
      </c>
      <c r="O281" s="77" t="str">
        <f>VLOOKUP(F281,'N2K Features'!$D$5:$CL$125,10,FALSE)</f>
        <v>Yes</v>
      </c>
      <c r="P281" s="77" t="str">
        <f>VLOOKUP(F281,'N2K Features'!$D$5:$CL$125,11,FALSE)</f>
        <v>Medium</v>
      </c>
      <c r="Q281" s="77" t="str">
        <f>VLOOKUP(F281,'N2K Features'!$D$5:$CL$125,12,FALSE)</f>
        <v>Low</v>
      </c>
      <c r="R281" s="77" t="str">
        <f>VLOOKUP(F281,'N2K Features'!$D$5:$CL$125,13,FALSE)</f>
        <v>Yes</v>
      </c>
      <c r="S281" s="77" t="str">
        <f>VLOOKUP(F281,'N2K Features'!$D$5:$CL$125,14,FALSE)</f>
        <v>High</v>
      </c>
      <c r="T281" s="77" t="str">
        <f>VLOOKUP(F281,'N2K Features'!$D$5:$CL$125,15,FALSE)</f>
        <v>High</v>
      </c>
      <c r="U281" s="77" t="str">
        <f>VLOOKUP(F281,'N2K Features'!$D$5:$CL$125,16,FALSE)</f>
        <v>Yes</v>
      </c>
      <c r="V281" s="77" t="str">
        <f>VLOOKUP(F281,'N2K Features'!$D$5:$CL$125, 17,FALSE)</f>
        <v>Small</v>
      </c>
      <c r="W281" s="77" t="str">
        <f>VLOOKUP(F281,'N2K Features'!$D$5:$CL$125,18,FALSE)</f>
        <v>Low</v>
      </c>
      <c r="X281" s="77" t="str">
        <f>VLOOKUP(F281,'N2K Features'!$D$5:$CL$125,19,FALSE)</f>
        <v>No</v>
      </c>
      <c r="Y281" s="77">
        <f>VLOOKUP(F281,'N2K Features'!$D$5:$CL$125,20,FALSE)</f>
        <v>0</v>
      </c>
      <c r="Z281" s="77">
        <f>VLOOKUP(F281,'N2K Features'!$D$5:$CL$125,21,FALSE)</f>
        <v>0</v>
      </c>
      <c r="AA281" s="77" t="str">
        <f>VLOOKUP(F281,'N2K Features'!$D$5:$CL$125,22,FALSE)</f>
        <v>No</v>
      </c>
      <c r="AB281" s="77">
        <f>VLOOKUP(F281,'N2K Features'!$D$5:$CL$125,23,FALSE)</f>
        <v>0</v>
      </c>
      <c r="AC281" s="77">
        <f>VLOOKUP(F281,'N2K Features'!$D$5:$CL$125,24,FALSE)</f>
        <v>0</v>
      </c>
      <c r="AD281" s="77" t="str">
        <f>VLOOKUP(F281,'N2K Features'!$D$5:$CL$125,25,FALSE)</f>
        <v>Yes</v>
      </c>
      <c r="AE281" s="77" t="str">
        <f>VLOOKUP(F281,'N2K Features'!$D$5:$CL$125,26,FALSE)</f>
        <v>Medium</v>
      </c>
      <c r="AF281" s="78" t="str">
        <f>VLOOKUP(F281,'N2K Features'!$D$5:$CL$125,27,FALSE)</f>
        <v>High</v>
      </c>
      <c r="AG281" s="76" t="str">
        <f>VLOOKUP(F281,'N2K Features'!$D$5:$CL$125,28,FALSE)</f>
        <v>No</v>
      </c>
      <c r="AH281" s="76">
        <f>VLOOKUP(F281,'N2K Features'!$D$5:$CL$125,29,FALSE)</f>
        <v>0</v>
      </c>
      <c r="AI281" s="76">
        <f>VLOOKUP(F281,'N2K Features'!$D$5:$CL$125,30,FALSE)</f>
        <v>0</v>
      </c>
      <c r="AJ281" s="76" t="str">
        <f>VLOOKUP(F281,'N2K Features'!$D$5:$CL$125,31,FALSE)</f>
        <v>No</v>
      </c>
      <c r="AK281" s="76">
        <f>VLOOKUP(F281,'N2K Features'!$D$5:$CL$125,32,FALSE)</f>
        <v>0</v>
      </c>
      <c r="AL281" s="76">
        <f>VLOOKUP(F281,'N2K Features'!$D$5:$CL$125,33,FALSE)</f>
        <v>0</v>
      </c>
      <c r="AM281" s="76" t="str">
        <f>VLOOKUP(F281,'N2K Features'!$D$5:$CL$125,34,FALSE)</f>
        <v>Yes</v>
      </c>
      <c r="AN281" s="76" t="str">
        <f>VLOOKUP(F281,'N2K Features'!$D$5:$CL$125,35,FALSE)</f>
        <v>Small</v>
      </c>
      <c r="AO281" s="76" t="str">
        <f>VLOOKUP(F281,'N2K Features'!$D$5:$CL$125,36,FALSE)</f>
        <v>Low</v>
      </c>
      <c r="AP281" s="76" t="str">
        <f>VLOOKUP(F281,'N2K Features'!$D$5:$CL$125,37,FALSE)</f>
        <v>Yes</v>
      </c>
      <c r="AQ281" s="76" t="str">
        <f>VLOOKUP(F281,'N2K Features'!$D$5:$CL$125,38,FALSE)</f>
        <v>Small</v>
      </c>
      <c r="AR281" s="76" t="str">
        <f>VLOOKUP(F281,'N2K Features'!$D$5:$CL$125,39,FALSE)</f>
        <v>Low</v>
      </c>
      <c r="AS281" s="76" t="str">
        <f>VLOOKUP(F281,'N2K Features'!$D$5:$CL$125,40,FALSE)</f>
        <v>No</v>
      </c>
      <c r="AT281" s="76">
        <f>VLOOKUP(F281,'N2K Features'!$D$5:$CL$125,41,FALSE)</f>
        <v>0</v>
      </c>
      <c r="AU281" s="76">
        <f>VLOOKUP(F281,'N2K Features'!$D$5:$CL$125,42,FALSE)</f>
        <v>0</v>
      </c>
      <c r="AV281" s="76" t="str">
        <f>VLOOKUP(F281,'N2K Features'!$D$5:$CL$125,43,FALSE)</f>
        <v>No</v>
      </c>
      <c r="AW281" s="76">
        <f>VLOOKUP(F281,'N2K Features'!$D$5:$CL$125,44,FALSE)</f>
        <v>0</v>
      </c>
      <c r="AX281" s="76">
        <f>VLOOKUP(F281,'N2K Features'!$D$5:$CL$125,45,FALSE)</f>
        <v>0</v>
      </c>
      <c r="AY281" s="76" t="str">
        <f>VLOOKUP(F281,'N2K Features'!$D$5:$CL$125,46,FALSE)</f>
        <v>No</v>
      </c>
      <c r="AZ281" s="76">
        <f>VLOOKUP(F281,'N2K Features'!$D$5:$CL$125,47,FALSE)</f>
        <v>0</v>
      </c>
      <c r="BA281" s="76">
        <f>VLOOKUP(F281,'N2K Features'!$D$5:$CL$125,48,FALSE)</f>
        <v>0</v>
      </c>
      <c r="BB281" s="76" t="str">
        <f>VLOOKUP(F281,'N2K Features'!$D$5:$CL$125,49,FALSE)</f>
        <v>No</v>
      </c>
      <c r="BC281" s="76">
        <f>VLOOKUP(F281,'N2K Features'!$D$5:$CL$125,50,FALSE)</f>
        <v>0</v>
      </c>
      <c r="BD281" s="130">
        <f>VLOOKUP(F281,'N2K Features'!$D$5:$CL$125,51,FALSE)</f>
        <v>0</v>
      </c>
      <c r="BE281" s="76" t="str">
        <f>VLOOKUP(F281,'N2K Features'!$D$5:$CL$125,52,FALSE)</f>
        <v>No</v>
      </c>
      <c r="BF281" s="76">
        <f>VLOOKUP(F281,'N2K Features'!$D$5:$CL$125,53,FALSE)</f>
        <v>0</v>
      </c>
      <c r="BG281" s="130">
        <f>VLOOKUP(F281,'N2K Features'!$D$5:$CL$125,54,FALSE)</f>
        <v>0</v>
      </c>
      <c r="BH281" s="76" t="str">
        <f>VLOOKUP(F281,'N2K Features'!$D$5:$CL$125,55,FALSE)</f>
        <v>Yes</v>
      </c>
      <c r="BI281" s="76" t="str">
        <f>VLOOKUP(F281,'N2K Features'!$D$5:$CL$125,56,FALSE)</f>
        <v>Large</v>
      </c>
      <c r="BJ281" s="76" t="str">
        <f>VLOOKUP(F281,'N2K Features'!$D$5:$CL$125,57,FALSE)</f>
        <v>High</v>
      </c>
      <c r="BK281" s="76" t="str">
        <f>VLOOKUP(F281,'N2K Features'!$D$5:$CL$125,58,FALSE)</f>
        <v>Yes</v>
      </c>
      <c r="BL281" s="76" t="str">
        <f>VLOOKUP(F281,'N2K Features'!$D$5:$CL$125,59,FALSE)</f>
        <v>Large</v>
      </c>
      <c r="BM281" s="130" t="str">
        <f>VLOOKUP(F281,'N2K Features'!$D$5:$CL$125,60,FALSE)</f>
        <v>High</v>
      </c>
      <c r="BN281" s="76" t="str">
        <f>VLOOKUP(F281,'N2K Features'!$D$5:$CL$125,61,FALSE)</f>
        <v>Yes</v>
      </c>
      <c r="BO281" s="76" t="str">
        <f>VLOOKUP(F281,'N2K Features'!$D$5:$CL$125,62,FALSE)</f>
        <v>Medium</v>
      </c>
      <c r="BP281" s="76" t="str">
        <f>VLOOKUP(F281,'N2K Features'!$D$5:$CL$125,63,FALSE)</f>
        <v>Moderate</v>
      </c>
      <c r="BQ281" s="76" t="str">
        <f>VLOOKUP(F281,'N2K Features'!$D$5:$CL$125,64,FALSE)</f>
        <v>Yes</v>
      </c>
      <c r="BR281" s="76" t="str">
        <f>VLOOKUP(F281,'N2K Features'!$D$5:$CL$125,65,FALSE)</f>
        <v>Medium</v>
      </c>
      <c r="BS281" s="76" t="str">
        <f>VLOOKUP(F281,'N2K Features'!$D$5:$CL$125,66,FALSE)</f>
        <v>Moderate</v>
      </c>
      <c r="BT281" s="76" t="str">
        <f>VLOOKUP(F281,'N2K Features'!$D$5:$CL$125,67,FALSE)</f>
        <v>Yes</v>
      </c>
      <c r="BU281" s="76" t="str">
        <f>VLOOKUP(F281,'N2K Features'!$D$5:$CL$125,68,FALSE)</f>
        <v>Small</v>
      </c>
      <c r="BV281" s="76" t="str">
        <f>VLOOKUP(F281,'N2K Features'!$D$5:$CL$125,69,FALSE)</f>
        <v>Low</v>
      </c>
      <c r="BW281" s="76" t="str">
        <f>VLOOKUP(F281,'N2K Features'!$D$5:$CL$125,70,FALSE)</f>
        <v>Yes</v>
      </c>
      <c r="BX281" s="76" t="str">
        <f>VLOOKUP(F281,'N2K Features'!$D$5:$CL$125,71,FALSE)</f>
        <v>Large</v>
      </c>
      <c r="BY281" s="130" t="str">
        <f>VLOOKUP(F281,'N2K Features'!$D$5:$CL$125,72,FALSE)</f>
        <v>High</v>
      </c>
      <c r="BZ281" s="76" t="str">
        <f>VLOOKUP(F281,'N2K Features'!$D$5:$CL$125,73,FALSE)</f>
        <v>No</v>
      </c>
      <c r="CA281" s="76">
        <f>VLOOKUP(F281,'N2K Features'!$D$5:$CL$125,74,FALSE)</f>
        <v>0</v>
      </c>
      <c r="CB281" s="76">
        <f>VLOOKUP(F281,'N2K Features'!$D$5:$CL$125,75,FALSE)</f>
        <v>0</v>
      </c>
      <c r="CC281" s="76" t="str">
        <f>VLOOKUP(F281,'N2K Features'!$D$5:$CL$125,76,FALSE)</f>
        <v>No</v>
      </c>
      <c r="CD281" s="76">
        <f>VLOOKUP(F281,'N2K Features'!$D$5:$CL$125,77,FALSE)</f>
        <v>0</v>
      </c>
      <c r="CE281" s="76">
        <f>VLOOKUP(F281,'N2K Features'!$D$5:$CL$125,78,FALSE)</f>
        <v>0</v>
      </c>
      <c r="CF281" s="76" t="str">
        <f>VLOOKUP(F281,'N2K Features'!$D$5:$CL$125,79,FALSE)</f>
        <v>Yes</v>
      </c>
      <c r="CG281" s="76" t="str">
        <f>VLOOKUP(F281,'N2K Features'!$D$5:$CL$125,80,FALSE)</f>
        <v>Medium</v>
      </c>
      <c r="CH281" s="76" t="str">
        <f>VLOOKUP(F281,'N2K Features'!$D$5:$CL$125,81,FALSE)</f>
        <v>High</v>
      </c>
      <c r="CI281" s="76" t="str">
        <f>VLOOKUP(F281,'N2K Features'!$D$5:$CL$125,82,FALSE)</f>
        <v>Yes</v>
      </c>
      <c r="CJ281" s="76" t="str">
        <f>VLOOKUP(F281,'N2K Features'!$D$5:$CL$125,83,FALSE)</f>
        <v>Medium</v>
      </c>
      <c r="CK281" s="76" t="str">
        <f>VLOOKUP(F281,'N2K Features'!$D$5:$CL$125,84,FALSE)</f>
        <v>High</v>
      </c>
      <c r="CL281" s="76" t="str">
        <f>VLOOKUP(F281,'N2K Features'!$D$5:$CL$125,85,FALSE)</f>
        <v>Yes</v>
      </c>
      <c r="CM281" s="76" t="str">
        <f>VLOOKUP(F281,'N2K Features'!$D$5:$CL$125,86,FALSE)</f>
        <v>Medium</v>
      </c>
      <c r="CN281" s="79" t="str">
        <f>VLOOKUP(F281,'N2K Features'!$D$5:$CL$125,87,FALSE)</f>
        <v>Distinctive natural character, often on nature reserves with interpretation; educational use.</v>
      </c>
    </row>
    <row r="282" spans="1:92" ht="14.4" x14ac:dyDescent="0.3">
      <c r="A282" s="129" t="s">
        <v>292</v>
      </c>
      <c r="B282" s="59" t="s">
        <v>293</v>
      </c>
      <c r="C282" s="59" t="s">
        <v>528</v>
      </c>
      <c r="D282" s="59" t="s">
        <v>19</v>
      </c>
      <c r="E282" s="59" t="s">
        <v>602</v>
      </c>
      <c r="F282" s="59" t="s">
        <v>20</v>
      </c>
      <c r="G282" s="59" t="s">
        <v>21</v>
      </c>
      <c r="H282" s="179" t="s">
        <v>22</v>
      </c>
      <c r="I282" s="77" t="str">
        <f>VLOOKUP(F282,'N2K Features'!$D$5:$CL$125,4,FALSE)</f>
        <v>No</v>
      </c>
      <c r="J282" s="77">
        <f>VLOOKUP(F282,'N2K Features'!$D$5:$CL$125,5,FALSE)</f>
        <v>0</v>
      </c>
      <c r="K282" s="77">
        <f>VLOOKUP(F282,'N2K Features'!$D$5:$CL$125,6,FALSE)</f>
        <v>0</v>
      </c>
      <c r="L282" s="77" t="str">
        <f>VLOOKUP(F282,'N2K Features'!$D$5:$CL$125,7,FALSE)</f>
        <v>No</v>
      </c>
      <c r="M282" s="77" t="str">
        <f>VLOOKUP(F282,'N2K Features'!$D$5:$CL$125,8,FALSE)</f>
        <v>Negligible</v>
      </c>
      <c r="N282" s="77" t="str">
        <f>VLOOKUP(F282,'N2K Features'!$D$5:$CL$125,9,FALSE)</f>
        <v>Low</v>
      </c>
      <c r="O282" s="77" t="str">
        <f>VLOOKUP(F282,'N2K Features'!$D$5:$CL$125,10,FALSE)</f>
        <v>No</v>
      </c>
      <c r="P282" s="77" t="str">
        <f>VLOOKUP(F282,'N2K Features'!$D$5:$CL$125,11,FALSE)</f>
        <v>Negligible</v>
      </c>
      <c r="Q282" s="77" t="str">
        <f>VLOOKUP(F282,'N2K Features'!$D$5:$CL$125,12,FALSE)</f>
        <v>Low</v>
      </c>
      <c r="R282" s="77" t="str">
        <f>VLOOKUP(F282,'N2K Features'!$D$5:$CL$125,13,FALSE)</f>
        <v>No</v>
      </c>
      <c r="S282" s="77">
        <f>VLOOKUP(F282,'N2K Features'!$D$5:$CL$125,14,FALSE)</f>
        <v>0</v>
      </c>
      <c r="T282" s="77">
        <f>VLOOKUP(F282,'N2K Features'!$D$5:$CL$125,15,FALSE)</f>
        <v>0</v>
      </c>
      <c r="U282" s="77" t="str">
        <f>VLOOKUP(F282,'N2K Features'!$D$5:$CL$125,16,FALSE)</f>
        <v>No</v>
      </c>
      <c r="V282" s="77">
        <f>VLOOKUP(F282,'N2K Features'!$D$5:$CL$125, 17,FALSE)</f>
        <v>0</v>
      </c>
      <c r="W282" s="77">
        <f>VLOOKUP(F282,'N2K Features'!$D$5:$CL$125,18,FALSE)</f>
        <v>0</v>
      </c>
      <c r="X282" s="77" t="str">
        <f>VLOOKUP(F282,'N2K Features'!$D$5:$CL$125,19,FALSE)</f>
        <v>Yes</v>
      </c>
      <c r="Y282" s="77" t="str">
        <f>VLOOKUP(F282,'N2K Features'!$D$5:$CL$125,20,FALSE)</f>
        <v>Medium</v>
      </c>
      <c r="Z282" s="77" t="str">
        <f>VLOOKUP(F282,'N2K Features'!$D$5:$CL$125,21,FALSE)</f>
        <v>Low</v>
      </c>
      <c r="AA282" s="77" t="str">
        <f>VLOOKUP(F282,'N2K Features'!$D$5:$CL$125,22,FALSE)</f>
        <v>Yes</v>
      </c>
      <c r="AB282" s="77" t="str">
        <f>VLOOKUP(F282,'N2K Features'!$D$5:$CL$125,23,FALSE)</f>
        <v>Medium</v>
      </c>
      <c r="AC282" s="77" t="str">
        <f>VLOOKUP(F282,'N2K Features'!$D$5:$CL$125,24,FALSE)</f>
        <v>Low</v>
      </c>
      <c r="AD282" s="77" t="str">
        <f>VLOOKUP(F282,'N2K Features'!$D$5:$CL$125,25,FALSE)</f>
        <v>No</v>
      </c>
      <c r="AE282" s="77">
        <f>VLOOKUP(F282,'N2K Features'!$D$5:$CL$125,26,FALSE)</f>
        <v>0</v>
      </c>
      <c r="AF282" s="78">
        <f>VLOOKUP(F282,'N2K Features'!$D$5:$CL$125,27,FALSE)</f>
        <v>0</v>
      </c>
      <c r="AG282" s="76" t="str">
        <f>VLOOKUP(F282,'N2K Features'!$D$5:$CL$125,28,FALSE)</f>
        <v>No</v>
      </c>
      <c r="AH282" s="76">
        <f>VLOOKUP(F282,'N2K Features'!$D$5:$CL$125,29,FALSE)</f>
        <v>0</v>
      </c>
      <c r="AI282" s="76">
        <f>VLOOKUP(F282,'N2K Features'!$D$5:$CL$125,30,FALSE)</f>
        <v>0</v>
      </c>
      <c r="AJ282" s="76" t="str">
        <f>VLOOKUP(F282,'N2K Features'!$D$5:$CL$125,31,FALSE)</f>
        <v>No</v>
      </c>
      <c r="AK282" s="76">
        <f>VLOOKUP(F282,'N2K Features'!$D$5:$CL$125,32,FALSE)</f>
        <v>0</v>
      </c>
      <c r="AL282" s="76">
        <f>VLOOKUP(F282,'N2K Features'!$D$5:$CL$125,33,FALSE)</f>
        <v>0</v>
      </c>
      <c r="AM282" s="76" t="str">
        <f>VLOOKUP(F282,'N2K Features'!$D$5:$CL$125,34,FALSE)</f>
        <v>No</v>
      </c>
      <c r="AN282" s="76">
        <f>VLOOKUP(F282,'N2K Features'!$D$5:$CL$125,35,FALSE)</f>
        <v>0</v>
      </c>
      <c r="AO282" s="76">
        <f>VLOOKUP(F282,'N2K Features'!$D$5:$CL$125,36,FALSE)</f>
        <v>0</v>
      </c>
      <c r="AP282" s="76" t="str">
        <f>VLOOKUP(F282,'N2K Features'!$D$5:$CL$125,37,FALSE)</f>
        <v>No</v>
      </c>
      <c r="AQ282" s="76">
        <f>VLOOKUP(F282,'N2K Features'!$D$5:$CL$125,38,FALSE)</f>
        <v>0</v>
      </c>
      <c r="AR282" s="76">
        <f>VLOOKUP(F282,'N2K Features'!$D$5:$CL$125,39,FALSE)</f>
        <v>0</v>
      </c>
      <c r="AS282" s="76" t="str">
        <f>VLOOKUP(F282,'N2K Features'!$D$5:$CL$125,40,FALSE)</f>
        <v>No</v>
      </c>
      <c r="AT282" s="76">
        <f>VLOOKUP(F282,'N2K Features'!$D$5:$CL$125,41,FALSE)</f>
        <v>0</v>
      </c>
      <c r="AU282" s="76">
        <f>VLOOKUP(F282,'N2K Features'!$D$5:$CL$125,42,FALSE)</f>
        <v>0</v>
      </c>
      <c r="AV282" s="76" t="str">
        <f>VLOOKUP(F282,'N2K Features'!$D$5:$CL$125,43,FALSE)</f>
        <v>No</v>
      </c>
      <c r="AW282" s="76">
        <f>VLOOKUP(F282,'N2K Features'!$D$5:$CL$125,44,FALSE)</f>
        <v>0</v>
      </c>
      <c r="AX282" s="76">
        <f>VLOOKUP(F282,'N2K Features'!$D$5:$CL$125,45,FALSE)</f>
        <v>0</v>
      </c>
      <c r="AY282" s="76" t="str">
        <f>VLOOKUP(F282,'N2K Features'!$D$5:$CL$125,46,FALSE)</f>
        <v>No</v>
      </c>
      <c r="AZ282" s="76">
        <f>VLOOKUP(F282,'N2K Features'!$D$5:$CL$125,47,FALSE)</f>
        <v>0</v>
      </c>
      <c r="BA282" s="76">
        <f>VLOOKUP(F282,'N2K Features'!$D$5:$CL$125,48,FALSE)</f>
        <v>0</v>
      </c>
      <c r="BB282" s="76" t="str">
        <f>VLOOKUP(F282,'N2K Features'!$D$5:$CL$125,49,FALSE)</f>
        <v>No</v>
      </c>
      <c r="BC282" s="76">
        <f>VLOOKUP(F282,'N2K Features'!$D$5:$CL$125,50,FALSE)</f>
        <v>0</v>
      </c>
      <c r="BD282" s="130">
        <f>VLOOKUP(F282,'N2K Features'!$D$5:$CL$125,51,FALSE)</f>
        <v>0</v>
      </c>
      <c r="BE282" s="76" t="str">
        <f>VLOOKUP(F282,'N2K Features'!$D$5:$CL$125,52,FALSE)</f>
        <v>Yes</v>
      </c>
      <c r="BF282" s="76" t="str">
        <f>VLOOKUP(F282,'N2K Features'!$D$5:$CL$125,53,FALSE)</f>
        <v>Medium</v>
      </c>
      <c r="BG282" s="130" t="str">
        <f>VLOOKUP(F282,'N2K Features'!$D$5:$CL$125,54,FALSE)</f>
        <v>Low</v>
      </c>
      <c r="BH282" s="76" t="str">
        <f>VLOOKUP(F282,'N2K Features'!$D$5:$CL$125,55,FALSE)</f>
        <v>No</v>
      </c>
      <c r="BI282" s="76">
        <f>VLOOKUP(F282,'N2K Features'!$D$5:$CL$125,56,FALSE)</f>
        <v>0</v>
      </c>
      <c r="BJ282" s="76">
        <f>VLOOKUP(F282,'N2K Features'!$D$5:$CL$125,57,FALSE)</f>
        <v>0</v>
      </c>
      <c r="BK282" s="76" t="str">
        <f>VLOOKUP(F282,'N2K Features'!$D$5:$CL$125,58,FALSE)</f>
        <v>No</v>
      </c>
      <c r="BL282" s="76">
        <f>VLOOKUP(F282,'N2K Features'!$D$5:$CL$125,59,FALSE)</f>
        <v>0</v>
      </c>
      <c r="BM282" s="130">
        <f>VLOOKUP(F282,'N2K Features'!$D$5:$CL$125,60,FALSE)</f>
        <v>0</v>
      </c>
      <c r="BN282" s="76" t="str">
        <f>VLOOKUP(F282,'N2K Features'!$D$5:$CL$125,61,FALSE)</f>
        <v>No</v>
      </c>
      <c r="BO282" s="76">
        <f>VLOOKUP(F282,'N2K Features'!$D$5:$CL$125,62,FALSE)</f>
        <v>0</v>
      </c>
      <c r="BP282" s="76">
        <f>VLOOKUP(F282,'N2K Features'!$D$5:$CL$125,63,FALSE)</f>
        <v>0</v>
      </c>
      <c r="BQ282" s="76" t="str">
        <f>VLOOKUP(F282,'N2K Features'!$D$5:$CL$125,64,FALSE)</f>
        <v>No</v>
      </c>
      <c r="BR282" s="76">
        <f>VLOOKUP(F282,'N2K Features'!$D$5:$CL$125,65,FALSE)</f>
        <v>0</v>
      </c>
      <c r="BS282" s="76">
        <f>VLOOKUP(F282,'N2K Features'!$D$5:$CL$125,66,FALSE)</f>
        <v>0</v>
      </c>
      <c r="BT282" s="76" t="str">
        <f>VLOOKUP(F282,'N2K Features'!$D$5:$CL$125,67,FALSE)</f>
        <v>No</v>
      </c>
      <c r="BU282" s="76">
        <f>VLOOKUP(F282,'N2K Features'!$D$5:$CL$125,68,FALSE)</f>
        <v>0</v>
      </c>
      <c r="BV282" s="76">
        <f>VLOOKUP(F282,'N2K Features'!$D$5:$CL$125,69,FALSE)</f>
        <v>0</v>
      </c>
      <c r="BW282" s="76" t="str">
        <f>VLOOKUP(F282,'N2K Features'!$D$5:$CL$125,70,FALSE)</f>
        <v>No</v>
      </c>
      <c r="BX282" s="76">
        <f>VLOOKUP(F282,'N2K Features'!$D$5:$CL$125,71,FALSE)</f>
        <v>0</v>
      </c>
      <c r="BY282" s="130">
        <f>VLOOKUP(F282,'N2K Features'!$D$5:$CL$125,72,FALSE)</f>
        <v>0</v>
      </c>
      <c r="BZ282" s="76" t="str">
        <f>VLOOKUP(F282,'N2K Features'!$D$5:$CL$125,73,FALSE)</f>
        <v>No</v>
      </c>
      <c r="CA282" s="76">
        <f>VLOOKUP(F282,'N2K Features'!$D$5:$CL$125,74,FALSE)</f>
        <v>0</v>
      </c>
      <c r="CB282" s="76">
        <f>VLOOKUP(F282,'N2K Features'!$D$5:$CL$125,75,FALSE)</f>
        <v>0</v>
      </c>
      <c r="CC282" s="76" t="str">
        <f>VLOOKUP(F282,'N2K Features'!$D$5:$CL$125,76,FALSE)</f>
        <v>No</v>
      </c>
      <c r="CD282" s="76">
        <f>VLOOKUP(F282,'N2K Features'!$D$5:$CL$125,77,FALSE)</f>
        <v>0</v>
      </c>
      <c r="CE282" s="76">
        <f>VLOOKUP(F282,'N2K Features'!$D$5:$CL$125,78,FALSE)</f>
        <v>0</v>
      </c>
      <c r="CF282" s="76" t="str">
        <f>VLOOKUP(F282,'N2K Features'!$D$5:$CL$125,79,FALSE)</f>
        <v>No</v>
      </c>
      <c r="CG282" s="76">
        <f>VLOOKUP(F282,'N2K Features'!$D$5:$CL$125,80,FALSE)</f>
        <v>0</v>
      </c>
      <c r="CH282" s="76">
        <f>VLOOKUP(F282,'N2K Features'!$D$5:$CL$125,81,FALSE)</f>
        <v>0</v>
      </c>
      <c r="CI282" s="76" t="str">
        <f>VLOOKUP(F282,'N2K Features'!$D$5:$CL$125,82,FALSE)</f>
        <v>No</v>
      </c>
      <c r="CJ282" s="76">
        <f>VLOOKUP(F282,'N2K Features'!$D$5:$CL$125,83,FALSE)</f>
        <v>0</v>
      </c>
      <c r="CK282" s="76">
        <f>VLOOKUP(F282,'N2K Features'!$D$5:$CL$125,84,FALSE)</f>
        <v>0</v>
      </c>
      <c r="CL282" s="76" t="str">
        <f>VLOOKUP(F282,'N2K Features'!$D$5:$CL$125,85,FALSE)</f>
        <v>Yes</v>
      </c>
      <c r="CM282" s="76" t="str">
        <f>VLOOKUP(F282,'N2K Features'!$D$5:$CL$125,86,FALSE)</f>
        <v>High</v>
      </c>
      <c r="CN282" s="79" t="str">
        <f>VLOOKUP(F282,'N2K Features'!$D$5:$CL$125,87,FALSE)</f>
        <v xml:space="preserve">Key attraction to anglers. </v>
      </c>
    </row>
    <row r="283" spans="1:92" ht="14.4" x14ac:dyDescent="0.3">
      <c r="A283" s="129" t="s">
        <v>292</v>
      </c>
      <c r="B283" s="59" t="s">
        <v>293</v>
      </c>
      <c r="C283" s="59" t="s">
        <v>528</v>
      </c>
      <c r="D283" s="59" t="s">
        <v>711</v>
      </c>
      <c r="E283" s="59" t="s">
        <v>604</v>
      </c>
      <c r="F283" s="59" t="s">
        <v>712</v>
      </c>
      <c r="G283" s="59" t="s">
        <v>713</v>
      </c>
      <c r="H283" s="179" t="s">
        <v>714</v>
      </c>
      <c r="I283" s="77" t="str">
        <f>VLOOKUP(F283,'N2K Features'!$D$5:$CL$125,4,FALSE)</f>
        <v>No</v>
      </c>
      <c r="J283" s="77" t="str">
        <f>VLOOKUP(F283,'N2K Features'!$D$5:$CL$125,5,FALSE)</f>
        <v>Negligible</v>
      </c>
      <c r="K283" s="77" t="str">
        <f>VLOOKUP(F283,'N2K Features'!$D$5:$CL$125,6,FALSE)</f>
        <v>Low</v>
      </c>
      <c r="L283" s="77" t="str">
        <f>VLOOKUP(F283,'N2K Features'!$D$5:$CL$125,7,FALSE)</f>
        <v>No</v>
      </c>
      <c r="M283" s="77" t="str">
        <f>VLOOKUP(F283,'N2K Features'!$D$5:$CL$125,8,FALSE)</f>
        <v>Negligible</v>
      </c>
      <c r="N283" s="77" t="str">
        <f>VLOOKUP(F283,'N2K Features'!$D$5:$CL$125,9,FALSE)</f>
        <v>Low</v>
      </c>
      <c r="O283" s="77" t="str">
        <f>VLOOKUP(F283,'N2K Features'!$D$5:$CL$125,10,FALSE)</f>
        <v>No</v>
      </c>
      <c r="P283" s="77" t="str">
        <f>VLOOKUP(F283,'N2K Features'!$D$5:$CL$125,11,FALSE)</f>
        <v>Negligible</v>
      </c>
      <c r="Q283" s="77" t="str">
        <f>VLOOKUP(F283,'N2K Features'!$D$5:$CL$125,12,FALSE)</f>
        <v>Low</v>
      </c>
      <c r="R283" s="77" t="str">
        <f>VLOOKUP(F283,'N2K Features'!$D$5:$CL$125,13,FALSE)</f>
        <v>No</v>
      </c>
      <c r="S283" s="77" t="str">
        <f>VLOOKUP(F283,'N2K Features'!$D$5:$CL$125,14,FALSE)</f>
        <v>Negligible</v>
      </c>
      <c r="T283" s="77" t="str">
        <f>VLOOKUP(F283,'N2K Features'!$D$5:$CL$125,15,FALSE)</f>
        <v>Low</v>
      </c>
      <c r="U283" s="77" t="str">
        <f>VLOOKUP(F283,'N2K Features'!$D$5:$CL$125,16,FALSE)</f>
        <v>No</v>
      </c>
      <c r="V283" s="77">
        <f>VLOOKUP(F283,'N2K Features'!$D$5:$CL$125, 17,FALSE)</f>
        <v>0</v>
      </c>
      <c r="W283" s="77">
        <f>VLOOKUP(F283,'N2K Features'!$D$5:$CL$125,18,FALSE)</f>
        <v>0</v>
      </c>
      <c r="X283" s="77" t="str">
        <f>VLOOKUP(F283,'N2K Features'!$D$5:$CL$125,19,FALSE)</f>
        <v>No</v>
      </c>
      <c r="Y283" s="77">
        <f>VLOOKUP(F283,'N2K Features'!$D$5:$CL$125,20,FALSE)</f>
        <v>0</v>
      </c>
      <c r="Z283" s="77">
        <f>VLOOKUP(F283,'N2K Features'!$D$5:$CL$125,21,FALSE)</f>
        <v>0</v>
      </c>
      <c r="AA283" s="77" t="str">
        <f>VLOOKUP(F283,'N2K Features'!$D$5:$CL$125,22,FALSE)</f>
        <v>No</v>
      </c>
      <c r="AB283" s="77">
        <f>VLOOKUP(F283,'N2K Features'!$D$5:$CL$125,23,FALSE)</f>
        <v>0</v>
      </c>
      <c r="AC283" s="77">
        <f>VLOOKUP(F283,'N2K Features'!$D$5:$CL$125,24,FALSE)</f>
        <v>0</v>
      </c>
      <c r="AD283" s="77" t="str">
        <f>VLOOKUP(F283,'N2K Features'!$D$5:$CL$125,25,FALSE)</f>
        <v>No</v>
      </c>
      <c r="AE283" s="77">
        <f>VLOOKUP(F283,'N2K Features'!$D$5:$CL$125,26,FALSE)</f>
        <v>0</v>
      </c>
      <c r="AF283" s="78">
        <f>VLOOKUP(F283,'N2K Features'!$D$5:$CL$125,27,FALSE)</f>
        <v>0</v>
      </c>
      <c r="AG283" s="76" t="str">
        <f>VLOOKUP(F283,'N2K Features'!$D$5:$CL$125,28,FALSE)</f>
        <v>No</v>
      </c>
      <c r="AH283" s="76">
        <f>VLOOKUP(F283,'N2K Features'!$D$5:$CL$125,29,FALSE)</f>
        <v>0</v>
      </c>
      <c r="AI283" s="76">
        <f>VLOOKUP(F283,'N2K Features'!$D$5:$CL$125,30,FALSE)</f>
        <v>0</v>
      </c>
      <c r="AJ283" s="76" t="str">
        <f>VLOOKUP(F283,'N2K Features'!$D$5:$CL$125,31,FALSE)</f>
        <v>No</v>
      </c>
      <c r="AK283" s="76">
        <f>VLOOKUP(F283,'N2K Features'!$D$5:$CL$125,32,FALSE)</f>
        <v>0</v>
      </c>
      <c r="AL283" s="76">
        <f>VLOOKUP(F283,'N2K Features'!$D$5:$CL$125,33,FALSE)</f>
        <v>0</v>
      </c>
      <c r="AM283" s="76" t="str">
        <f>VLOOKUP(F283,'N2K Features'!$D$5:$CL$125,34,FALSE)</f>
        <v>No</v>
      </c>
      <c r="AN283" s="76">
        <f>VLOOKUP(F283,'N2K Features'!$D$5:$CL$125,35,FALSE)</f>
        <v>0</v>
      </c>
      <c r="AO283" s="76">
        <f>VLOOKUP(F283,'N2K Features'!$D$5:$CL$125,36,FALSE)</f>
        <v>0</v>
      </c>
      <c r="AP283" s="76" t="str">
        <f>VLOOKUP(F283,'N2K Features'!$D$5:$CL$125,37,FALSE)</f>
        <v>No</v>
      </c>
      <c r="AQ283" s="76">
        <f>VLOOKUP(F283,'N2K Features'!$D$5:$CL$125,38,FALSE)</f>
        <v>0</v>
      </c>
      <c r="AR283" s="76">
        <f>VLOOKUP(F283,'N2K Features'!$D$5:$CL$125,39,FALSE)</f>
        <v>0</v>
      </c>
      <c r="AS283" s="76" t="str">
        <f>VLOOKUP(F283,'N2K Features'!$D$5:$CL$125,40,FALSE)</f>
        <v>No</v>
      </c>
      <c r="AT283" s="76">
        <f>VLOOKUP(F283,'N2K Features'!$D$5:$CL$125,41,FALSE)</f>
        <v>0</v>
      </c>
      <c r="AU283" s="76">
        <f>VLOOKUP(F283,'N2K Features'!$D$5:$CL$125,42,FALSE)</f>
        <v>0</v>
      </c>
      <c r="AV283" s="76" t="str">
        <f>VLOOKUP(F283,'N2K Features'!$D$5:$CL$125,43,FALSE)</f>
        <v>No</v>
      </c>
      <c r="AW283" s="76">
        <f>VLOOKUP(F283,'N2K Features'!$D$5:$CL$125,44,FALSE)</f>
        <v>0</v>
      </c>
      <c r="AX283" s="76">
        <f>VLOOKUP(F283,'N2K Features'!$D$5:$CL$125,45,FALSE)</f>
        <v>0</v>
      </c>
      <c r="AY283" s="76" t="str">
        <f>VLOOKUP(F283,'N2K Features'!$D$5:$CL$125,46,FALSE)</f>
        <v>No</v>
      </c>
      <c r="AZ283" s="76">
        <f>VLOOKUP(F283,'N2K Features'!$D$5:$CL$125,47,FALSE)</f>
        <v>0</v>
      </c>
      <c r="BA283" s="76">
        <f>VLOOKUP(F283,'N2K Features'!$D$5:$CL$125,48,FALSE)</f>
        <v>0</v>
      </c>
      <c r="BB283" s="76" t="str">
        <f>VLOOKUP(F283,'N2K Features'!$D$5:$CL$125,49,FALSE)</f>
        <v>No</v>
      </c>
      <c r="BC283" s="76">
        <f>VLOOKUP(F283,'N2K Features'!$D$5:$CL$125,50,FALSE)</f>
        <v>0</v>
      </c>
      <c r="BD283" s="130">
        <f>VLOOKUP(F283,'N2K Features'!$D$5:$CL$125,51,FALSE)</f>
        <v>0</v>
      </c>
      <c r="BE283" s="76" t="str">
        <f>VLOOKUP(F283,'N2K Features'!$D$5:$CL$125,52,FALSE)</f>
        <v>No</v>
      </c>
      <c r="BF283" s="76">
        <f>VLOOKUP(F283,'N2K Features'!$D$5:$CL$125,53,FALSE)</f>
        <v>0</v>
      </c>
      <c r="BG283" s="130">
        <f>VLOOKUP(F283,'N2K Features'!$D$5:$CL$125,54,FALSE)</f>
        <v>0</v>
      </c>
      <c r="BH283" s="76" t="str">
        <f>VLOOKUP(F283,'N2K Features'!$D$5:$CL$125,55,FALSE)</f>
        <v>No</v>
      </c>
      <c r="BI283" s="76">
        <f>VLOOKUP(F283,'N2K Features'!$D$5:$CL$125,56,FALSE)</f>
        <v>0</v>
      </c>
      <c r="BJ283" s="76">
        <f>VLOOKUP(F283,'N2K Features'!$D$5:$CL$125,57,FALSE)</f>
        <v>0</v>
      </c>
      <c r="BK283" s="76" t="str">
        <f>VLOOKUP(F283,'N2K Features'!$D$5:$CL$125,58,FALSE)</f>
        <v>No</v>
      </c>
      <c r="BL283" s="76">
        <f>VLOOKUP(F283,'N2K Features'!$D$5:$CL$125,59,FALSE)</f>
        <v>0</v>
      </c>
      <c r="BM283" s="130">
        <f>VLOOKUP(F283,'N2K Features'!$D$5:$CL$125,60,FALSE)</f>
        <v>0</v>
      </c>
      <c r="BN283" s="76" t="str">
        <f>VLOOKUP(F283,'N2K Features'!$D$5:$CL$125,61,FALSE)</f>
        <v>No</v>
      </c>
      <c r="BO283" s="76">
        <f>VLOOKUP(F283,'N2K Features'!$D$5:$CL$125,62,FALSE)</f>
        <v>0</v>
      </c>
      <c r="BP283" s="76">
        <f>VLOOKUP(F283,'N2K Features'!$D$5:$CL$125,63,FALSE)</f>
        <v>0</v>
      </c>
      <c r="BQ283" s="76" t="str">
        <f>VLOOKUP(F283,'N2K Features'!$D$5:$CL$125,64,FALSE)</f>
        <v>No</v>
      </c>
      <c r="BR283" s="76">
        <f>VLOOKUP(F283,'N2K Features'!$D$5:$CL$125,65,FALSE)</f>
        <v>0</v>
      </c>
      <c r="BS283" s="76">
        <f>VLOOKUP(F283,'N2K Features'!$D$5:$CL$125,66,FALSE)</f>
        <v>0</v>
      </c>
      <c r="BT283" s="76" t="str">
        <f>VLOOKUP(F283,'N2K Features'!$D$5:$CL$125,67,FALSE)</f>
        <v>No</v>
      </c>
      <c r="BU283" s="76">
        <f>VLOOKUP(F283,'N2K Features'!$D$5:$CL$125,68,FALSE)</f>
        <v>0</v>
      </c>
      <c r="BV283" s="76">
        <f>VLOOKUP(F283,'N2K Features'!$D$5:$CL$125,69,FALSE)</f>
        <v>0</v>
      </c>
      <c r="BW283" s="76" t="str">
        <f>VLOOKUP(F283,'N2K Features'!$D$5:$CL$125,70,FALSE)</f>
        <v>No</v>
      </c>
      <c r="BX283" s="76">
        <f>VLOOKUP(F283,'N2K Features'!$D$5:$CL$125,71,FALSE)</f>
        <v>0</v>
      </c>
      <c r="BY283" s="130">
        <f>VLOOKUP(F283,'N2K Features'!$D$5:$CL$125,72,FALSE)</f>
        <v>0</v>
      </c>
      <c r="BZ283" s="76" t="str">
        <f>VLOOKUP(F283,'N2K Features'!$D$5:$CL$125,73,FALSE)</f>
        <v>No</v>
      </c>
      <c r="CA283" s="76">
        <f>VLOOKUP(F283,'N2K Features'!$D$5:$CL$125,74,FALSE)</f>
        <v>0</v>
      </c>
      <c r="CB283" s="76">
        <f>VLOOKUP(F283,'N2K Features'!$D$5:$CL$125,75,FALSE)</f>
        <v>0</v>
      </c>
      <c r="CC283" s="76" t="str">
        <f>VLOOKUP(F283,'N2K Features'!$D$5:$CL$125,76,FALSE)</f>
        <v>No</v>
      </c>
      <c r="CD283" s="76">
        <f>VLOOKUP(F283,'N2K Features'!$D$5:$CL$125,77,FALSE)</f>
        <v>0</v>
      </c>
      <c r="CE283" s="76">
        <f>VLOOKUP(F283,'N2K Features'!$D$5:$CL$125,78,FALSE)</f>
        <v>0</v>
      </c>
      <c r="CF283" s="76" t="str">
        <f>VLOOKUP(F283,'N2K Features'!$D$5:$CL$125,79,FALSE)</f>
        <v>No</v>
      </c>
      <c r="CG283" s="76">
        <f>VLOOKUP(F283,'N2K Features'!$D$5:$CL$125,80,FALSE)</f>
        <v>0</v>
      </c>
      <c r="CH283" s="76">
        <f>VLOOKUP(F283,'N2K Features'!$D$5:$CL$125,81,FALSE)</f>
        <v>0</v>
      </c>
      <c r="CI283" s="76" t="str">
        <f>VLOOKUP(F283,'N2K Features'!$D$5:$CL$125,82,FALSE)</f>
        <v>No</v>
      </c>
      <c r="CJ283" s="76">
        <f>VLOOKUP(F283,'N2K Features'!$D$5:$CL$125,83,FALSE)</f>
        <v>0</v>
      </c>
      <c r="CK283" s="76">
        <f>VLOOKUP(F283,'N2K Features'!$D$5:$CL$125,84,FALSE)</f>
        <v>0</v>
      </c>
      <c r="CL283" s="76" t="str">
        <f>VLOOKUP(F283,'N2K Features'!$D$5:$CL$125,85,FALSE)</f>
        <v>No</v>
      </c>
      <c r="CM283" s="76">
        <f>VLOOKUP(F283,'N2K Features'!$D$5:$CL$125,86,FALSE)</f>
        <v>0</v>
      </c>
      <c r="CN283" s="79">
        <f>VLOOKUP(F283,'N2K Features'!$D$5:$CL$125,87,FALSE)</f>
        <v>0</v>
      </c>
    </row>
    <row r="284" spans="1:92" ht="14.4" x14ac:dyDescent="0.3">
      <c r="A284" s="129" t="s">
        <v>292</v>
      </c>
      <c r="B284" s="59" t="s">
        <v>293</v>
      </c>
      <c r="C284" s="59" t="s">
        <v>528</v>
      </c>
      <c r="D284" s="59" t="s">
        <v>32</v>
      </c>
      <c r="E284" s="59" t="s">
        <v>605</v>
      </c>
      <c r="F284" s="59" t="s">
        <v>33</v>
      </c>
      <c r="G284" s="59" t="s">
        <v>34</v>
      </c>
      <c r="H284" s="179" t="s">
        <v>35</v>
      </c>
      <c r="I284" s="77" t="str">
        <f>VLOOKUP(F284,'N2K Features'!$D$5:$CL$125,4,FALSE)</f>
        <v>No</v>
      </c>
      <c r="J284" s="77">
        <f>VLOOKUP(F284,'N2K Features'!$D$5:$CL$125,5,FALSE)</f>
        <v>0</v>
      </c>
      <c r="K284" s="77">
        <f>VLOOKUP(F284,'N2K Features'!$D$5:$CL$125,6,FALSE)</f>
        <v>0</v>
      </c>
      <c r="L284" s="77" t="str">
        <f>VLOOKUP(F284,'N2K Features'!$D$5:$CL$125,7,FALSE)</f>
        <v>No</v>
      </c>
      <c r="M284" s="77" t="str">
        <f>VLOOKUP(F284,'N2K Features'!$D$5:$CL$125,8,FALSE)</f>
        <v>Negligible</v>
      </c>
      <c r="N284" s="77" t="str">
        <f>VLOOKUP(F284,'N2K Features'!$D$5:$CL$125,9,FALSE)</f>
        <v>Low</v>
      </c>
      <c r="O284" s="77" t="str">
        <f>VLOOKUP(F284,'N2K Features'!$D$5:$CL$125,10,FALSE)</f>
        <v>No</v>
      </c>
      <c r="P284" s="77" t="str">
        <f>VLOOKUP(F284,'N2K Features'!$D$5:$CL$125,11,FALSE)</f>
        <v>Negligible</v>
      </c>
      <c r="Q284" s="77" t="str">
        <f>VLOOKUP(F284,'N2K Features'!$D$5:$CL$125,12,FALSE)</f>
        <v>Low</v>
      </c>
      <c r="R284" s="77" t="str">
        <f>VLOOKUP(F284,'N2K Features'!$D$5:$CL$125,13,FALSE)</f>
        <v>No</v>
      </c>
      <c r="S284" s="77">
        <f>VLOOKUP(F284,'N2K Features'!$D$5:$CL$125,14,FALSE)</f>
        <v>0</v>
      </c>
      <c r="T284" s="77">
        <f>VLOOKUP(F284,'N2K Features'!$D$5:$CL$125,15,FALSE)</f>
        <v>0</v>
      </c>
      <c r="U284" s="77" t="str">
        <f>VLOOKUP(F284,'N2K Features'!$D$5:$CL$125,16,FALSE)</f>
        <v>No</v>
      </c>
      <c r="V284" s="77">
        <f>VLOOKUP(F284,'N2K Features'!$D$5:$CL$125, 17,FALSE)</f>
        <v>0</v>
      </c>
      <c r="W284" s="77">
        <f>VLOOKUP(F284,'N2K Features'!$D$5:$CL$125,18,FALSE)</f>
        <v>0</v>
      </c>
      <c r="X284" s="77" t="str">
        <f>VLOOKUP(F284,'N2K Features'!$D$5:$CL$125,19,FALSE)</f>
        <v>No</v>
      </c>
      <c r="Y284" s="77">
        <f>VLOOKUP(F284,'N2K Features'!$D$5:$CL$125,20,FALSE)</f>
        <v>0</v>
      </c>
      <c r="Z284" s="77">
        <f>VLOOKUP(F284,'N2K Features'!$D$5:$CL$125,21,FALSE)</f>
        <v>0</v>
      </c>
      <c r="AA284" s="77" t="str">
        <f>VLOOKUP(F284,'N2K Features'!$D$5:$CL$125,22,FALSE)</f>
        <v>No</v>
      </c>
      <c r="AB284" s="77">
        <f>VLOOKUP(F284,'N2K Features'!$D$5:$CL$125,23,FALSE)</f>
        <v>0</v>
      </c>
      <c r="AC284" s="77">
        <f>VLOOKUP(F284,'N2K Features'!$D$5:$CL$125,24,FALSE)</f>
        <v>0</v>
      </c>
      <c r="AD284" s="77" t="str">
        <f>VLOOKUP(F284,'N2K Features'!$D$5:$CL$125,25,FALSE)</f>
        <v>No</v>
      </c>
      <c r="AE284" s="77">
        <f>VLOOKUP(F284,'N2K Features'!$D$5:$CL$125,26,FALSE)</f>
        <v>0</v>
      </c>
      <c r="AF284" s="78">
        <f>VLOOKUP(F284,'N2K Features'!$D$5:$CL$125,27,FALSE)</f>
        <v>0</v>
      </c>
      <c r="AG284" s="76" t="str">
        <f>VLOOKUP(F284,'N2K Features'!$D$5:$CL$125,28,FALSE)</f>
        <v>No</v>
      </c>
      <c r="AH284" s="76">
        <f>VLOOKUP(F284,'N2K Features'!$D$5:$CL$125,29,FALSE)</f>
        <v>0</v>
      </c>
      <c r="AI284" s="76">
        <f>VLOOKUP(F284,'N2K Features'!$D$5:$CL$125,30,FALSE)</f>
        <v>0</v>
      </c>
      <c r="AJ284" s="76" t="str">
        <f>VLOOKUP(F284,'N2K Features'!$D$5:$CL$125,31,FALSE)</f>
        <v>No</v>
      </c>
      <c r="AK284" s="76">
        <f>VLOOKUP(F284,'N2K Features'!$D$5:$CL$125,32,FALSE)</f>
        <v>0</v>
      </c>
      <c r="AL284" s="76">
        <f>VLOOKUP(F284,'N2K Features'!$D$5:$CL$125,33,FALSE)</f>
        <v>0</v>
      </c>
      <c r="AM284" s="76" t="str">
        <f>VLOOKUP(F284,'N2K Features'!$D$5:$CL$125,34,FALSE)</f>
        <v>No</v>
      </c>
      <c r="AN284" s="76">
        <f>VLOOKUP(F284,'N2K Features'!$D$5:$CL$125,35,FALSE)</f>
        <v>0</v>
      </c>
      <c r="AO284" s="76">
        <f>VLOOKUP(F284,'N2K Features'!$D$5:$CL$125,36,FALSE)</f>
        <v>0</v>
      </c>
      <c r="AP284" s="76" t="str">
        <f>VLOOKUP(F284,'N2K Features'!$D$5:$CL$125,37,FALSE)</f>
        <v>No</v>
      </c>
      <c r="AQ284" s="76">
        <f>VLOOKUP(F284,'N2K Features'!$D$5:$CL$125,38,FALSE)</f>
        <v>0</v>
      </c>
      <c r="AR284" s="76">
        <f>VLOOKUP(F284,'N2K Features'!$D$5:$CL$125,39,FALSE)</f>
        <v>0</v>
      </c>
      <c r="AS284" s="76" t="str">
        <f>VLOOKUP(F284,'N2K Features'!$D$5:$CL$125,40,FALSE)</f>
        <v>No</v>
      </c>
      <c r="AT284" s="76">
        <f>VLOOKUP(F284,'N2K Features'!$D$5:$CL$125,41,FALSE)</f>
        <v>0</v>
      </c>
      <c r="AU284" s="76">
        <f>VLOOKUP(F284,'N2K Features'!$D$5:$CL$125,42,FALSE)</f>
        <v>0</v>
      </c>
      <c r="AV284" s="76" t="str">
        <f>VLOOKUP(F284,'N2K Features'!$D$5:$CL$125,43,FALSE)</f>
        <v>No</v>
      </c>
      <c r="AW284" s="76">
        <f>VLOOKUP(F284,'N2K Features'!$D$5:$CL$125,44,FALSE)</f>
        <v>0</v>
      </c>
      <c r="AX284" s="76">
        <f>VLOOKUP(F284,'N2K Features'!$D$5:$CL$125,45,FALSE)</f>
        <v>0</v>
      </c>
      <c r="AY284" s="76" t="str">
        <f>VLOOKUP(F284,'N2K Features'!$D$5:$CL$125,46,FALSE)</f>
        <v>No</v>
      </c>
      <c r="AZ284" s="76">
        <f>VLOOKUP(F284,'N2K Features'!$D$5:$CL$125,47,FALSE)</f>
        <v>0</v>
      </c>
      <c r="BA284" s="76">
        <f>VLOOKUP(F284,'N2K Features'!$D$5:$CL$125,48,FALSE)</f>
        <v>0</v>
      </c>
      <c r="BB284" s="76" t="str">
        <f>VLOOKUP(F284,'N2K Features'!$D$5:$CL$125,49,FALSE)</f>
        <v>No</v>
      </c>
      <c r="BC284" s="76">
        <f>VLOOKUP(F284,'N2K Features'!$D$5:$CL$125,50,FALSE)</f>
        <v>0</v>
      </c>
      <c r="BD284" s="130">
        <f>VLOOKUP(F284,'N2K Features'!$D$5:$CL$125,51,FALSE)</f>
        <v>0</v>
      </c>
      <c r="BE284" s="76" t="str">
        <f>VLOOKUP(F284,'N2K Features'!$D$5:$CL$125,52,FALSE)</f>
        <v>No</v>
      </c>
      <c r="BF284" s="76">
        <f>VLOOKUP(F284,'N2K Features'!$D$5:$CL$125,53,FALSE)</f>
        <v>0</v>
      </c>
      <c r="BG284" s="130">
        <f>VLOOKUP(F284,'N2K Features'!$D$5:$CL$125,54,FALSE)</f>
        <v>0</v>
      </c>
      <c r="BH284" s="76" t="str">
        <f>VLOOKUP(F284,'N2K Features'!$D$5:$CL$125,55,FALSE)</f>
        <v>No</v>
      </c>
      <c r="BI284" s="76">
        <f>VLOOKUP(F284,'N2K Features'!$D$5:$CL$125,56,FALSE)</f>
        <v>0</v>
      </c>
      <c r="BJ284" s="76">
        <f>VLOOKUP(F284,'N2K Features'!$D$5:$CL$125,57,FALSE)</f>
        <v>0</v>
      </c>
      <c r="BK284" s="76" t="str">
        <f>VLOOKUP(F284,'N2K Features'!$D$5:$CL$125,58,FALSE)</f>
        <v>No</v>
      </c>
      <c r="BL284" s="76">
        <f>VLOOKUP(F284,'N2K Features'!$D$5:$CL$125,59,FALSE)</f>
        <v>0</v>
      </c>
      <c r="BM284" s="130">
        <f>VLOOKUP(F284,'N2K Features'!$D$5:$CL$125,60,FALSE)</f>
        <v>0</v>
      </c>
      <c r="BN284" s="76" t="str">
        <f>VLOOKUP(F284,'N2K Features'!$D$5:$CL$125,61,FALSE)</f>
        <v>No</v>
      </c>
      <c r="BO284" s="76">
        <f>VLOOKUP(F284,'N2K Features'!$D$5:$CL$125,62,FALSE)</f>
        <v>0</v>
      </c>
      <c r="BP284" s="76">
        <f>VLOOKUP(F284,'N2K Features'!$D$5:$CL$125,63,FALSE)</f>
        <v>0</v>
      </c>
      <c r="BQ284" s="76" t="str">
        <f>VLOOKUP(F284,'N2K Features'!$D$5:$CL$125,64,FALSE)</f>
        <v>No</v>
      </c>
      <c r="BR284" s="76">
        <f>VLOOKUP(F284,'N2K Features'!$D$5:$CL$125,65,FALSE)</f>
        <v>0</v>
      </c>
      <c r="BS284" s="76">
        <f>VLOOKUP(F284,'N2K Features'!$D$5:$CL$125,66,FALSE)</f>
        <v>0</v>
      </c>
      <c r="BT284" s="76" t="str">
        <f>VLOOKUP(F284,'N2K Features'!$D$5:$CL$125,67,FALSE)</f>
        <v>No</v>
      </c>
      <c r="BU284" s="76">
        <f>VLOOKUP(F284,'N2K Features'!$D$5:$CL$125,68,FALSE)</f>
        <v>0</v>
      </c>
      <c r="BV284" s="76">
        <f>VLOOKUP(F284,'N2K Features'!$D$5:$CL$125,69,FALSE)</f>
        <v>0</v>
      </c>
      <c r="BW284" s="76" t="str">
        <f>VLOOKUP(F284,'N2K Features'!$D$5:$CL$125,70,FALSE)</f>
        <v>No</v>
      </c>
      <c r="BX284" s="76">
        <f>VLOOKUP(F284,'N2K Features'!$D$5:$CL$125,71,FALSE)</f>
        <v>0</v>
      </c>
      <c r="BY284" s="130">
        <f>VLOOKUP(F284,'N2K Features'!$D$5:$CL$125,72,FALSE)</f>
        <v>0</v>
      </c>
      <c r="BZ284" s="76" t="str">
        <f>VLOOKUP(F284,'N2K Features'!$D$5:$CL$125,73,FALSE)</f>
        <v>No</v>
      </c>
      <c r="CA284" s="76">
        <f>VLOOKUP(F284,'N2K Features'!$D$5:$CL$125,74,FALSE)</f>
        <v>0</v>
      </c>
      <c r="CB284" s="76">
        <f>VLOOKUP(F284,'N2K Features'!$D$5:$CL$125,75,FALSE)</f>
        <v>0</v>
      </c>
      <c r="CC284" s="76" t="str">
        <f>VLOOKUP(F284,'N2K Features'!$D$5:$CL$125,76,FALSE)</f>
        <v>No</v>
      </c>
      <c r="CD284" s="76">
        <f>VLOOKUP(F284,'N2K Features'!$D$5:$CL$125,77,FALSE)</f>
        <v>0</v>
      </c>
      <c r="CE284" s="76">
        <f>VLOOKUP(F284,'N2K Features'!$D$5:$CL$125,78,FALSE)</f>
        <v>0</v>
      </c>
      <c r="CF284" s="76" t="str">
        <f>VLOOKUP(F284,'N2K Features'!$D$5:$CL$125,79,FALSE)</f>
        <v>No</v>
      </c>
      <c r="CG284" s="76">
        <f>VLOOKUP(F284,'N2K Features'!$D$5:$CL$125,80,FALSE)</f>
        <v>0</v>
      </c>
      <c r="CH284" s="76">
        <f>VLOOKUP(F284,'N2K Features'!$D$5:$CL$125,81,FALSE)</f>
        <v>0</v>
      </c>
      <c r="CI284" s="76" t="str">
        <f>VLOOKUP(F284,'N2K Features'!$D$5:$CL$125,82,FALSE)</f>
        <v>No</v>
      </c>
      <c r="CJ284" s="76">
        <f>VLOOKUP(F284,'N2K Features'!$D$5:$CL$125,83,FALSE)</f>
        <v>0</v>
      </c>
      <c r="CK284" s="76">
        <f>VLOOKUP(F284,'N2K Features'!$D$5:$CL$125,84,FALSE)</f>
        <v>0</v>
      </c>
      <c r="CL284" s="76" t="str">
        <f>VLOOKUP(F284,'N2K Features'!$D$5:$CL$125,85,FALSE)</f>
        <v>No</v>
      </c>
      <c r="CM284" s="76">
        <f>VLOOKUP(F284,'N2K Features'!$D$5:$CL$125,86,FALSE)</f>
        <v>0</v>
      </c>
      <c r="CN284" s="79" t="str">
        <f>VLOOKUP(F284,'N2K Features'!$D$5:$CL$125,87,FALSE)</f>
        <v xml:space="preserve">Specialist interest only. </v>
      </c>
    </row>
    <row r="285" spans="1:92" ht="14.4" x14ac:dyDescent="0.3">
      <c r="A285" s="129" t="s">
        <v>292</v>
      </c>
      <c r="B285" s="59" t="s">
        <v>293</v>
      </c>
      <c r="C285" s="59" t="s">
        <v>528</v>
      </c>
      <c r="D285" s="59" t="s">
        <v>55</v>
      </c>
      <c r="E285" s="59" t="s">
        <v>57</v>
      </c>
      <c r="F285" s="59" t="s">
        <v>56</v>
      </c>
      <c r="G285" s="59" t="s">
        <v>57</v>
      </c>
      <c r="H285" s="179" t="s">
        <v>58</v>
      </c>
      <c r="I285" s="77" t="str">
        <f>VLOOKUP(F285,'N2K Features'!$D$5:$CL$125,4,FALSE)</f>
        <v>No</v>
      </c>
      <c r="J285" s="77">
        <f>VLOOKUP(F285,'N2K Features'!$D$5:$CL$125,5,FALSE)</f>
        <v>0</v>
      </c>
      <c r="K285" s="77">
        <f>VLOOKUP(F285,'N2K Features'!$D$5:$CL$125,6,FALSE)</f>
        <v>0</v>
      </c>
      <c r="L285" s="77" t="str">
        <f>VLOOKUP(F285,'N2K Features'!$D$5:$CL$125,7,FALSE)</f>
        <v>No</v>
      </c>
      <c r="M285" s="77" t="str">
        <f>VLOOKUP(F285,'N2K Features'!$D$5:$CL$125,8,FALSE)</f>
        <v>Negligible</v>
      </c>
      <c r="N285" s="77" t="str">
        <f>VLOOKUP(F285,'N2K Features'!$D$5:$CL$125,9,FALSE)</f>
        <v>Low</v>
      </c>
      <c r="O285" s="77" t="str">
        <f>VLOOKUP(F285,'N2K Features'!$D$5:$CL$125,10,FALSE)</f>
        <v>No</v>
      </c>
      <c r="P285" s="77" t="str">
        <f>VLOOKUP(F285,'N2K Features'!$D$5:$CL$125,11,FALSE)</f>
        <v>Negligible</v>
      </c>
      <c r="Q285" s="77" t="str">
        <f>VLOOKUP(F285,'N2K Features'!$D$5:$CL$125,12,FALSE)</f>
        <v>Low</v>
      </c>
      <c r="R285" s="77" t="str">
        <f>VLOOKUP(F285,'N2K Features'!$D$5:$CL$125,13,FALSE)</f>
        <v>No</v>
      </c>
      <c r="S285" s="77">
        <f>VLOOKUP(F285,'N2K Features'!$D$5:$CL$125,14,FALSE)</f>
        <v>0</v>
      </c>
      <c r="T285" s="77">
        <f>VLOOKUP(F285,'N2K Features'!$D$5:$CL$125,15,FALSE)</f>
        <v>0</v>
      </c>
      <c r="U285" s="77" t="str">
        <f>VLOOKUP(F285,'N2K Features'!$D$5:$CL$125,16,FALSE)</f>
        <v>No</v>
      </c>
      <c r="V285" s="77">
        <f>VLOOKUP(F285,'N2K Features'!$D$5:$CL$125, 17,FALSE)</f>
        <v>0</v>
      </c>
      <c r="W285" s="77">
        <f>VLOOKUP(F285,'N2K Features'!$D$5:$CL$125,18,FALSE)</f>
        <v>0</v>
      </c>
      <c r="X285" s="77" t="str">
        <f>VLOOKUP(F285,'N2K Features'!$D$5:$CL$125,19,FALSE)</f>
        <v>No</v>
      </c>
      <c r="Y285" s="77">
        <f>VLOOKUP(F285,'N2K Features'!$D$5:$CL$125,20,FALSE)</f>
        <v>0</v>
      </c>
      <c r="Z285" s="77">
        <f>VLOOKUP(F285,'N2K Features'!$D$5:$CL$125,21,FALSE)</f>
        <v>0</v>
      </c>
      <c r="AA285" s="77" t="str">
        <f>VLOOKUP(F285,'N2K Features'!$D$5:$CL$125,22,FALSE)</f>
        <v>No</v>
      </c>
      <c r="AB285" s="77">
        <f>VLOOKUP(F285,'N2K Features'!$D$5:$CL$125,23,FALSE)</f>
        <v>0</v>
      </c>
      <c r="AC285" s="77">
        <f>VLOOKUP(F285,'N2K Features'!$D$5:$CL$125,24,FALSE)</f>
        <v>0</v>
      </c>
      <c r="AD285" s="77" t="str">
        <f>VLOOKUP(F285,'N2K Features'!$D$5:$CL$125,25,FALSE)</f>
        <v>No</v>
      </c>
      <c r="AE285" s="77">
        <f>VLOOKUP(F285,'N2K Features'!$D$5:$CL$125,26,FALSE)</f>
        <v>0</v>
      </c>
      <c r="AF285" s="78">
        <f>VLOOKUP(F285,'N2K Features'!$D$5:$CL$125,27,FALSE)</f>
        <v>0</v>
      </c>
      <c r="AG285" s="76" t="str">
        <f>VLOOKUP(F285,'N2K Features'!$D$5:$CL$125,28,FALSE)</f>
        <v>No</v>
      </c>
      <c r="AH285" s="76">
        <f>VLOOKUP(F285,'N2K Features'!$D$5:$CL$125,29,FALSE)</f>
        <v>0</v>
      </c>
      <c r="AI285" s="76">
        <f>VLOOKUP(F285,'N2K Features'!$D$5:$CL$125,30,FALSE)</f>
        <v>0</v>
      </c>
      <c r="AJ285" s="76" t="str">
        <f>VLOOKUP(F285,'N2K Features'!$D$5:$CL$125,31,FALSE)</f>
        <v>No</v>
      </c>
      <c r="AK285" s="76">
        <f>VLOOKUP(F285,'N2K Features'!$D$5:$CL$125,32,FALSE)</f>
        <v>0</v>
      </c>
      <c r="AL285" s="76">
        <f>VLOOKUP(F285,'N2K Features'!$D$5:$CL$125,33,FALSE)</f>
        <v>0</v>
      </c>
      <c r="AM285" s="76" t="str">
        <f>VLOOKUP(F285,'N2K Features'!$D$5:$CL$125,34,FALSE)</f>
        <v>No</v>
      </c>
      <c r="AN285" s="76">
        <f>VLOOKUP(F285,'N2K Features'!$D$5:$CL$125,35,FALSE)</f>
        <v>0</v>
      </c>
      <c r="AO285" s="76">
        <f>VLOOKUP(F285,'N2K Features'!$D$5:$CL$125,36,FALSE)</f>
        <v>0</v>
      </c>
      <c r="AP285" s="76" t="str">
        <f>VLOOKUP(F285,'N2K Features'!$D$5:$CL$125,37,FALSE)</f>
        <v>No</v>
      </c>
      <c r="AQ285" s="76">
        <f>VLOOKUP(F285,'N2K Features'!$D$5:$CL$125,38,FALSE)</f>
        <v>0</v>
      </c>
      <c r="AR285" s="76">
        <f>VLOOKUP(F285,'N2K Features'!$D$5:$CL$125,39,FALSE)</f>
        <v>0</v>
      </c>
      <c r="AS285" s="76" t="str">
        <f>VLOOKUP(F285,'N2K Features'!$D$5:$CL$125,40,FALSE)</f>
        <v>No</v>
      </c>
      <c r="AT285" s="76">
        <f>VLOOKUP(F285,'N2K Features'!$D$5:$CL$125,41,FALSE)</f>
        <v>0</v>
      </c>
      <c r="AU285" s="76">
        <f>VLOOKUP(F285,'N2K Features'!$D$5:$CL$125,42,FALSE)</f>
        <v>0</v>
      </c>
      <c r="AV285" s="76" t="str">
        <f>VLOOKUP(F285,'N2K Features'!$D$5:$CL$125,43,FALSE)</f>
        <v>No</v>
      </c>
      <c r="AW285" s="76">
        <f>VLOOKUP(F285,'N2K Features'!$D$5:$CL$125,44,FALSE)</f>
        <v>0</v>
      </c>
      <c r="AX285" s="76">
        <f>VLOOKUP(F285,'N2K Features'!$D$5:$CL$125,45,FALSE)</f>
        <v>0</v>
      </c>
      <c r="AY285" s="76" t="str">
        <f>VLOOKUP(F285,'N2K Features'!$D$5:$CL$125,46,FALSE)</f>
        <v>No</v>
      </c>
      <c r="AZ285" s="76">
        <f>VLOOKUP(F285,'N2K Features'!$D$5:$CL$125,47,FALSE)</f>
        <v>0</v>
      </c>
      <c r="BA285" s="76">
        <f>VLOOKUP(F285,'N2K Features'!$D$5:$CL$125,48,FALSE)</f>
        <v>0</v>
      </c>
      <c r="BB285" s="76" t="str">
        <f>VLOOKUP(F285,'N2K Features'!$D$5:$CL$125,49,FALSE)</f>
        <v>No</v>
      </c>
      <c r="BC285" s="76">
        <f>VLOOKUP(F285,'N2K Features'!$D$5:$CL$125,50,FALSE)</f>
        <v>0</v>
      </c>
      <c r="BD285" s="130">
        <f>VLOOKUP(F285,'N2K Features'!$D$5:$CL$125,51,FALSE)</f>
        <v>0</v>
      </c>
      <c r="BE285" s="76" t="str">
        <f>VLOOKUP(F285,'N2K Features'!$D$5:$CL$125,52,FALSE)</f>
        <v>No</v>
      </c>
      <c r="BF285" s="76">
        <f>VLOOKUP(F285,'N2K Features'!$D$5:$CL$125,53,FALSE)</f>
        <v>0</v>
      </c>
      <c r="BG285" s="130">
        <f>VLOOKUP(F285,'N2K Features'!$D$5:$CL$125,54,FALSE)</f>
        <v>0</v>
      </c>
      <c r="BH285" s="76" t="str">
        <f>VLOOKUP(F285,'N2K Features'!$D$5:$CL$125,55,FALSE)</f>
        <v>No</v>
      </c>
      <c r="BI285" s="76">
        <f>VLOOKUP(F285,'N2K Features'!$D$5:$CL$125,56,FALSE)</f>
        <v>0</v>
      </c>
      <c r="BJ285" s="76">
        <f>VLOOKUP(F285,'N2K Features'!$D$5:$CL$125,57,FALSE)</f>
        <v>0</v>
      </c>
      <c r="BK285" s="76" t="str">
        <f>VLOOKUP(F285,'N2K Features'!$D$5:$CL$125,58,FALSE)</f>
        <v>No</v>
      </c>
      <c r="BL285" s="76">
        <f>VLOOKUP(F285,'N2K Features'!$D$5:$CL$125,59,FALSE)</f>
        <v>0</v>
      </c>
      <c r="BM285" s="130">
        <f>VLOOKUP(F285,'N2K Features'!$D$5:$CL$125,60,FALSE)</f>
        <v>0</v>
      </c>
      <c r="BN285" s="76" t="str">
        <f>VLOOKUP(F285,'N2K Features'!$D$5:$CL$125,61,FALSE)</f>
        <v>No</v>
      </c>
      <c r="BO285" s="76">
        <f>VLOOKUP(F285,'N2K Features'!$D$5:$CL$125,62,FALSE)</f>
        <v>0</v>
      </c>
      <c r="BP285" s="76">
        <f>VLOOKUP(F285,'N2K Features'!$D$5:$CL$125,63,FALSE)</f>
        <v>0</v>
      </c>
      <c r="BQ285" s="76" t="str">
        <f>VLOOKUP(F285,'N2K Features'!$D$5:$CL$125,64,FALSE)</f>
        <v>No</v>
      </c>
      <c r="BR285" s="76">
        <f>VLOOKUP(F285,'N2K Features'!$D$5:$CL$125,65,FALSE)</f>
        <v>0</v>
      </c>
      <c r="BS285" s="76">
        <f>VLOOKUP(F285,'N2K Features'!$D$5:$CL$125,66,FALSE)</f>
        <v>0</v>
      </c>
      <c r="BT285" s="76" t="str">
        <f>VLOOKUP(F285,'N2K Features'!$D$5:$CL$125,67,FALSE)</f>
        <v>No</v>
      </c>
      <c r="BU285" s="76">
        <f>VLOOKUP(F285,'N2K Features'!$D$5:$CL$125,68,FALSE)</f>
        <v>0</v>
      </c>
      <c r="BV285" s="76">
        <f>VLOOKUP(F285,'N2K Features'!$D$5:$CL$125,69,FALSE)</f>
        <v>0</v>
      </c>
      <c r="BW285" s="76" t="str">
        <f>VLOOKUP(F285,'N2K Features'!$D$5:$CL$125,70,FALSE)</f>
        <v>No</v>
      </c>
      <c r="BX285" s="76">
        <f>VLOOKUP(F285,'N2K Features'!$D$5:$CL$125,71,FALSE)</f>
        <v>0</v>
      </c>
      <c r="BY285" s="130">
        <f>VLOOKUP(F285,'N2K Features'!$D$5:$CL$125,72,FALSE)</f>
        <v>0</v>
      </c>
      <c r="BZ285" s="76" t="str">
        <f>VLOOKUP(F285,'N2K Features'!$D$5:$CL$125,73,FALSE)</f>
        <v>No</v>
      </c>
      <c r="CA285" s="76">
        <f>VLOOKUP(F285,'N2K Features'!$D$5:$CL$125,74,FALSE)</f>
        <v>0</v>
      </c>
      <c r="CB285" s="76">
        <f>VLOOKUP(F285,'N2K Features'!$D$5:$CL$125,75,FALSE)</f>
        <v>0</v>
      </c>
      <c r="CC285" s="76" t="str">
        <f>VLOOKUP(F285,'N2K Features'!$D$5:$CL$125,76,FALSE)</f>
        <v>No</v>
      </c>
      <c r="CD285" s="76">
        <f>VLOOKUP(F285,'N2K Features'!$D$5:$CL$125,77,FALSE)</f>
        <v>0</v>
      </c>
      <c r="CE285" s="76">
        <f>VLOOKUP(F285,'N2K Features'!$D$5:$CL$125,78,FALSE)</f>
        <v>0</v>
      </c>
      <c r="CF285" s="76" t="str">
        <f>VLOOKUP(F285,'N2K Features'!$D$5:$CL$125,79,FALSE)</f>
        <v>No</v>
      </c>
      <c r="CG285" s="76">
        <f>VLOOKUP(F285,'N2K Features'!$D$5:$CL$125,80,FALSE)</f>
        <v>0</v>
      </c>
      <c r="CH285" s="76">
        <f>VLOOKUP(F285,'N2K Features'!$D$5:$CL$125,81,FALSE)</f>
        <v>0</v>
      </c>
      <c r="CI285" s="76" t="str">
        <f>VLOOKUP(F285,'N2K Features'!$D$5:$CL$125,82,FALSE)</f>
        <v>No</v>
      </c>
      <c r="CJ285" s="76">
        <f>VLOOKUP(F285,'N2K Features'!$D$5:$CL$125,83,FALSE)</f>
        <v>0</v>
      </c>
      <c r="CK285" s="76">
        <f>VLOOKUP(F285,'N2K Features'!$D$5:$CL$125,84,FALSE)</f>
        <v>0</v>
      </c>
      <c r="CL285" s="76" t="str">
        <f>VLOOKUP(F285,'N2K Features'!$D$5:$CL$125,85,FALSE)</f>
        <v>Yes</v>
      </c>
      <c r="CM285" s="76" t="str">
        <f>VLOOKUP(F285,'N2K Features'!$D$5:$CL$125,86,FALSE)</f>
        <v>Low</v>
      </c>
      <c r="CN285" s="79" t="str">
        <f>VLOOKUP(F285,'N2K Features'!$D$5:$CL$125,87,FALSE)</f>
        <v xml:space="preserve">Iconic mammal species, but not easily viewed. </v>
      </c>
    </row>
    <row r="286" spans="1:92" ht="14.4" hidden="1" x14ac:dyDescent="0.3">
      <c r="A286" s="129" t="s">
        <v>294</v>
      </c>
      <c r="B286" s="59" t="s">
        <v>295</v>
      </c>
      <c r="C286" s="59" t="s">
        <v>585</v>
      </c>
      <c r="D286" s="59" t="s">
        <v>142</v>
      </c>
      <c r="E286" s="59" t="s">
        <v>590</v>
      </c>
      <c r="F286" s="59" t="s">
        <v>143</v>
      </c>
      <c r="G286" s="59" t="s">
        <v>144</v>
      </c>
      <c r="H286" s="179" t="s">
        <v>145</v>
      </c>
      <c r="I286" s="77" t="str">
        <f>VLOOKUP(F286,'N2K Features'!$D$5:$CL$125,4,FALSE)</f>
        <v>Yes</v>
      </c>
      <c r="J286" s="77" t="str">
        <f>VLOOKUP(F286,'N2K Features'!$D$5:$CL$125,5,FALSE)</f>
        <v>Medium</v>
      </c>
      <c r="K286" s="77" t="str">
        <f>VLOOKUP(F286,'N2K Features'!$D$5:$CL$125,6,FALSE)</f>
        <v>Moderate</v>
      </c>
      <c r="L286" s="77" t="str">
        <f>VLOOKUP(F286,'N2K Features'!$D$5:$CL$125,7,FALSE)</f>
        <v>Yes</v>
      </c>
      <c r="M286" s="77" t="str">
        <f>VLOOKUP(F286,'N2K Features'!$D$5:$CL$125,8,FALSE)</f>
        <v>Medium</v>
      </c>
      <c r="N286" s="77" t="str">
        <f>VLOOKUP(F286,'N2K Features'!$D$5:$CL$125,9,FALSE)</f>
        <v>High</v>
      </c>
      <c r="O286" s="77" t="str">
        <f>VLOOKUP(F286,'N2K Features'!$D$5:$CL$125,10,FALSE)</f>
        <v>Yes</v>
      </c>
      <c r="P286" s="77" t="str">
        <f>VLOOKUP(F286,'N2K Features'!$D$5:$CL$125,11,FALSE)</f>
        <v>Medium</v>
      </c>
      <c r="Q286" s="77" t="str">
        <f>VLOOKUP(F286,'N2K Features'!$D$5:$CL$125,12,FALSE)</f>
        <v>Low</v>
      </c>
      <c r="R286" s="77" t="str">
        <f>VLOOKUP(F286,'N2K Features'!$D$5:$CL$125,13,FALSE)</f>
        <v>Yes</v>
      </c>
      <c r="S286" s="77" t="str">
        <f>VLOOKUP(F286,'N2K Features'!$D$5:$CL$125,14,FALSE)</f>
        <v>Medium</v>
      </c>
      <c r="T286" s="77" t="str">
        <f>VLOOKUP(F286,'N2K Features'!$D$5:$CL$125,15,FALSE)</f>
        <v>High</v>
      </c>
      <c r="U286" s="77" t="str">
        <f>VLOOKUP(F286,'N2K Features'!$D$5:$CL$125,16,FALSE)</f>
        <v>Yes</v>
      </c>
      <c r="V286" s="77" t="str">
        <f>VLOOKUP(F286,'N2K Features'!$D$5:$CL$125, 17,FALSE)</f>
        <v>Small</v>
      </c>
      <c r="W286" s="77" t="str">
        <f>VLOOKUP(F286,'N2K Features'!$D$5:$CL$125,18,FALSE)</f>
        <v>Low</v>
      </c>
      <c r="X286" s="77" t="str">
        <f>VLOOKUP(F286,'N2K Features'!$D$5:$CL$125,19,FALSE)</f>
        <v>No</v>
      </c>
      <c r="Y286" s="77">
        <f>VLOOKUP(F286,'N2K Features'!$D$5:$CL$125,20,FALSE)</f>
        <v>0</v>
      </c>
      <c r="Z286" s="77">
        <f>VLOOKUP(F286,'N2K Features'!$D$5:$CL$125,21,FALSE)</f>
        <v>0</v>
      </c>
      <c r="AA286" s="77" t="str">
        <f>VLOOKUP(F286,'N2K Features'!$D$5:$CL$125,22,FALSE)</f>
        <v>No</v>
      </c>
      <c r="AB286" s="77">
        <f>VLOOKUP(F286,'N2K Features'!$D$5:$CL$125,23,FALSE)</f>
        <v>0</v>
      </c>
      <c r="AC286" s="77">
        <f>VLOOKUP(F286,'N2K Features'!$D$5:$CL$125,24,FALSE)</f>
        <v>0</v>
      </c>
      <c r="AD286" s="77" t="str">
        <f>VLOOKUP(F286,'N2K Features'!$D$5:$CL$125,25,FALSE)</f>
        <v>Yes</v>
      </c>
      <c r="AE286" s="77" t="str">
        <f>VLOOKUP(F286,'N2K Features'!$D$5:$CL$125,26,FALSE)</f>
        <v>Medium</v>
      </c>
      <c r="AF286" s="78" t="str">
        <f>VLOOKUP(F286,'N2K Features'!$D$5:$CL$125,27,FALSE)</f>
        <v>High</v>
      </c>
      <c r="AG286" s="76" t="str">
        <f>VLOOKUP(F286,'N2K Features'!$D$5:$CL$125,28,FALSE)</f>
        <v>Yes</v>
      </c>
      <c r="AH286" s="76" t="str">
        <f>VLOOKUP(F286,'N2K Features'!$D$5:$CL$125,29,FALSE)</f>
        <v>Small</v>
      </c>
      <c r="AI286" s="76" t="str">
        <f>VLOOKUP(F286,'N2K Features'!$D$5:$CL$125,30,FALSE)</f>
        <v>High</v>
      </c>
      <c r="AJ286" s="76" t="str">
        <f>VLOOKUP(F286,'N2K Features'!$D$5:$CL$125,31,FALSE)</f>
        <v>Yes</v>
      </c>
      <c r="AK286" s="76" t="str">
        <f>VLOOKUP(F286,'N2K Features'!$D$5:$CL$125,32,FALSE)</f>
        <v>Medium</v>
      </c>
      <c r="AL286" s="76" t="str">
        <f>VLOOKUP(F286,'N2K Features'!$D$5:$CL$125,33,FALSE)</f>
        <v>Low</v>
      </c>
      <c r="AM286" s="76" t="str">
        <f>VLOOKUP(F286,'N2K Features'!$D$5:$CL$125,34,FALSE)</f>
        <v>No</v>
      </c>
      <c r="AN286" s="76">
        <f>VLOOKUP(F286,'N2K Features'!$D$5:$CL$125,35,FALSE)</f>
        <v>0</v>
      </c>
      <c r="AO286" s="76">
        <f>VLOOKUP(F286,'N2K Features'!$D$5:$CL$125,36,FALSE)</f>
        <v>0</v>
      </c>
      <c r="AP286" s="76" t="str">
        <f>VLOOKUP(F286,'N2K Features'!$D$5:$CL$125,37,FALSE)</f>
        <v>Yes</v>
      </c>
      <c r="AQ286" s="76" t="str">
        <f>VLOOKUP(F286,'N2K Features'!$D$5:$CL$125,38,FALSE)</f>
        <v>Small</v>
      </c>
      <c r="AR286" s="76" t="str">
        <f>VLOOKUP(F286,'N2K Features'!$D$5:$CL$125,39,FALSE)</f>
        <v>Low</v>
      </c>
      <c r="AS286" s="76" t="str">
        <f>VLOOKUP(F286,'N2K Features'!$D$5:$CL$125,40,FALSE)</f>
        <v>Yes</v>
      </c>
      <c r="AT286" s="76" t="str">
        <f>VLOOKUP(F286,'N2K Features'!$D$5:$CL$125,41,FALSE)</f>
        <v>Small</v>
      </c>
      <c r="AU286" s="76" t="str">
        <f>VLOOKUP(F286,'N2K Features'!$D$5:$CL$125,42,FALSE)</f>
        <v>High</v>
      </c>
      <c r="AV286" s="76" t="str">
        <f>VLOOKUP(F286,'N2K Features'!$D$5:$CL$125,43,FALSE)</f>
        <v>No</v>
      </c>
      <c r="AW286" s="76">
        <f>VLOOKUP(F286,'N2K Features'!$D$5:$CL$125,44,FALSE)</f>
        <v>0</v>
      </c>
      <c r="AX286" s="76">
        <f>VLOOKUP(F286,'N2K Features'!$D$5:$CL$125,45,FALSE)</f>
        <v>0</v>
      </c>
      <c r="AY286" s="76" t="str">
        <f>VLOOKUP(F286,'N2K Features'!$D$5:$CL$125,46,FALSE)</f>
        <v>No</v>
      </c>
      <c r="AZ286" s="76">
        <f>VLOOKUP(F286,'N2K Features'!$D$5:$CL$125,47,FALSE)</f>
        <v>0</v>
      </c>
      <c r="BA286" s="76">
        <f>VLOOKUP(F286,'N2K Features'!$D$5:$CL$125,48,FALSE)</f>
        <v>0</v>
      </c>
      <c r="BB286" s="76" t="str">
        <f>VLOOKUP(F286,'N2K Features'!$D$5:$CL$125,49,FALSE)</f>
        <v>No</v>
      </c>
      <c r="BC286" s="76">
        <f>VLOOKUP(F286,'N2K Features'!$D$5:$CL$125,50,FALSE)</f>
        <v>0</v>
      </c>
      <c r="BD286" s="130">
        <f>VLOOKUP(F286,'N2K Features'!$D$5:$CL$125,51,FALSE)</f>
        <v>0</v>
      </c>
      <c r="BE286" s="76" t="str">
        <f>VLOOKUP(F286,'N2K Features'!$D$5:$CL$125,52,FALSE)</f>
        <v>Yes</v>
      </c>
      <c r="BF286" s="76" t="str">
        <f>VLOOKUP(F286,'N2K Features'!$D$5:$CL$125,53,FALSE)</f>
        <v>Small</v>
      </c>
      <c r="BG286" s="130" t="str">
        <f>VLOOKUP(F286,'N2K Features'!$D$5:$CL$125,54,FALSE)</f>
        <v>Low</v>
      </c>
      <c r="BH286" s="76" t="str">
        <f>VLOOKUP(F286,'N2K Features'!$D$5:$CL$125,55,FALSE)</f>
        <v>Yes</v>
      </c>
      <c r="BI286" s="76" t="str">
        <f>VLOOKUP(F286,'N2K Features'!$D$5:$CL$125,56,FALSE)</f>
        <v>Large</v>
      </c>
      <c r="BJ286" s="76" t="str">
        <f>VLOOKUP(F286,'N2K Features'!$D$5:$CL$125,57,FALSE)</f>
        <v>High</v>
      </c>
      <c r="BK286" s="76" t="str">
        <f>VLOOKUP(F286,'N2K Features'!$D$5:$CL$125,58,FALSE)</f>
        <v>Yes</v>
      </c>
      <c r="BL286" s="76" t="str">
        <f>VLOOKUP(F286,'N2K Features'!$D$5:$CL$125,59,FALSE)</f>
        <v>Large</v>
      </c>
      <c r="BM286" s="130" t="str">
        <f>VLOOKUP(F286,'N2K Features'!$D$5:$CL$125,60,FALSE)</f>
        <v>High</v>
      </c>
      <c r="BN286" s="76" t="str">
        <f>VLOOKUP(F286,'N2K Features'!$D$5:$CL$125,61,FALSE)</f>
        <v>Yes</v>
      </c>
      <c r="BO286" s="76" t="str">
        <f>VLOOKUP(F286,'N2K Features'!$D$5:$CL$125,62,FALSE)</f>
        <v>Medium</v>
      </c>
      <c r="BP286" s="76" t="str">
        <f>VLOOKUP(F286,'N2K Features'!$D$5:$CL$125,63,FALSE)</f>
        <v>Moderate</v>
      </c>
      <c r="BQ286" s="76" t="str">
        <f>VLOOKUP(F286,'N2K Features'!$D$5:$CL$125,64,FALSE)</f>
        <v>Yes</v>
      </c>
      <c r="BR286" s="76" t="str">
        <f>VLOOKUP(F286,'N2K Features'!$D$5:$CL$125,65,FALSE)</f>
        <v>Medium</v>
      </c>
      <c r="BS286" s="76" t="str">
        <f>VLOOKUP(F286,'N2K Features'!$D$5:$CL$125,66,FALSE)</f>
        <v>Moderate</v>
      </c>
      <c r="BT286" s="76" t="str">
        <f>VLOOKUP(F286,'N2K Features'!$D$5:$CL$125,67,FALSE)</f>
        <v>Yes</v>
      </c>
      <c r="BU286" s="76" t="str">
        <f>VLOOKUP(F286,'N2K Features'!$D$5:$CL$125,68,FALSE)</f>
        <v>Medium</v>
      </c>
      <c r="BV286" s="76" t="str">
        <f>VLOOKUP(F286,'N2K Features'!$D$5:$CL$125,69,FALSE)</f>
        <v>High</v>
      </c>
      <c r="BW286" s="76" t="str">
        <f>VLOOKUP(F286,'N2K Features'!$D$5:$CL$125,70,FALSE)</f>
        <v>Yes</v>
      </c>
      <c r="BX286" s="76" t="str">
        <f>VLOOKUP(F286,'N2K Features'!$D$5:$CL$125,71,FALSE)</f>
        <v>Medium</v>
      </c>
      <c r="BY286" s="130" t="str">
        <f>VLOOKUP(F286,'N2K Features'!$D$5:$CL$125,72,FALSE)</f>
        <v>High</v>
      </c>
      <c r="BZ286" s="76" t="str">
        <f>VLOOKUP(F286,'N2K Features'!$D$5:$CL$125,73,FALSE)</f>
        <v>No</v>
      </c>
      <c r="CA286" s="76">
        <f>VLOOKUP(F286,'N2K Features'!$D$5:$CL$125,74,FALSE)</f>
        <v>0</v>
      </c>
      <c r="CB286" s="76">
        <f>VLOOKUP(F286,'N2K Features'!$D$5:$CL$125,75,FALSE)</f>
        <v>0</v>
      </c>
      <c r="CC286" s="76" t="str">
        <f>VLOOKUP(F286,'N2K Features'!$D$5:$CL$125,76,FALSE)</f>
        <v>No</v>
      </c>
      <c r="CD286" s="76">
        <f>VLOOKUP(F286,'N2K Features'!$D$5:$CL$125,77,FALSE)</f>
        <v>0</v>
      </c>
      <c r="CE286" s="76">
        <f>VLOOKUP(F286,'N2K Features'!$D$5:$CL$125,78,FALSE)</f>
        <v>0</v>
      </c>
      <c r="CF286" s="76" t="str">
        <f>VLOOKUP(F286,'N2K Features'!$D$5:$CL$125,79,FALSE)</f>
        <v>Yes</v>
      </c>
      <c r="CG286" s="76" t="str">
        <f>VLOOKUP(F286,'N2K Features'!$D$5:$CL$125,80,FALSE)</f>
        <v>Medium</v>
      </c>
      <c r="CH286" s="76" t="str">
        <f>VLOOKUP(F286,'N2K Features'!$D$5:$CL$125,81,FALSE)</f>
        <v>High</v>
      </c>
      <c r="CI286" s="76" t="str">
        <f>VLOOKUP(F286,'N2K Features'!$D$5:$CL$125,82,FALSE)</f>
        <v>No</v>
      </c>
      <c r="CJ286" s="76">
        <f>VLOOKUP(F286,'N2K Features'!$D$5:$CL$125,83,FALSE)</f>
        <v>0</v>
      </c>
      <c r="CK286" s="76">
        <f>VLOOKUP(F286,'N2K Features'!$D$5:$CL$125,84,FALSE)</f>
        <v>0</v>
      </c>
      <c r="CL286" s="76" t="str">
        <f>VLOOKUP(F286,'N2K Features'!$D$5:$CL$125,85,FALSE)</f>
        <v>Yes</v>
      </c>
      <c r="CM286" s="76" t="str">
        <f>VLOOKUP(F286,'N2K Features'!$D$5:$CL$125,86,FALSE)</f>
        <v>Low</v>
      </c>
      <c r="CN286" s="79" t="str">
        <f>VLOOKUP(F286,'N2K Features'!$D$5:$CL$125,87,FALSE)</f>
        <v>Contributes to diverse landscape</v>
      </c>
    </row>
    <row r="287" spans="1:92" ht="14.4" hidden="1" x14ac:dyDescent="0.3">
      <c r="A287" s="129" t="s">
        <v>294</v>
      </c>
      <c r="B287" s="59" t="s">
        <v>295</v>
      </c>
      <c r="C287" s="59" t="s">
        <v>585</v>
      </c>
      <c r="D287" s="59" t="s">
        <v>138</v>
      </c>
      <c r="E287" s="59" t="s">
        <v>590</v>
      </c>
      <c r="F287" s="59" t="s">
        <v>139</v>
      </c>
      <c r="G287" s="59" t="s">
        <v>140</v>
      </c>
      <c r="H287" s="179" t="s">
        <v>141</v>
      </c>
      <c r="I287" s="77" t="str">
        <f>VLOOKUP(F287,'N2K Features'!$D$5:$CL$125,4,FALSE)</f>
        <v>Yes</v>
      </c>
      <c r="J287" s="77" t="str">
        <f>VLOOKUP(F287,'N2K Features'!$D$5:$CL$125,5,FALSE)</f>
        <v>Medium</v>
      </c>
      <c r="K287" s="77" t="str">
        <f>VLOOKUP(F287,'N2K Features'!$D$5:$CL$125,6,FALSE)</f>
        <v>Moderate</v>
      </c>
      <c r="L287" s="77" t="str">
        <f>VLOOKUP(F287,'N2K Features'!$D$5:$CL$125,7,FALSE)</f>
        <v>Yes</v>
      </c>
      <c r="M287" s="77" t="str">
        <f>VLOOKUP(F287,'N2K Features'!$D$5:$CL$125,8,FALSE)</f>
        <v>Medium</v>
      </c>
      <c r="N287" s="77" t="str">
        <f>VLOOKUP(F287,'N2K Features'!$D$5:$CL$125,9,FALSE)</f>
        <v>High</v>
      </c>
      <c r="O287" s="77" t="str">
        <f>VLOOKUP(F287,'N2K Features'!$D$5:$CL$125,10,FALSE)</f>
        <v>Yes</v>
      </c>
      <c r="P287" s="77" t="str">
        <f>VLOOKUP(F287,'N2K Features'!$D$5:$CL$125,11,FALSE)</f>
        <v>Medium</v>
      </c>
      <c r="Q287" s="77" t="str">
        <f>VLOOKUP(F287,'N2K Features'!$D$5:$CL$125,12,FALSE)</f>
        <v>Low</v>
      </c>
      <c r="R287" s="77" t="str">
        <f>VLOOKUP(F287,'N2K Features'!$D$5:$CL$125,13,FALSE)</f>
        <v>Yes</v>
      </c>
      <c r="S287" s="77" t="str">
        <f>VLOOKUP(F287,'N2K Features'!$D$5:$CL$125,14,FALSE)</f>
        <v>Medium</v>
      </c>
      <c r="T287" s="77" t="str">
        <f>VLOOKUP(F287,'N2K Features'!$D$5:$CL$125,15,FALSE)</f>
        <v>High</v>
      </c>
      <c r="U287" s="77" t="str">
        <f>VLOOKUP(F287,'N2K Features'!$D$5:$CL$125,16,FALSE)</f>
        <v>Yes</v>
      </c>
      <c r="V287" s="77" t="str">
        <f>VLOOKUP(F287,'N2K Features'!$D$5:$CL$125, 17,FALSE)</f>
        <v>Small</v>
      </c>
      <c r="W287" s="77" t="str">
        <f>VLOOKUP(F287,'N2K Features'!$D$5:$CL$125,18,FALSE)</f>
        <v>Low</v>
      </c>
      <c r="X287" s="77" t="str">
        <f>VLOOKUP(F287,'N2K Features'!$D$5:$CL$125,19,FALSE)</f>
        <v>No</v>
      </c>
      <c r="Y287" s="77">
        <f>VLOOKUP(F287,'N2K Features'!$D$5:$CL$125,20,FALSE)</f>
        <v>0</v>
      </c>
      <c r="Z287" s="77">
        <f>VLOOKUP(F287,'N2K Features'!$D$5:$CL$125,21,FALSE)</f>
        <v>0</v>
      </c>
      <c r="AA287" s="77" t="str">
        <f>VLOOKUP(F287,'N2K Features'!$D$5:$CL$125,22,FALSE)</f>
        <v>No</v>
      </c>
      <c r="AB287" s="77">
        <f>VLOOKUP(F287,'N2K Features'!$D$5:$CL$125,23,FALSE)</f>
        <v>0</v>
      </c>
      <c r="AC287" s="77">
        <f>VLOOKUP(F287,'N2K Features'!$D$5:$CL$125,24,FALSE)</f>
        <v>0</v>
      </c>
      <c r="AD287" s="77" t="str">
        <f>VLOOKUP(F287,'N2K Features'!$D$5:$CL$125,25,FALSE)</f>
        <v>Yes</v>
      </c>
      <c r="AE287" s="77" t="str">
        <f>VLOOKUP(F287,'N2K Features'!$D$5:$CL$125,26,FALSE)</f>
        <v>Medium</v>
      </c>
      <c r="AF287" s="78" t="str">
        <f>VLOOKUP(F287,'N2K Features'!$D$5:$CL$125,27,FALSE)</f>
        <v>High</v>
      </c>
      <c r="AG287" s="76" t="str">
        <f>VLOOKUP(F287,'N2K Features'!$D$5:$CL$125,28,FALSE)</f>
        <v>Yes</v>
      </c>
      <c r="AH287" s="76" t="str">
        <f>VLOOKUP(F287,'N2K Features'!$D$5:$CL$125,29,FALSE)</f>
        <v>Small</v>
      </c>
      <c r="AI287" s="76" t="str">
        <f>VLOOKUP(F287,'N2K Features'!$D$5:$CL$125,30,FALSE)</f>
        <v>High</v>
      </c>
      <c r="AJ287" s="76" t="str">
        <f>VLOOKUP(F287,'N2K Features'!$D$5:$CL$125,31,FALSE)</f>
        <v>Yes</v>
      </c>
      <c r="AK287" s="76" t="str">
        <f>VLOOKUP(F287,'N2K Features'!$D$5:$CL$125,32,FALSE)</f>
        <v>Medium</v>
      </c>
      <c r="AL287" s="76" t="str">
        <f>VLOOKUP(F287,'N2K Features'!$D$5:$CL$125,33,FALSE)</f>
        <v>Low</v>
      </c>
      <c r="AM287" s="76" t="str">
        <f>VLOOKUP(F287,'N2K Features'!$D$5:$CL$125,34,FALSE)</f>
        <v>No</v>
      </c>
      <c r="AN287" s="76">
        <f>VLOOKUP(F287,'N2K Features'!$D$5:$CL$125,35,FALSE)</f>
        <v>0</v>
      </c>
      <c r="AO287" s="76">
        <f>VLOOKUP(F287,'N2K Features'!$D$5:$CL$125,36,FALSE)</f>
        <v>0</v>
      </c>
      <c r="AP287" s="76" t="str">
        <f>VLOOKUP(F287,'N2K Features'!$D$5:$CL$125,37,FALSE)</f>
        <v>Yes</v>
      </c>
      <c r="AQ287" s="76" t="str">
        <f>VLOOKUP(F287,'N2K Features'!$D$5:$CL$125,38,FALSE)</f>
        <v>Small</v>
      </c>
      <c r="AR287" s="76" t="str">
        <f>VLOOKUP(F287,'N2K Features'!$D$5:$CL$125,39,FALSE)</f>
        <v>Low</v>
      </c>
      <c r="AS287" s="76" t="str">
        <f>VLOOKUP(F287,'N2K Features'!$D$5:$CL$125,40,FALSE)</f>
        <v>Yes</v>
      </c>
      <c r="AT287" s="76" t="str">
        <f>VLOOKUP(F287,'N2K Features'!$D$5:$CL$125,41,FALSE)</f>
        <v>Small</v>
      </c>
      <c r="AU287" s="76" t="str">
        <f>VLOOKUP(F287,'N2K Features'!$D$5:$CL$125,42,FALSE)</f>
        <v>High</v>
      </c>
      <c r="AV287" s="76" t="str">
        <f>VLOOKUP(F287,'N2K Features'!$D$5:$CL$125,43,FALSE)</f>
        <v>No</v>
      </c>
      <c r="AW287" s="76">
        <f>VLOOKUP(F287,'N2K Features'!$D$5:$CL$125,44,FALSE)</f>
        <v>0</v>
      </c>
      <c r="AX287" s="76">
        <f>VLOOKUP(F287,'N2K Features'!$D$5:$CL$125,45,FALSE)</f>
        <v>0</v>
      </c>
      <c r="AY287" s="76" t="str">
        <f>VLOOKUP(F287,'N2K Features'!$D$5:$CL$125,46,FALSE)</f>
        <v>No</v>
      </c>
      <c r="AZ287" s="76">
        <f>VLOOKUP(F287,'N2K Features'!$D$5:$CL$125,47,FALSE)</f>
        <v>0</v>
      </c>
      <c r="BA287" s="76">
        <f>VLOOKUP(F287,'N2K Features'!$D$5:$CL$125,48,FALSE)</f>
        <v>0</v>
      </c>
      <c r="BB287" s="76" t="str">
        <f>VLOOKUP(F287,'N2K Features'!$D$5:$CL$125,49,FALSE)</f>
        <v>No</v>
      </c>
      <c r="BC287" s="76">
        <f>VLOOKUP(F287,'N2K Features'!$D$5:$CL$125,50,FALSE)</f>
        <v>0</v>
      </c>
      <c r="BD287" s="130">
        <f>VLOOKUP(F287,'N2K Features'!$D$5:$CL$125,51,FALSE)</f>
        <v>0</v>
      </c>
      <c r="BE287" s="76" t="str">
        <f>VLOOKUP(F287,'N2K Features'!$D$5:$CL$125,52,FALSE)</f>
        <v>Yes</v>
      </c>
      <c r="BF287" s="76" t="str">
        <f>VLOOKUP(F287,'N2K Features'!$D$5:$CL$125,53,FALSE)</f>
        <v>Small</v>
      </c>
      <c r="BG287" s="130" t="str">
        <f>VLOOKUP(F287,'N2K Features'!$D$5:$CL$125,54,FALSE)</f>
        <v>Low</v>
      </c>
      <c r="BH287" s="76" t="str">
        <f>VLOOKUP(F287,'N2K Features'!$D$5:$CL$125,55,FALSE)</f>
        <v>Yes</v>
      </c>
      <c r="BI287" s="76" t="str">
        <f>VLOOKUP(F287,'N2K Features'!$D$5:$CL$125,56,FALSE)</f>
        <v>Large</v>
      </c>
      <c r="BJ287" s="76" t="str">
        <f>VLOOKUP(F287,'N2K Features'!$D$5:$CL$125,57,FALSE)</f>
        <v>High</v>
      </c>
      <c r="BK287" s="76" t="str">
        <f>VLOOKUP(F287,'N2K Features'!$D$5:$CL$125,58,FALSE)</f>
        <v>Yes</v>
      </c>
      <c r="BL287" s="76" t="str">
        <f>VLOOKUP(F287,'N2K Features'!$D$5:$CL$125,59,FALSE)</f>
        <v>Large</v>
      </c>
      <c r="BM287" s="130" t="str">
        <f>VLOOKUP(F287,'N2K Features'!$D$5:$CL$125,60,FALSE)</f>
        <v>High</v>
      </c>
      <c r="BN287" s="76" t="str">
        <f>VLOOKUP(F287,'N2K Features'!$D$5:$CL$125,61,FALSE)</f>
        <v>Yes</v>
      </c>
      <c r="BO287" s="76" t="str">
        <f>VLOOKUP(F287,'N2K Features'!$D$5:$CL$125,62,FALSE)</f>
        <v>Medium</v>
      </c>
      <c r="BP287" s="76" t="str">
        <f>VLOOKUP(F287,'N2K Features'!$D$5:$CL$125,63,FALSE)</f>
        <v>Moderate</v>
      </c>
      <c r="BQ287" s="76" t="str">
        <f>VLOOKUP(F287,'N2K Features'!$D$5:$CL$125,64,FALSE)</f>
        <v>No</v>
      </c>
      <c r="BR287" s="76">
        <f>VLOOKUP(F287,'N2K Features'!$D$5:$CL$125,65,FALSE)</f>
        <v>0</v>
      </c>
      <c r="BS287" s="76">
        <f>VLOOKUP(F287,'N2K Features'!$D$5:$CL$125,66,FALSE)</f>
        <v>0</v>
      </c>
      <c r="BT287" s="76" t="str">
        <f>VLOOKUP(F287,'N2K Features'!$D$5:$CL$125,67,FALSE)</f>
        <v>Yes</v>
      </c>
      <c r="BU287" s="76" t="str">
        <f>VLOOKUP(F287,'N2K Features'!$D$5:$CL$125,68,FALSE)</f>
        <v>Medium</v>
      </c>
      <c r="BV287" s="76" t="str">
        <f>VLOOKUP(F287,'N2K Features'!$D$5:$CL$125,69,FALSE)</f>
        <v>High</v>
      </c>
      <c r="BW287" s="76" t="str">
        <f>VLOOKUP(F287,'N2K Features'!$D$5:$CL$125,70,FALSE)</f>
        <v>Yes</v>
      </c>
      <c r="BX287" s="76" t="str">
        <f>VLOOKUP(F287,'N2K Features'!$D$5:$CL$125,71,FALSE)</f>
        <v>Medium</v>
      </c>
      <c r="BY287" s="130" t="str">
        <f>VLOOKUP(F287,'N2K Features'!$D$5:$CL$125,72,FALSE)</f>
        <v>High</v>
      </c>
      <c r="BZ287" s="76" t="str">
        <f>VLOOKUP(F287,'N2K Features'!$D$5:$CL$125,73,FALSE)</f>
        <v>No</v>
      </c>
      <c r="CA287" s="76">
        <f>VLOOKUP(F287,'N2K Features'!$D$5:$CL$125,74,FALSE)</f>
        <v>0</v>
      </c>
      <c r="CB287" s="76">
        <f>VLOOKUP(F287,'N2K Features'!$D$5:$CL$125,75,FALSE)</f>
        <v>0</v>
      </c>
      <c r="CC287" s="76" t="str">
        <f>VLOOKUP(F287,'N2K Features'!$D$5:$CL$125,76,FALSE)</f>
        <v>No</v>
      </c>
      <c r="CD287" s="76">
        <f>VLOOKUP(F287,'N2K Features'!$D$5:$CL$125,77,FALSE)</f>
        <v>0</v>
      </c>
      <c r="CE287" s="76">
        <f>VLOOKUP(F287,'N2K Features'!$D$5:$CL$125,78,FALSE)</f>
        <v>0</v>
      </c>
      <c r="CF287" s="76" t="str">
        <f>VLOOKUP(F287,'N2K Features'!$D$5:$CL$125,79,FALSE)</f>
        <v>Yes</v>
      </c>
      <c r="CG287" s="76" t="str">
        <f>VLOOKUP(F287,'N2K Features'!$D$5:$CL$125,80,FALSE)</f>
        <v>Medium</v>
      </c>
      <c r="CH287" s="76" t="str">
        <f>VLOOKUP(F287,'N2K Features'!$D$5:$CL$125,81,FALSE)</f>
        <v>High</v>
      </c>
      <c r="CI287" s="76" t="str">
        <f>VLOOKUP(F287,'N2K Features'!$D$5:$CL$125,82,FALSE)</f>
        <v>No</v>
      </c>
      <c r="CJ287" s="76">
        <f>VLOOKUP(F287,'N2K Features'!$D$5:$CL$125,83,FALSE)</f>
        <v>0</v>
      </c>
      <c r="CK287" s="76">
        <f>VLOOKUP(F287,'N2K Features'!$D$5:$CL$125,84,FALSE)</f>
        <v>0</v>
      </c>
      <c r="CL287" s="76" t="str">
        <f>VLOOKUP(F287,'N2K Features'!$D$5:$CL$125,85,FALSE)</f>
        <v>Yes</v>
      </c>
      <c r="CM287" s="76" t="str">
        <f>VLOOKUP(F287,'N2K Features'!$D$5:$CL$125,86,FALSE)</f>
        <v>Medium</v>
      </c>
      <c r="CN287" s="79" t="str">
        <f>VLOOKUP(F287,'N2K Features'!$D$5:$CL$125,87,FALSE)</f>
        <v>Distinctive often exceptional landscapes; attracts visitors in certain areas but others may be inaccessible; walking, bird watching</v>
      </c>
    </row>
    <row r="288" spans="1:92" ht="14.4" hidden="1" x14ac:dyDescent="0.3">
      <c r="A288" s="129" t="s">
        <v>294</v>
      </c>
      <c r="B288" s="59" t="s">
        <v>295</v>
      </c>
      <c r="C288" s="59" t="s">
        <v>585</v>
      </c>
      <c r="D288" s="59" t="s">
        <v>170</v>
      </c>
      <c r="E288" s="59" t="s">
        <v>592</v>
      </c>
      <c r="F288" s="59" t="s">
        <v>171</v>
      </c>
      <c r="G288" s="59" t="s">
        <v>172</v>
      </c>
      <c r="H288" s="179" t="s">
        <v>173</v>
      </c>
      <c r="I288" s="77" t="str">
        <f>VLOOKUP(F288,'N2K Features'!$D$5:$CL$125,4,FALSE)</f>
        <v>Yes</v>
      </c>
      <c r="J288" s="77" t="str">
        <f>VLOOKUP(F288,'N2K Features'!$D$5:$CL$125,5,FALSE)</f>
        <v>Medium</v>
      </c>
      <c r="K288" s="77" t="str">
        <f>VLOOKUP(F288,'N2K Features'!$D$5:$CL$125,6,FALSE)</f>
        <v>Moderate</v>
      </c>
      <c r="L288" s="77" t="str">
        <f>VLOOKUP(F288,'N2K Features'!$D$5:$CL$125,7,FALSE)</f>
        <v>Yes</v>
      </c>
      <c r="M288" s="77" t="str">
        <f>VLOOKUP(F288,'N2K Features'!$D$5:$CL$125,8,FALSE)</f>
        <v>Large</v>
      </c>
      <c r="N288" s="77" t="str">
        <f>VLOOKUP(F288,'N2K Features'!$D$5:$CL$125,9,FALSE)</f>
        <v>Moderate</v>
      </c>
      <c r="O288" s="77" t="str">
        <f>VLOOKUP(F288,'N2K Features'!$D$5:$CL$125,10,FALSE)</f>
        <v>Yes</v>
      </c>
      <c r="P288" s="77" t="str">
        <f>VLOOKUP(F288,'N2K Features'!$D$5:$CL$125,11,FALSE)</f>
        <v>Medium</v>
      </c>
      <c r="Q288" s="77" t="str">
        <f>VLOOKUP(F288,'N2K Features'!$D$5:$CL$125,12,FALSE)</f>
        <v>Low</v>
      </c>
      <c r="R288" s="77" t="str">
        <f>VLOOKUP(F288,'N2K Features'!$D$5:$CL$125,13,FALSE)</f>
        <v>Yes</v>
      </c>
      <c r="S288" s="77" t="str">
        <f>VLOOKUP(F288,'N2K Features'!$D$5:$CL$125,14,FALSE)</f>
        <v>Medium</v>
      </c>
      <c r="T288" s="77" t="str">
        <f>VLOOKUP(F288,'N2K Features'!$D$5:$CL$125,15,FALSE)</f>
        <v>Moderate</v>
      </c>
      <c r="U288" s="77" t="str">
        <f>VLOOKUP(F288,'N2K Features'!$D$5:$CL$125,16,FALSE)</f>
        <v>Yes</v>
      </c>
      <c r="V288" s="77" t="str">
        <f>VLOOKUP(F288,'N2K Features'!$D$5:$CL$125, 17,FALSE)</f>
        <v>Medium</v>
      </c>
      <c r="W288" s="77" t="str">
        <f>VLOOKUP(F288,'N2K Features'!$D$5:$CL$125,18,FALSE)</f>
        <v>Low</v>
      </c>
      <c r="X288" s="77" t="str">
        <f>VLOOKUP(F288,'N2K Features'!$D$5:$CL$125,19,FALSE)</f>
        <v>No</v>
      </c>
      <c r="Y288" s="77">
        <f>VLOOKUP(F288,'N2K Features'!$D$5:$CL$125,20,FALSE)</f>
        <v>0</v>
      </c>
      <c r="Z288" s="77">
        <f>VLOOKUP(F288,'N2K Features'!$D$5:$CL$125,21,FALSE)</f>
        <v>0</v>
      </c>
      <c r="AA288" s="77" t="str">
        <f>VLOOKUP(F288,'N2K Features'!$D$5:$CL$125,22,FALSE)</f>
        <v>No</v>
      </c>
      <c r="AB288" s="77">
        <f>VLOOKUP(F288,'N2K Features'!$D$5:$CL$125,23,FALSE)</f>
        <v>0</v>
      </c>
      <c r="AC288" s="77">
        <f>VLOOKUP(F288,'N2K Features'!$D$5:$CL$125,24,FALSE)</f>
        <v>0</v>
      </c>
      <c r="AD288" s="77" t="str">
        <f>VLOOKUP(F288,'N2K Features'!$D$5:$CL$125,25,FALSE)</f>
        <v>Yes</v>
      </c>
      <c r="AE288" s="77" t="str">
        <f>VLOOKUP(F288,'N2K Features'!$D$5:$CL$125,26,FALSE)</f>
        <v>Medium</v>
      </c>
      <c r="AF288" s="78" t="str">
        <f>VLOOKUP(F288,'N2K Features'!$D$5:$CL$125,27,FALSE)</f>
        <v>High</v>
      </c>
      <c r="AG288" s="76" t="str">
        <f>VLOOKUP(F288,'N2K Features'!$D$5:$CL$125,28,FALSE)</f>
        <v>Yes</v>
      </c>
      <c r="AH288" s="76" t="str">
        <f>VLOOKUP(F288,'N2K Features'!$D$5:$CL$125,29,FALSE)</f>
        <v>Small</v>
      </c>
      <c r="AI288" s="76" t="str">
        <f>VLOOKUP(F288,'N2K Features'!$D$5:$CL$125,30,FALSE)</f>
        <v>High</v>
      </c>
      <c r="AJ288" s="76" t="str">
        <f>VLOOKUP(F288,'N2K Features'!$D$5:$CL$125,31,FALSE)</f>
        <v>No</v>
      </c>
      <c r="AK288" s="76">
        <f>VLOOKUP(F288,'N2K Features'!$D$5:$CL$125,32,FALSE)</f>
        <v>0</v>
      </c>
      <c r="AL288" s="76">
        <f>VLOOKUP(F288,'N2K Features'!$D$5:$CL$125,33,FALSE)</f>
        <v>0</v>
      </c>
      <c r="AM288" s="76" t="str">
        <f>VLOOKUP(F288,'N2K Features'!$D$5:$CL$125,34,FALSE)</f>
        <v>No</v>
      </c>
      <c r="AN288" s="76">
        <f>VLOOKUP(F288,'N2K Features'!$D$5:$CL$125,35,FALSE)</f>
        <v>0</v>
      </c>
      <c r="AO288" s="76">
        <f>VLOOKUP(F288,'N2K Features'!$D$5:$CL$125,36,FALSE)</f>
        <v>0</v>
      </c>
      <c r="AP288" s="76" t="str">
        <f>VLOOKUP(F288,'N2K Features'!$D$5:$CL$125,37,FALSE)</f>
        <v>Yes</v>
      </c>
      <c r="AQ288" s="76" t="str">
        <f>VLOOKUP(F288,'N2K Features'!$D$5:$CL$125,38,FALSE)</f>
        <v>Medium</v>
      </c>
      <c r="AR288" s="76" t="str">
        <f>VLOOKUP(F288,'N2K Features'!$D$5:$CL$125,39,FALSE)</f>
        <v>Low</v>
      </c>
      <c r="AS288" s="76" t="str">
        <f>VLOOKUP(F288,'N2K Features'!$D$5:$CL$125,40,FALSE)</f>
        <v>No</v>
      </c>
      <c r="AT288" s="76">
        <f>VLOOKUP(F288,'N2K Features'!$D$5:$CL$125,41,FALSE)</f>
        <v>0</v>
      </c>
      <c r="AU288" s="76">
        <f>VLOOKUP(F288,'N2K Features'!$D$5:$CL$125,42,FALSE)</f>
        <v>0</v>
      </c>
      <c r="AV288" s="76" t="str">
        <f>VLOOKUP(F288,'N2K Features'!$D$5:$CL$125,43,FALSE)</f>
        <v>No</v>
      </c>
      <c r="AW288" s="76">
        <f>VLOOKUP(F288,'N2K Features'!$D$5:$CL$125,44,FALSE)</f>
        <v>0</v>
      </c>
      <c r="AX288" s="76">
        <f>VLOOKUP(F288,'N2K Features'!$D$5:$CL$125,45,FALSE)</f>
        <v>0</v>
      </c>
      <c r="AY288" s="76" t="str">
        <f>VLOOKUP(F288,'N2K Features'!$D$5:$CL$125,46,FALSE)</f>
        <v>No</v>
      </c>
      <c r="AZ288" s="76">
        <f>VLOOKUP(F288,'N2K Features'!$D$5:$CL$125,47,FALSE)</f>
        <v>0</v>
      </c>
      <c r="BA288" s="76">
        <f>VLOOKUP(F288,'N2K Features'!$D$5:$CL$125,48,FALSE)</f>
        <v>0</v>
      </c>
      <c r="BB288" s="76" t="str">
        <f>VLOOKUP(F288,'N2K Features'!$D$5:$CL$125,49,FALSE)</f>
        <v>No</v>
      </c>
      <c r="BC288" s="76">
        <f>VLOOKUP(F288,'N2K Features'!$D$5:$CL$125,50,FALSE)</f>
        <v>0</v>
      </c>
      <c r="BD288" s="130">
        <f>VLOOKUP(F288,'N2K Features'!$D$5:$CL$125,51,FALSE)</f>
        <v>0</v>
      </c>
      <c r="BE288" s="76" t="str">
        <f>VLOOKUP(F288,'N2K Features'!$D$5:$CL$125,52,FALSE)</f>
        <v>Yes</v>
      </c>
      <c r="BF288" s="76" t="str">
        <f>VLOOKUP(F288,'N2K Features'!$D$5:$CL$125,53,FALSE)</f>
        <v>Small</v>
      </c>
      <c r="BG288" s="130" t="str">
        <f>VLOOKUP(F288,'N2K Features'!$D$5:$CL$125,54,FALSE)</f>
        <v>Low</v>
      </c>
      <c r="BH288" s="76" t="str">
        <f>VLOOKUP(F288,'N2K Features'!$D$5:$CL$125,55,FALSE)</f>
        <v>Yes</v>
      </c>
      <c r="BI288" s="76" t="str">
        <f>VLOOKUP(F288,'N2K Features'!$D$5:$CL$125,56,FALSE)</f>
        <v>Small</v>
      </c>
      <c r="BJ288" s="76" t="str">
        <f>VLOOKUP(F288,'N2K Features'!$D$5:$CL$125,57,FALSE)</f>
        <v>Low</v>
      </c>
      <c r="BK288" s="76" t="str">
        <f>VLOOKUP(F288,'N2K Features'!$D$5:$CL$125,58,FALSE)</f>
        <v>Yes</v>
      </c>
      <c r="BL288" s="76" t="str">
        <f>VLOOKUP(F288,'N2K Features'!$D$5:$CL$125,59,FALSE)</f>
        <v>Medium</v>
      </c>
      <c r="BM288" s="130" t="str">
        <f>VLOOKUP(F288,'N2K Features'!$D$5:$CL$125,60,FALSE)</f>
        <v>High</v>
      </c>
      <c r="BN288" s="76" t="str">
        <f>VLOOKUP(F288,'N2K Features'!$D$5:$CL$125,61,FALSE)</f>
        <v>Yes</v>
      </c>
      <c r="BO288" s="76" t="str">
        <f>VLOOKUP(F288,'N2K Features'!$D$5:$CL$125,62,FALSE)</f>
        <v>Medium</v>
      </c>
      <c r="BP288" s="76" t="str">
        <f>VLOOKUP(F288,'N2K Features'!$D$5:$CL$125,63,FALSE)</f>
        <v>Moderate</v>
      </c>
      <c r="BQ288" s="76" t="str">
        <f>VLOOKUP(F288,'N2K Features'!$D$5:$CL$125,64,FALSE)</f>
        <v>No</v>
      </c>
      <c r="BR288" s="76">
        <f>VLOOKUP(F288,'N2K Features'!$D$5:$CL$125,65,FALSE)</f>
        <v>0</v>
      </c>
      <c r="BS288" s="76">
        <f>VLOOKUP(F288,'N2K Features'!$D$5:$CL$125,66,FALSE)</f>
        <v>0</v>
      </c>
      <c r="BT288" s="76" t="str">
        <f>VLOOKUP(F288,'N2K Features'!$D$5:$CL$125,67,FALSE)</f>
        <v>Yes</v>
      </c>
      <c r="BU288" s="76" t="str">
        <f>VLOOKUP(F288,'N2K Features'!$D$5:$CL$125,68,FALSE)</f>
        <v>Small</v>
      </c>
      <c r="BV288" s="76" t="str">
        <f>VLOOKUP(F288,'N2K Features'!$D$5:$CL$125,69,FALSE)</f>
        <v>Low</v>
      </c>
      <c r="BW288" s="76" t="str">
        <f>VLOOKUP(F288,'N2K Features'!$D$5:$CL$125,70,FALSE)</f>
        <v>Yes</v>
      </c>
      <c r="BX288" s="76" t="str">
        <f>VLOOKUP(F288,'N2K Features'!$D$5:$CL$125,71,FALSE)</f>
        <v>Medium</v>
      </c>
      <c r="BY288" s="130" t="str">
        <f>VLOOKUP(F288,'N2K Features'!$D$5:$CL$125,72,FALSE)</f>
        <v>High</v>
      </c>
      <c r="BZ288" s="76" t="str">
        <f>VLOOKUP(F288,'N2K Features'!$D$5:$CL$125,73,FALSE)</f>
        <v>No</v>
      </c>
      <c r="CA288" s="76">
        <f>VLOOKUP(F288,'N2K Features'!$D$5:$CL$125,74,FALSE)</f>
        <v>0</v>
      </c>
      <c r="CB288" s="76">
        <f>VLOOKUP(F288,'N2K Features'!$D$5:$CL$125,75,FALSE)</f>
        <v>0</v>
      </c>
      <c r="CC288" s="76" t="str">
        <f>VLOOKUP(F288,'N2K Features'!$D$5:$CL$125,76,FALSE)</f>
        <v>No</v>
      </c>
      <c r="CD288" s="76">
        <f>VLOOKUP(F288,'N2K Features'!$D$5:$CL$125,77,FALSE)</f>
        <v>0</v>
      </c>
      <c r="CE288" s="76">
        <f>VLOOKUP(F288,'N2K Features'!$D$5:$CL$125,78,FALSE)</f>
        <v>0</v>
      </c>
      <c r="CF288" s="76" t="str">
        <f>VLOOKUP(F288,'N2K Features'!$D$5:$CL$125,79,FALSE)</f>
        <v>Yes</v>
      </c>
      <c r="CG288" s="76" t="str">
        <f>VLOOKUP(F288,'N2K Features'!$D$5:$CL$125,80,FALSE)</f>
        <v>Medium</v>
      </c>
      <c r="CH288" s="76" t="str">
        <f>VLOOKUP(F288,'N2K Features'!$D$5:$CL$125,81,FALSE)</f>
        <v>High</v>
      </c>
      <c r="CI288" s="76" t="str">
        <f>VLOOKUP(F288,'N2K Features'!$D$5:$CL$125,82,FALSE)</f>
        <v>No</v>
      </c>
      <c r="CJ288" s="76">
        <f>VLOOKUP(F288,'N2K Features'!$D$5:$CL$125,83,FALSE)</f>
        <v>0</v>
      </c>
      <c r="CK288" s="76">
        <f>VLOOKUP(F288,'N2K Features'!$D$5:$CL$125,84,FALSE)</f>
        <v>0</v>
      </c>
      <c r="CL288" s="76" t="str">
        <f>VLOOKUP(F288,'N2K Features'!$D$5:$CL$125,85,FALSE)</f>
        <v>Yes</v>
      </c>
      <c r="CM288" s="76" t="str">
        <f>VLOOKUP(F288,'N2K Features'!$D$5:$CL$125,86,FALSE)</f>
        <v>Medium</v>
      </c>
      <c r="CN288" s="79" t="str">
        <f>VLOOKUP(F288,'N2K Features'!$D$5:$CL$125,87,FALSE)</f>
        <v xml:space="preserve">Contributes to iconic upland landscapes of Wales, popular with walkers, mountaineers </v>
      </c>
    </row>
    <row r="289" spans="1:92" ht="14.4" hidden="1" x14ac:dyDescent="0.3">
      <c r="A289" s="129" t="s">
        <v>296</v>
      </c>
      <c r="B289" s="59" t="s">
        <v>297</v>
      </c>
      <c r="C289" s="59" t="s">
        <v>585</v>
      </c>
      <c r="D289" s="59" t="s">
        <v>146</v>
      </c>
      <c r="E289" s="59" t="s">
        <v>590</v>
      </c>
      <c r="F289" s="59" t="s">
        <v>147</v>
      </c>
      <c r="G289" s="59" t="s">
        <v>148</v>
      </c>
      <c r="H289" s="179" t="s">
        <v>149</v>
      </c>
      <c r="I289" s="77" t="str">
        <f>VLOOKUP(F289,'N2K Features'!$D$5:$CL$125,4,FALSE)</f>
        <v>Yes</v>
      </c>
      <c r="J289" s="77" t="str">
        <f>VLOOKUP(F289,'N2K Features'!$D$5:$CL$125,5,FALSE)</f>
        <v>Medium</v>
      </c>
      <c r="K289" s="77" t="str">
        <f>VLOOKUP(F289,'N2K Features'!$D$5:$CL$125,6,FALSE)</f>
        <v>Moderate</v>
      </c>
      <c r="L289" s="77" t="str">
        <f>VLOOKUP(F289,'N2K Features'!$D$5:$CL$125,7,FALSE)</f>
        <v>Yes</v>
      </c>
      <c r="M289" s="77" t="str">
        <f>VLOOKUP(F289,'N2K Features'!$D$5:$CL$125,8,FALSE)</f>
        <v>Medium</v>
      </c>
      <c r="N289" s="77" t="str">
        <f>VLOOKUP(F289,'N2K Features'!$D$5:$CL$125,9,FALSE)</f>
        <v>High</v>
      </c>
      <c r="O289" s="77" t="str">
        <f>VLOOKUP(F289,'N2K Features'!$D$5:$CL$125,10,FALSE)</f>
        <v>Yes</v>
      </c>
      <c r="P289" s="77" t="str">
        <f>VLOOKUP(F289,'N2K Features'!$D$5:$CL$125,11,FALSE)</f>
        <v>Medium</v>
      </c>
      <c r="Q289" s="77" t="str">
        <f>VLOOKUP(F289,'N2K Features'!$D$5:$CL$125,12,FALSE)</f>
        <v>Low</v>
      </c>
      <c r="R289" s="77" t="str">
        <f>VLOOKUP(F289,'N2K Features'!$D$5:$CL$125,13,FALSE)</f>
        <v>Yes</v>
      </c>
      <c r="S289" s="77" t="str">
        <f>VLOOKUP(F289,'N2K Features'!$D$5:$CL$125,14,FALSE)</f>
        <v>Medium</v>
      </c>
      <c r="T289" s="77" t="str">
        <f>VLOOKUP(F289,'N2K Features'!$D$5:$CL$125,15,FALSE)</f>
        <v>High</v>
      </c>
      <c r="U289" s="77" t="str">
        <f>VLOOKUP(F289,'N2K Features'!$D$5:$CL$125,16,FALSE)</f>
        <v>Yes</v>
      </c>
      <c r="V289" s="77" t="str">
        <f>VLOOKUP(F289,'N2K Features'!$D$5:$CL$125, 17,FALSE)</f>
        <v>Small</v>
      </c>
      <c r="W289" s="77" t="str">
        <f>VLOOKUP(F289,'N2K Features'!$D$5:$CL$125,18,FALSE)</f>
        <v>Low</v>
      </c>
      <c r="X289" s="77" t="str">
        <f>VLOOKUP(F289,'N2K Features'!$D$5:$CL$125,19,FALSE)</f>
        <v>No</v>
      </c>
      <c r="Y289" s="77">
        <f>VLOOKUP(F289,'N2K Features'!$D$5:$CL$125,20,FALSE)</f>
        <v>0</v>
      </c>
      <c r="Z289" s="77">
        <f>VLOOKUP(F289,'N2K Features'!$D$5:$CL$125,21,FALSE)</f>
        <v>0</v>
      </c>
      <c r="AA289" s="77" t="str">
        <f>VLOOKUP(F289,'N2K Features'!$D$5:$CL$125,22,FALSE)</f>
        <v>No</v>
      </c>
      <c r="AB289" s="77">
        <f>VLOOKUP(F289,'N2K Features'!$D$5:$CL$125,23,FALSE)</f>
        <v>0</v>
      </c>
      <c r="AC289" s="77">
        <f>VLOOKUP(F289,'N2K Features'!$D$5:$CL$125,24,FALSE)</f>
        <v>0</v>
      </c>
      <c r="AD289" s="77" t="str">
        <f>VLOOKUP(F289,'N2K Features'!$D$5:$CL$125,25,FALSE)</f>
        <v>Yes</v>
      </c>
      <c r="AE289" s="77" t="str">
        <f>VLOOKUP(F289,'N2K Features'!$D$5:$CL$125,26,FALSE)</f>
        <v>Medium</v>
      </c>
      <c r="AF289" s="78" t="str">
        <f>VLOOKUP(F289,'N2K Features'!$D$5:$CL$125,27,FALSE)</f>
        <v>High</v>
      </c>
      <c r="AG289" s="76" t="str">
        <f>VLOOKUP(F289,'N2K Features'!$D$5:$CL$125,28,FALSE)</f>
        <v>Yes</v>
      </c>
      <c r="AH289" s="76" t="str">
        <f>VLOOKUP(F289,'N2K Features'!$D$5:$CL$125,29,FALSE)</f>
        <v>Small</v>
      </c>
      <c r="AI289" s="76" t="str">
        <f>VLOOKUP(F289,'N2K Features'!$D$5:$CL$125,30,FALSE)</f>
        <v>High</v>
      </c>
      <c r="AJ289" s="76" t="str">
        <f>VLOOKUP(F289,'N2K Features'!$D$5:$CL$125,31,FALSE)</f>
        <v>Yes</v>
      </c>
      <c r="AK289" s="76" t="str">
        <f>VLOOKUP(F289,'N2K Features'!$D$5:$CL$125,32,FALSE)</f>
        <v>Medium</v>
      </c>
      <c r="AL289" s="76" t="str">
        <f>VLOOKUP(F289,'N2K Features'!$D$5:$CL$125,33,FALSE)</f>
        <v>Low</v>
      </c>
      <c r="AM289" s="76" t="str">
        <f>VLOOKUP(F289,'N2K Features'!$D$5:$CL$125,34,FALSE)</f>
        <v>No</v>
      </c>
      <c r="AN289" s="76">
        <f>VLOOKUP(F289,'N2K Features'!$D$5:$CL$125,35,FALSE)</f>
        <v>0</v>
      </c>
      <c r="AO289" s="76">
        <f>VLOOKUP(F289,'N2K Features'!$D$5:$CL$125,36,FALSE)</f>
        <v>0</v>
      </c>
      <c r="AP289" s="76" t="str">
        <f>VLOOKUP(F289,'N2K Features'!$D$5:$CL$125,37,FALSE)</f>
        <v>Yes</v>
      </c>
      <c r="AQ289" s="76" t="str">
        <f>VLOOKUP(F289,'N2K Features'!$D$5:$CL$125,38,FALSE)</f>
        <v>Small</v>
      </c>
      <c r="AR289" s="76" t="str">
        <f>VLOOKUP(F289,'N2K Features'!$D$5:$CL$125,39,FALSE)</f>
        <v>Low</v>
      </c>
      <c r="AS289" s="76" t="str">
        <f>VLOOKUP(F289,'N2K Features'!$D$5:$CL$125,40,FALSE)</f>
        <v>Yes</v>
      </c>
      <c r="AT289" s="76" t="str">
        <f>VLOOKUP(F289,'N2K Features'!$D$5:$CL$125,41,FALSE)</f>
        <v>Small</v>
      </c>
      <c r="AU289" s="76" t="str">
        <f>VLOOKUP(F289,'N2K Features'!$D$5:$CL$125,42,FALSE)</f>
        <v>High</v>
      </c>
      <c r="AV289" s="76" t="str">
        <f>VLOOKUP(F289,'N2K Features'!$D$5:$CL$125,43,FALSE)</f>
        <v>No</v>
      </c>
      <c r="AW289" s="76">
        <f>VLOOKUP(F289,'N2K Features'!$D$5:$CL$125,44,FALSE)</f>
        <v>0</v>
      </c>
      <c r="AX289" s="76">
        <f>VLOOKUP(F289,'N2K Features'!$D$5:$CL$125,45,FALSE)</f>
        <v>0</v>
      </c>
      <c r="AY289" s="76" t="str">
        <f>VLOOKUP(F289,'N2K Features'!$D$5:$CL$125,46,FALSE)</f>
        <v>No</v>
      </c>
      <c r="AZ289" s="76">
        <f>VLOOKUP(F289,'N2K Features'!$D$5:$CL$125,47,FALSE)</f>
        <v>0</v>
      </c>
      <c r="BA289" s="76">
        <f>VLOOKUP(F289,'N2K Features'!$D$5:$CL$125,48,FALSE)</f>
        <v>0</v>
      </c>
      <c r="BB289" s="76" t="str">
        <f>VLOOKUP(F289,'N2K Features'!$D$5:$CL$125,49,FALSE)</f>
        <v>No</v>
      </c>
      <c r="BC289" s="76">
        <f>VLOOKUP(F289,'N2K Features'!$D$5:$CL$125,50,FALSE)</f>
        <v>0</v>
      </c>
      <c r="BD289" s="130">
        <f>VLOOKUP(F289,'N2K Features'!$D$5:$CL$125,51,FALSE)</f>
        <v>0</v>
      </c>
      <c r="BE289" s="76" t="str">
        <f>VLOOKUP(F289,'N2K Features'!$D$5:$CL$125,52,FALSE)</f>
        <v>Yes</v>
      </c>
      <c r="BF289" s="76" t="str">
        <f>VLOOKUP(F289,'N2K Features'!$D$5:$CL$125,53,FALSE)</f>
        <v>Small</v>
      </c>
      <c r="BG289" s="130" t="str">
        <f>VLOOKUP(F289,'N2K Features'!$D$5:$CL$125,54,FALSE)</f>
        <v>Low</v>
      </c>
      <c r="BH289" s="76" t="str">
        <f>VLOOKUP(F289,'N2K Features'!$D$5:$CL$125,55,FALSE)</f>
        <v>Yes</v>
      </c>
      <c r="BI289" s="76" t="str">
        <f>VLOOKUP(F289,'N2K Features'!$D$5:$CL$125,56,FALSE)</f>
        <v>Large</v>
      </c>
      <c r="BJ289" s="76" t="str">
        <f>VLOOKUP(F289,'N2K Features'!$D$5:$CL$125,57,FALSE)</f>
        <v>High</v>
      </c>
      <c r="BK289" s="76" t="str">
        <f>VLOOKUP(F289,'N2K Features'!$D$5:$CL$125,58,FALSE)</f>
        <v>Yes</v>
      </c>
      <c r="BL289" s="76" t="str">
        <f>VLOOKUP(F289,'N2K Features'!$D$5:$CL$125,59,FALSE)</f>
        <v>Large</v>
      </c>
      <c r="BM289" s="130" t="str">
        <f>VLOOKUP(F289,'N2K Features'!$D$5:$CL$125,60,FALSE)</f>
        <v>High</v>
      </c>
      <c r="BN289" s="76" t="str">
        <f>VLOOKUP(F289,'N2K Features'!$D$5:$CL$125,61,FALSE)</f>
        <v>Yes</v>
      </c>
      <c r="BO289" s="76" t="str">
        <f>VLOOKUP(F289,'N2K Features'!$D$5:$CL$125,62,FALSE)</f>
        <v>Medium</v>
      </c>
      <c r="BP289" s="76" t="str">
        <f>VLOOKUP(F289,'N2K Features'!$D$5:$CL$125,63,FALSE)</f>
        <v>Moderate</v>
      </c>
      <c r="BQ289" s="76" t="str">
        <f>VLOOKUP(F289,'N2K Features'!$D$5:$CL$125,64,FALSE)</f>
        <v>Yes</v>
      </c>
      <c r="BR289" s="76" t="str">
        <f>VLOOKUP(F289,'N2K Features'!$D$5:$CL$125,65,FALSE)</f>
        <v>Medium</v>
      </c>
      <c r="BS289" s="76" t="str">
        <f>VLOOKUP(F289,'N2K Features'!$D$5:$CL$125,66,FALSE)</f>
        <v>Moderate</v>
      </c>
      <c r="BT289" s="76" t="str">
        <f>VLOOKUP(F289,'N2K Features'!$D$5:$CL$125,67,FALSE)</f>
        <v>Yes</v>
      </c>
      <c r="BU289" s="76" t="str">
        <f>VLOOKUP(F289,'N2K Features'!$D$5:$CL$125,68,FALSE)</f>
        <v>Medium</v>
      </c>
      <c r="BV289" s="76" t="str">
        <f>VLOOKUP(F289,'N2K Features'!$D$5:$CL$125,69,FALSE)</f>
        <v>High</v>
      </c>
      <c r="BW289" s="76" t="str">
        <f>VLOOKUP(F289,'N2K Features'!$D$5:$CL$125,70,FALSE)</f>
        <v>Yes</v>
      </c>
      <c r="BX289" s="76" t="str">
        <f>VLOOKUP(F289,'N2K Features'!$D$5:$CL$125,71,FALSE)</f>
        <v>Medium</v>
      </c>
      <c r="BY289" s="130" t="str">
        <f>VLOOKUP(F289,'N2K Features'!$D$5:$CL$125,72,FALSE)</f>
        <v>High</v>
      </c>
      <c r="BZ289" s="76" t="str">
        <f>VLOOKUP(F289,'N2K Features'!$D$5:$CL$125,73,FALSE)</f>
        <v>No</v>
      </c>
      <c r="CA289" s="76">
        <f>VLOOKUP(F289,'N2K Features'!$D$5:$CL$125,74,FALSE)</f>
        <v>0</v>
      </c>
      <c r="CB289" s="76">
        <f>VLOOKUP(F289,'N2K Features'!$D$5:$CL$125,75,FALSE)</f>
        <v>0</v>
      </c>
      <c r="CC289" s="76" t="str">
        <f>VLOOKUP(F289,'N2K Features'!$D$5:$CL$125,76,FALSE)</f>
        <v>No</v>
      </c>
      <c r="CD289" s="76">
        <f>VLOOKUP(F289,'N2K Features'!$D$5:$CL$125,77,FALSE)</f>
        <v>0</v>
      </c>
      <c r="CE289" s="76">
        <f>VLOOKUP(F289,'N2K Features'!$D$5:$CL$125,78,FALSE)</f>
        <v>0</v>
      </c>
      <c r="CF289" s="76" t="str">
        <f>VLOOKUP(F289,'N2K Features'!$D$5:$CL$125,79,FALSE)</f>
        <v>Yes</v>
      </c>
      <c r="CG289" s="76" t="str">
        <f>VLOOKUP(F289,'N2K Features'!$D$5:$CL$125,80,FALSE)</f>
        <v>Medium</v>
      </c>
      <c r="CH289" s="76" t="str">
        <f>VLOOKUP(F289,'N2K Features'!$D$5:$CL$125,81,FALSE)</f>
        <v>High</v>
      </c>
      <c r="CI289" s="76" t="str">
        <f>VLOOKUP(F289,'N2K Features'!$D$5:$CL$125,82,FALSE)</f>
        <v>No</v>
      </c>
      <c r="CJ289" s="76">
        <f>VLOOKUP(F289,'N2K Features'!$D$5:$CL$125,83,FALSE)</f>
        <v>0</v>
      </c>
      <c r="CK289" s="76">
        <f>VLOOKUP(F289,'N2K Features'!$D$5:$CL$125,84,FALSE)</f>
        <v>0</v>
      </c>
      <c r="CL289" s="76" t="str">
        <f>VLOOKUP(F289,'N2K Features'!$D$5:$CL$125,85,FALSE)</f>
        <v>Yes</v>
      </c>
      <c r="CM289" s="76" t="str">
        <f>VLOOKUP(F289,'N2K Features'!$D$5:$CL$125,86,FALSE)</f>
        <v>Medium</v>
      </c>
      <c r="CN289" s="79" t="str">
        <f>VLOOKUP(F289,'N2K Features'!$D$5:$CL$125,87,FALSE)</f>
        <v>Distinctive often exceptional landscapes; attracts visitors in certain areas but others may be inaccessible; walking, bird watching</v>
      </c>
    </row>
    <row r="290" spans="1:92" ht="14.4" hidden="1" x14ac:dyDescent="0.3">
      <c r="A290" s="129" t="s">
        <v>298</v>
      </c>
      <c r="B290" s="59" t="s">
        <v>299</v>
      </c>
      <c r="C290" s="59" t="s">
        <v>528</v>
      </c>
      <c r="D290" s="59" t="s">
        <v>715</v>
      </c>
      <c r="E290" s="59" t="s">
        <v>717</v>
      </c>
      <c r="F290" s="59" t="s">
        <v>716</v>
      </c>
      <c r="G290" s="59" t="s">
        <v>717</v>
      </c>
      <c r="H290" s="179" t="s">
        <v>718</v>
      </c>
      <c r="I290" s="77" t="str">
        <f>VLOOKUP(F290,'N2K Features'!$D$5:$CL$125,4,FALSE)</f>
        <v>No</v>
      </c>
      <c r="J290" s="77">
        <f>VLOOKUP(F290,'N2K Features'!$D$5:$CL$125,5,FALSE)</f>
        <v>0</v>
      </c>
      <c r="K290" s="77">
        <f>VLOOKUP(F290,'N2K Features'!$D$5:$CL$125,6,FALSE)</f>
        <v>0</v>
      </c>
      <c r="L290" s="77" t="str">
        <f>VLOOKUP(F290,'N2K Features'!$D$5:$CL$125,7,FALSE)</f>
        <v>No</v>
      </c>
      <c r="M290" s="77" t="str">
        <f>VLOOKUP(F290,'N2K Features'!$D$5:$CL$125,8,FALSE)</f>
        <v>Negligible</v>
      </c>
      <c r="N290" s="77" t="str">
        <f>VLOOKUP(F290,'N2K Features'!$D$5:$CL$125,9,FALSE)</f>
        <v>Low</v>
      </c>
      <c r="O290" s="77" t="str">
        <f>VLOOKUP(F290,'N2K Features'!$D$5:$CL$125,10,FALSE)</f>
        <v>No</v>
      </c>
      <c r="P290" s="77" t="str">
        <f>VLOOKUP(F290,'N2K Features'!$D$5:$CL$125,11,FALSE)</f>
        <v>Negligible</v>
      </c>
      <c r="Q290" s="77" t="str">
        <f>VLOOKUP(F290,'N2K Features'!$D$5:$CL$125,12,FALSE)</f>
        <v>Low</v>
      </c>
      <c r="R290" s="77" t="str">
        <f>VLOOKUP(F290,'N2K Features'!$D$5:$CL$125,13,FALSE)</f>
        <v>No</v>
      </c>
      <c r="S290" s="77">
        <f>VLOOKUP(F290,'N2K Features'!$D$5:$CL$125,14,FALSE)</f>
        <v>0</v>
      </c>
      <c r="T290" s="77">
        <f>VLOOKUP(F290,'N2K Features'!$D$5:$CL$125,15,FALSE)</f>
        <v>0</v>
      </c>
      <c r="U290" s="77" t="str">
        <f>VLOOKUP(F290,'N2K Features'!$D$5:$CL$125,16,FALSE)</f>
        <v>No</v>
      </c>
      <c r="V290" s="77">
        <f>VLOOKUP(F290,'N2K Features'!$D$5:$CL$125, 17,FALSE)</f>
        <v>0</v>
      </c>
      <c r="W290" s="77">
        <f>VLOOKUP(F290,'N2K Features'!$D$5:$CL$125,18,FALSE)</f>
        <v>0</v>
      </c>
      <c r="X290" s="77" t="str">
        <f>VLOOKUP(F290,'N2K Features'!$D$5:$CL$125,19,FALSE)</f>
        <v>No</v>
      </c>
      <c r="Y290" s="77">
        <f>VLOOKUP(F290,'N2K Features'!$D$5:$CL$125,20,FALSE)</f>
        <v>0</v>
      </c>
      <c r="Z290" s="77">
        <f>VLOOKUP(F290,'N2K Features'!$D$5:$CL$125,21,FALSE)</f>
        <v>0</v>
      </c>
      <c r="AA290" s="77" t="str">
        <f>VLOOKUP(F290,'N2K Features'!$D$5:$CL$125,22,FALSE)</f>
        <v>No</v>
      </c>
      <c r="AB290" s="77">
        <f>VLOOKUP(F290,'N2K Features'!$D$5:$CL$125,23,FALSE)</f>
        <v>0</v>
      </c>
      <c r="AC290" s="77">
        <f>VLOOKUP(F290,'N2K Features'!$D$5:$CL$125,24,FALSE)</f>
        <v>0</v>
      </c>
      <c r="AD290" s="77" t="str">
        <f>VLOOKUP(F290,'N2K Features'!$D$5:$CL$125,25,FALSE)</f>
        <v>No</v>
      </c>
      <c r="AE290" s="77">
        <f>VLOOKUP(F290,'N2K Features'!$D$5:$CL$125,26,FALSE)</f>
        <v>0</v>
      </c>
      <c r="AF290" s="78">
        <f>VLOOKUP(F290,'N2K Features'!$D$5:$CL$125,27,FALSE)</f>
        <v>0</v>
      </c>
      <c r="AG290" s="76" t="str">
        <f>VLOOKUP(F290,'N2K Features'!$D$5:$CL$125,28,FALSE)</f>
        <v>No</v>
      </c>
      <c r="AH290" s="76">
        <f>VLOOKUP(F290,'N2K Features'!$D$5:$CL$125,29,FALSE)</f>
        <v>0</v>
      </c>
      <c r="AI290" s="76">
        <f>VLOOKUP(F290,'N2K Features'!$D$5:$CL$125,30,FALSE)</f>
        <v>0</v>
      </c>
      <c r="AJ290" s="76" t="str">
        <f>VLOOKUP(F290,'N2K Features'!$D$5:$CL$125,31,FALSE)</f>
        <v>No</v>
      </c>
      <c r="AK290" s="76">
        <f>VLOOKUP(F290,'N2K Features'!$D$5:$CL$125,32,FALSE)</f>
        <v>0</v>
      </c>
      <c r="AL290" s="76">
        <f>VLOOKUP(F290,'N2K Features'!$D$5:$CL$125,33,FALSE)</f>
        <v>0</v>
      </c>
      <c r="AM290" s="76" t="str">
        <f>VLOOKUP(F290,'N2K Features'!$D$5:$CL$125,34,FALSE)</f>
        <v>No</v>
      </c>
      <c r="AN290" s="76">
        <f>VLOOKUP(F290,'N2K Features'!$D$5:$CL$125,35,FALSE)</f>
        <v>0</v>
      </c>
      <c r="AO290" s="76">
        <f>VLOOKUP(F290,'N2K Features'!$D$5:$CL$125,36,FALSE)</f>
        <v>0</v>
      </c>
      <c r="AP290" s="76" t="str">
        <f>VLOOKUP(F290,'N2K Features'!$D$5:$CL$125,37,FALSE)</f>
        <v>No</v>
      </c>
      <c r="AQ290" s="76">
        <f>VLOOKUP(F290,'N2K Features'!$D$5:$CL$125,38,FALSE)</f>
        <v>0</v>
      </c>
      <c r="AR290" s="76">
        <f>VLOOKUP(F290,'N2K Features'!$D$5:$CL$125,39,FALSE)</f>
        <v>0</v>
      </c>
      <c r="AS290" s="76" t="str">
        <f>VLOOKUP(F290,'N2K Features'!$D$5:$CL$125,40,FALSE)</f>
        <v>No</v>
      </c>
      <c r="AT290" s="76">
        <f>VLOOKUP(F290,'N2K Features'!$D$5:$CL$125,41,FALSE)</f>
        <v>0</v>
      </c>
      <c r="AU290" s="76">
        <f>VLOOKUP(F290,'N2K Features'!$D$5:$CL$125,42,FALSE)</f>
        <v>0</v>
      </c>
      <c r="AV290" s="76" t="str">
        <f>VLOOKUP(F290,'N2K Features'!$D$5:$CL$125,43,FALSE)</f>
        <v>No</v>
      </c>
      <c r="AW290" s="76">
        <f>VLOOKUP(F290,'N2K Features'!$D$5:$CL$125,44,FALSE)</f>
        <v>0</v>
      </c>
      <c r="AX290" s="76">
        <f>VLOOKUP(F290,'N2K Features'!$D$5:$CL$125,45,FALSE)</f>
        <v>0</v>
      </c>
      <c r="AY290" s="76" t="str">
        <f>VLOOKUP(F290,'N2K Features'!$D$5:$CL$125,46,FALSE)</f>
        <v>No</v>
      </c>
      <c r="AZ290" s="76">
        <f>VLOOKUP(F290,'N2K Features'!$D$5:$CL$125,47,FALSE)</f>
        <v>0</v>
      </c>
      <c r="BA290" s="76">
        <f>VLOOKUP(F290,'N2K Features'!$D$5:$CL$125,48,FALSE)</f>
        <v>0</v>
      </c>
      <c r="BB290" s="76" t="str">
        <f>VLOOKUP(F290,'N2K Features'!$D$5:$CL$125,49,FALSE)</f>
        <v>No</v>
      </c>
      <c r="BC290" s="76">
        <f>VLOOKUP(F290,'N2K Features'!$D$5:$CL$125,50,FALSE)</f>
        <v>0</v>
      </c>
      <c r="BD290" s="130">
        <f>VLOOKUP(F290,'N2K Features'!$D$5:$CL$125,51,FALSE)</f>
        <v>0</v>
      </c>
      <c r="BE290" s="76" t="str">
        <f>VLOOKUP(F290,'N2K Features'!$D$5:$CL$125,52,FALSE)</f>
        <v>No</v>
      </c>
      <c r="BF290" s="76">
        <f>VLOOKUP(F290,'N2K Features'!$D$5:$CL$125,53,FALSE)</f>
        <v>0</v>
      </c>
      <c r="BG290" s="130">
        <f>VLOOKUP(F290,'N2K Features'!$D$5:$CL$125,54,FALSE)</f>
        <v>0</v>
      </c>
      <c r="BH290" s="76" t="str">
        <f>VLOOKUP(F290,'N2K Features'!$D$5:$CL$125,55,FALSE)</f>
        <v>No</v>
      </c>
      <c r="BI290" s="76">
        <f>VLOOKUP(F290,'N2K Features'!$D$5:$CL$125,56,FALSE)</f>
        <v>0</v>
      </c>
      <c r="BJ290" s="76">
        <f>VLOOKUP(F290,'N2K Features'!$D$5:$CL$125,57,FALSE)</f>
        <v>0</v>
      </c>
      <c r="BK290" s="76" t="str">
        <f>VLOOKUP(F290,'N2K Features'!$D$5:$CL$125,58,FALSE)</f>
        <v>No</v>
      </c>
      <c r="BL290" s="76">
        <f>VLOOKUP(F290,'N2K Features'!$D$5:$CL$125,59,FALSE)</f>
        <v>0</v>
      </c>
      <c r="BM290" s="130">
        <f>VLOOKUP(F290,'N2K Features'!$D$5:$CL$125,60,FALSE)</f>
        <v>0</v>
      </c>
      <c r="BN290" s="76" t="str">
        <f>VLOOKUP(F290,'N2K Features'!$D$5:$CL$125,61,FALSE)</f>
        <v>No</v>
      </c>
      <c r="BO290" s="76">
        <f>VLOOKUP(F290,'N2K Features'!$D$5:$CL$125,62,FALSE)</f>
        <v>0</v>
      </c>
      <c r="BP290" s="76">
        <f>VLOOKUP(F290,'N2K Features'!$D$5:$CL$125,63,FALSE)</f>
        <v>0</v>
      </c>
      <c r="BQ290" s="76" t="str">
        <f>VLOOKUP(F290,'N2K Features'!$D$5:$CL$125,64,FALSE)</f>
        <v>No</v>
      </c>
      <c r="BR290" s="76">
        <f>VLOOKUP(F290,'N2K Features'!$D$5:$CL$125,65,FALSE)</f>
        <v>0</v>
      </c>
      <c r="BS290" s="76">
        <f>VLOOKUP(F290,'N2K Features'!$D$5:$CL$125,66,FALSE)</f>
        <v>0</v>
      </c>
      <c r="BT290" s="76" t="str">
        <f>VLOOKUP(F290,'N2K Features'!$D$5:$CL$125,67,FALSE)</f>
        <v>No</v>
      </c>
      <c r="BU290" s="76">
        <f>VLOOKUP(F290,'N2K Features'!$D$5:$CL$125,68,FALSE)</f>
        <v>0</v>
      </c>
      <c r="BV290" s="76">
        <f>VLOOKUP(F290,'N2K Features'!$D$5:$CL$125,69,FALSE)</f>
        <v>0</v>
      </c>
      <c r="BW290" s="76" t="str">
        <f>VLOOKUP(F290,'N2K Features'!$D$5:$CL$125,70,FALSE)</f>
        <v>No</v>
      </c>
      <c r="BX290" s="76">
        <f>VLOOKUP(F290,'N2K Features'!$D$5:$CL$125,71,FALSE)</f>
        <v>0</v>
      </c>
      <c r="BY290" s="130">
        <f>VLOOKUP(F290,'N2K Features'!$D$5:$CL$125,72,FALSE)</f>
        <v>0</v>
      </c>
      <c r="BZ290" s="76" t="str">
        <f>VLOOKUP(F290,'N2K Features'!$D$5:$CL$125,73,FALSE)</f>
        <v>No</v>
      </c>
      <c r="CA290" s="76">
        <f>VLOOKUP(F290,'N2K Features'!$D$5:$CL$125,74,FALSE)</f>
        <v>0</v>
      </c>
      <c r="CB290" s="76">
        <f>VLOOKUP(F290,'N2K Features'!$D$5:$CL$125,75,FALSE)</f>
        <v>0</v>
      </c>
      <c r="CC290" s="76" t="str">
        <f>VLOOKUP(F290,'N2K Features'!$D$5:$CL$125,76,FALSE)</f>
        <v>No</v>
      </c>
      <c r="CD290" s="76">
        <f>VLOOKUP(F290,'N2K Features'!$D$5:$CL$125,77,FALSE)</f>
        <v>0</v>
      </c>
      <c r="CE290" s="76">
        <f>VLOOKUP(F290,'N2K Features'!$D$5:$CL$125,78,FALSE)</f>
        <v>0</v>
      </c>
      <c r="CF290" s="76" t="str">
        <f>VLOOKUP(F290,'N2K Features'!$D$5:$CL$125,79,FALSE)</f>
        <v>No</v>
      </c>
      <c r="CG290" s="76" t="str">
        <f>VLOOKUP(F290,'N2K Features'!$D$5:$CL$125,80,FALSE)</f>
        <v>Negligible</v>
      </c>
      <c r="CH290" s="76">
        <f>VLOOKUP(F290,'N2K Features'!$D$5:$CL$125,81,FALSE)</f>
        <v>0</v>
      </c>
      <c r="CI290" s="76" t="str">
        <f>VLOOKUP(F290,'N2K Features'!$D$5:$CL$125,82,FALSE)</f>
        <v>No</v>
      </c>
      <c r="CJ290" s="76">
        <f>VLOOKUP(F290,'N2K Features'!$D$5:$CL$125,83,FALSE)</f>
        <v>0</v>
      </c>
      <c r="CK290" s="76">
        <f>VLOOKUP(F290,'N2K Features'!$D$5:$CL$125,84,FALSE)</f>
        <v>0</v>
      </c>
      <c r="CL290" s="76" t="str">
        <f>VLOOKUP(F290,'N2K Features'!$D$5:$CL$125,85,FALSE)</f>
        <v>Yes</v>
      </c>
      <c r="CM290" s="76" t="str">
        <f>VLOOKUP(F290,'N2K Features'!$D$5:$CL$125,86,FALSE)</f>
        <v>Low</v>
      </c>
      <c r="CN290" s="79" t="str">
        <f>VLOOKUP(F290,'N2K Features'!$D$5:$CL$125,87,FALSE)</f>
        <v>Attractive butterfly often on accessible sites</v>
      </c>
    </row>
    <row r="291" spans="1:92" ht="14.4" hidden="1" x14ac:dyDescent="0.3">
      <c r="A291" s="129" t="s">
        <v>300</v>
      </c>
      <c r="B291" s="59" t="s">
        <v>301</v>
      </c>
      <c r="C291" s="59" t="s">
        <v>585</v>
      </c>
      <c r="D291" s="59" t="s">
        <v>185</v>
      </c>
      <c r="E291" s="59" t="s">
        <v>593</v>
      </c>
      <c r="F291" s="59" t="s">
        <v>186</v>
      </c>
      <c r="G291" s="59" t="s">
        <v>187</v>
      </c>
      <c r="H291" s="179" t="s">
        <v>188</v>
      </c>
      <c r="I291" s="77" t="str">
        <f>VLOOKUP(F291,'N2K Features'!$D$5:$CL$125,4,FALSE)</f>
        <v>Yes</v>
      </c>
      <c r="J291" s="77" t="str">
        <f>VLOOKUP(F291,'N2K Features'!$D$5:$CL$125,5,FALSE)</f>
        <v>Medium</v>
      </c>
      <c r="K291" s="77" t="str">
        <f>VLOOKUP(F291,'N2K Features'!$D$5:$CL$125,6,FALSE)</f>
        <v>Moderate</v>
      </c>
      <c r="L291" s="77" t="str">
        <f>VLOOKUP(F291,'N2K Features'!$D$5:$CL$125,7,FALSE)</f>
        <v>Yes</v>
      </c>
      <c r="M291" s="77" t="str">
        <f>VLOOKUP(F291,'N2K Features'!$D$5:$CL$125,8,FALSE)</f>
        <v>Large</v>
      </c>
      <c r="N291" s="77" t="str">
        <f>VLOOKUP(F291,'N2K Features'!$D$5:$CL$125,9,FALSE)</f>
        <v>Moderate</v>
      </c>
      <c r="O291" s="77" t="str">
        <f>VLOOKUP(F291,'N2K Features'!$D$5:$CL$125,10,FALSE)</f>
        <v>Yes</v>
      </c>
      <c r="P291" s="77" t="str">
        <f>VLOOKUP(F291,'N2K Features'!$D$5:$CL$125,11,FALSE)</f>
        <v>Medium</v>
      </c>
      <c r="Q291" s="77" t="str">
        <f>VLOOKUP(F291,'N2K Features'!$D$5:$CL$125,12,FALSE)</f>
        <v>Low</v>
      </c>
      <c r="R291" s="77" t="str">
        <f>VLOOKUP(F291,'N2K Features'!$D$5:$CL$125,13,FALSE)</f>
        <v>Yes</v>
      </c>
      <c r="S291" s="77" t="str">
        <f>VLOOKUP(F291,'N2K Features'!$D$5:$CL$125,14,FALSE)</f>
        <v>Large</v>
      </c>
      <c r="T291" s="77" t="str">
        <f>VLOOKUP(F291,'N2K Features'!$D$5:$CL$125,15,FALSE)</f>
        <v>Moderate</v>
      </c>
      <c r="U291" s="77" t="str">
        <f>VLOOKUP(F291,'N2K Features'!$D$5:$CL$125,16,FALSE)</f>
        <v>Yes</v>
      </c>
      <c r="V291" s="77" t="str">
        <f>VLOOKUP(F291,'N2K Features'!$D$5:$CL$125, 17,FALSE)</f>
        <v>Medium</v>
      </c>
      <c r="W291" s="77" t="str">
        <f>VLOOKUP(F291,'N2K Features'!$D$5:$CL$125,18,FALSE)</f>
        <v>Low</v>
      </c>
      <c r="X291" s="77" t="str">
        <f>VLOOKUP(F291,'N2K Features'!$D$5:$CL$125,19,FALSE)</f>
        <v>No</v>
      </c>
      <c r="Y291" s="77">
        <f>VLOOKUP(F291,'N2K Features'!$D$5:$CL$125,20,FALSE)</f>
        <v>0</v>
      </c>
      <c r="Z291" s="77">
        <f>VLOOKUP(F291,'N2K Features'!$D$5:$CL$125,21,FALSE)</f>
        <v>0</v>
      </c>
      <c r="AA291" s="77" t="str">
        <f>VLOOKUP(F291,'N2K Features'!$D$5:$CL$125,22,FALSE)</f>
        <v>No</v>
      </c>
      <c r="AB291" s="77">
        <f>VLOOKUP(F291,'N2K Features'!$D$5:$CL$125,23,FALSE)</f>
        <v>0</v>
      </c>
      <c r="AC291" s="77">
        <f>VLOOKUP(F291,'N2K Features'!$D$5:$CL$125,24,FALSE)</f>
        <v>0</v>
      </c>
      <c r="AD291" s="77" t="str">
        <f>VLOOKUP(F291,'N2K Features'!$D$5:$CL$125,25,FALSE)</f>
        <v>Yes</v>
      </c>
      <c r="AE291" s="77" t="str">
        <f>VLOOKUP(F291,'N2K Features'!$D$5:$CL$125,26,FALSE)</f>
        <v>Medium</v>
      </c>
      <c r="AF291" s="78" t="str">
        <f>VLOOKUP(F291,'N2K Features'!$D$5:$CL$125,27,FALSE)</f>
        <v>High</v>
      </c>
      <c r="AG291" s="76" t="str">
        <f>VLOOKUP(F291,'N2K Features'!$D$5:$CL$125,28,FALSE)</f>
        <v>Yes</v>
      </c>
      <c r="AH291" s="76" t="str">
        <f>VLOOKUP(F291,'N2K Features'!$D$5:$CL$125,29,FALSE)</f>
        <v>Small</v>
      </c>
      <c r="AI291" s="76" t="str">
        <f>VLOOKUP(F291,'N2K Features'!$D$5:$CL$125,30,FALSE)</f>
        <v>High</v>
      </c>
      <c r="AJ291" s="76" t="str">
        <f>VLOOKUP(F291,'N2K Features'!$D$5:$CL$125,31,FALSE)</f>
        <v>No</v>
      </c>
      <c r="AK291" s="76">
        <f>VLOOKUP(F291,'N2K Features'!$D$5:$CL$125,32,FALSE)</f>
        <v>0</v>
      </c>
      <c r="AL291" s="76">
        <f>VLOOKUP(F291,'N2K Features'!$D$5:$CL$125,33,FALSE)</f>
        <v>0</v>
      </c>
      <c r="AM291" s="76" t="str">
        <f>VLOOKUP(F291,'N2K Features'!$D$5:$CL$125,34,FALSE)</f>
        <v>Yes</v>
      </c>
      <c r="AN291" s="76" t="str">
        <f>VLOOKUP(F291,'N2K Features'!$D$5:$CL$125,35,FALSE)</f>
        <v>Small</v>
      </c>
      <c r="AO291" s="76" t="str">
        <f>VLOOKUP(F291,'N2K Features'!$D$5:$CL$125,36,FALSE)</f>
        <v>Low</v>
      </c>
      <c r="AP291" s="76" t="str">
        <f>VLOOKUP(F291,'N2K Features'!$D$5:$CL$125,37,FALSE)</f>
        <v>Yes</v>
      </c>
      <c r="AQ291" s="76" t="str">
        <f>VLOOKUP(F291,'N2K Features'!$D$5:$CL$125,38,FALSE)</f>
        <v>Medium</v>
      </c>
      <c r="AR291" s="76" t="str">
        <f>VLOOKUP(F291,'N2K Features'!$D$5:$CL$125,39,FALSE)</f>
        <v>Low</v>
      </c>
      <c r="AS291" s="76" t="str">
        <f>VLOOKUP(F291,'N2K Features'!$D$5:$CL$125,40,FALSE)</f>
        <v>No</v>
      </c>
      <c r="AT291" s="76">
        <f>VLOOKUP(F291,'N2K Features'!$D$5:$CL$125,41,FALSE)</f>
        <v>0</v>
      </c>
      <c r="AU291" s="76">
        <f>VLOOKUP(F291,'N2K Features'!$D$5:$CL$125,42,FALSE)</f>
        <v>0</v>
      </c>
      <c r="AV291" s="76" t="str">
        <f>VLOOKUP(F291,'N2K Features'!$D$5:$CL$125,43,FALSE)</f>
        <v>No</v>
      </c>
      <c r="AW291" s="76">
        <f>VLOOKUP(F291,'N2K Features'!$D$5:$CL$125,44,FALSE)</f>
        <v>0</v>
      </c>
      <c r="AX291" s="76">
        <f>VLOOKUP(F291,'N2K Features'!$D$5:$CL$125,45,FALSE)</f>
        <v>0</v>
      </c>
      <c r="AY291" s="76" t="str">
        <f>VLOOKUP(F291,'N2K Features'!$D$5:$CL$125,46,FALSE)</f>
        <v>No</v>
      </c>
      <c r="AZ291" s="76">
        <f>VLOOKUP(F291,'N2K Features'!$D$5:$CL$125,47,FALSE)</f>
        <v>0</v>
      </c>
      <c r="BA291" s="76">
        <f>VLOOKUP(F291,'N2K Features'!$D$5:$CL$125,48,FALSE)</f>
        <v>0</v>
      </c>
      <c r="BB291" s="76" t="str">
        <f>VLOOKUP(F291,'N2K Features'!$D$5:$CL$125,49,FALSE)</f>
        <v>No</v>
      </c>
      <c r="BC291" s="76">
        <f>VLOOKUP(F291,'N2K Features'!$D$5:$CL$125,50,FALSE)</f>
        <v>0</v>
      </c>
      <c r="BD291" s="130">
        <f>VLOOKUP(F291,'N2K Features'!$D$5:$CL$125,51,FALSE)</f>
        <v>0</v>
      </c>
      <c r="BE291" s="76" t="str">
        <f>VLOOKUP(F291,'N2K Features'!$D$5:$CL$125,52,FALSE)</f>
        <v>No</v>
      </c>
      <c r="BF291" s="76">
        <f>VLOOKUP(F291,'N2K Features'!$D$5:$CL$125,53,FALSE)</f>
        <v>0</v>
      </c>
      <c r="BG291" s="130">
        <f>VLOOKUP(F291,'N2K Features'!$D$5:$CL$125,54,FALSE)</f>
        <v>0</v>
      </c>
      <c r="BH291" s="76" t="str">
        <f>VLOOKUP(F291,'N2K Features'!$D$5:$CL$125,55,FALSE)</f>
        <v>Yes</v>
      </c>
      <c r="BI291" s="76" t="str">
        <f>VLOOKUP(F291,'N2K Features'!$D$5:$CL$125,56,FALSE)</f>
        <v>Small</v>
      </c>
      <c r="BJ291" s="76" t="str">
        <f>VLOOKUP(F291,'N2K Features'!$D$5:$CL$125,57,FALSE)</f>
        <v>Low</v>
      </c>
      <c r="BK291" s="76" t="str">
        <f>VLOOKUP(F291,'N2K Features'!$D$5:$CL$125,58,FALSE)</f>
        <v>Yes</v>
      </c>
      <c r="BL291" s="76" t="str">
        <f>VLOOKUP(F291,'N2K Features'!$D$5:$CL$125,59,FALSE)</f>
        <v>Medium</v>
      </c>
      <c r="BM291" s="130" t="str">
        <f>VLOOKUP(F291,'N2K Features'!$D$5:$CL$125,60,FALSE)</f>
        <v>Moderate</v>
      </c>
      <c r="BN291" s="76" t="str">
        <f>VLOOKUP(F291,'N2K Features'!$D$5:$CL$125,61,FALSE)</f>
        <v>Yes</v>
      </c>
      <c r="BO291" s="76" t="str">
        <f>VLOOKUP(F291,'N2K Features'!$D$5:$CL$125,62,FALSE)</f>
        <v>Medium</v>
      </c>
      <c r="BP291" s="76" t="str">
        <f>VLOOKUP(F291,'N2K Features'!$D$5:$CL$125,63,FALSE)</f>
        <v>Moderate</v>
      </c>
      <c r="BQ291" s="76" t="str">
        <f>VLOOKUP(F291,'N2K Features'!$D$5:$CL$125,64,FALSE)</f>
        <v>No</v>
      </c>
      <c r="BR291" s="76">
        <f>VLOOKUP(F291,'N2K Features'!$D$5:$CL$125,65,FALSE)</f>
        <v>0</v>
      </c>
      <c r="BS291" s="76">
        <f>VLOOKUP(F291,'N2K Features'!$D$5:$CL$125,66,FALSE)</f>
        <v>0</v>
      </c>
      <c r="BT291" s="76" t="str">
        <f>VLOOKUP(F291,'N2K Features'!$D$5:$CL$125,67,FALSE)</f>
        <v>Yes</v>
      </c>
      <c r="BU291" s="76" t="str">
        <f>VLOOKUP(F291,'N2K Features'!$D$5:$CL$125,68,FALSE)</f>
        <v>Small</v>
      </c>
      <c r="BV291" s="76" t="str">
        <f>VLOOKUP(F291,'N2K Features'!$D$5:$CL$125,69,FALSE)</f>
        <v>High</v>
      </c>
      <c r="BW291" s="76" t="str">
        <f>VLOOKUP(F291,'N2K Features'!$D$5:$CL$125,70,FALSE)</f>
        <v>Yes</v>
      </c>
      <c r="BX291" s="76" t="str">
        <f>VLOOKUP(F291,'N2K Features'!$D$5:$CL$125,71,FALSE)</f>
        <v>Medium</v>
      </c>
      <c r="BY291" s="130" t="str">
        <f>VLOOKUP(F291,'N2K Features'!$D$5:$CL$125,72,FALSE)</f>
        <v>High</v>
      </c>
      <c r="BZ291" s="76" t="str">
        <f>VLOOKUP(F291,'N2K Features'!$D$5:$CL$125,73,FALSE)</f>
        <v>No</v>
      </c>
      <c r="CA291" s="76">
        <f>VLOOKUP(F291,'N2K Features'!$D$5:$CL$125,74,FALSE)</f>
        <v>0</v>
      </c>
      <c r="CB291" s="76">
        <f>VLOOKUP(F291,'N2K Features'!$D$5:$CL$125,75,FALSE)</f>
        <v>0</v>
      </c>
      <c r="CC291" s="76" t="str">
        <f>VLOOKUP(F291,'N2K Features'!$D$5:$CL$125,76,FALSE)</f>
        <v>No</v>
      </c>
      <c r="CD291" s="76">
        <f>VLOOKUP(F291,'N2K Features'!$D$5:$CL$125,77,FALSE)</f>
        <v>0</v>
      </c>
      <c r="CE291" s="76">
        <f>VLOOKUP(F291,'N2K Features'!$D$5:$CL$125,78,FALSE)</f>
        <v>0</v>
      </c>
      <c r="CF291" s="76" t="str">
        <f>VLOOKUP(F291,'N2K Features'!$D$5:$CL$125,79,FALSE)</f>
        <v>Yes</v>
      </c>
      <c r="CG291" s="76" t="str">
        <f>VLOOKUP(F291,'N2K Features'!$D$5:$CL$125,80,FALSE)</f>
        <v>Medium</v>
      </c>
      <c r="CH291" s="76" t="str">
        <f>VLOOKUP(F291,'N2K Features'!$D$5:$CL$125,81,FALSE)</f>
        <v>High</v>
      </c>
      <c r="CI291" s="76" t="str">
        <f>VLOOKUP(F291,'N2K Features'!$D$5:$CL$125,82,FALSE)</f>
        <v>No</v>
      </c>
      <c r="CJ291" s="76">
        <f>VLOOKUP(F291,'N2K Features'!$D$5:$CL$125,83,FALSE)</f>
        <v>0</v>
      </c>
      <c r="CK291" s="76">
        <f>VLOOKUP(F291,'N2K Features'!$D$5:$CL$125,84,FALSE)</f>
        <v>0</v>
      </c>
      <c r="CL291" s="76" t="str">
        <f>VLOOKUP(F291,'N2K Features'!$D$5:$CL$125,85,FALSE)</f>
        <v>Yes</v>
      </c>
      <c r="CM291" s="76" t="str">
        <f>VLOOKUP(F291,'N2K Features'!$D$5:$CL$125,86,FALSE)</f>
        <v>Medium</v>
      </c>
      <c r="CN291" s="79" t="str">
        <f>VLOOKUP(F291,'N2K Features'!$D$5:$CL$125,87,FALSE)</f>
        <v>Contributes to iconic upland and coastal landscapes of Wales, popular with walkers. Display of flowers.</v>
      </c>
    </row>
    <row r="292" spans="1:92" ht="14.4" hidden="1" x14ac:dyDescent="0.3">
      <c r="A292" s="129" t="s">
        <v>300</v>
      </c>
      <c r="B292" s="59" t="s">
        <v>301</v>
      </c>
      <c r="C292" s="59" t="s">
        <v>585</v>
      </c>
      <c r="D292" s="59" t="s">
        <v>648</v>
      </c>
      <c r="E292" s="59" t="s">
        <v>597</v>
      </c>
      <c r="F292" s="59" t="s">
        <v>649</v>
      </c>
      <c r="G292" s="59" t="s">
        <v>650</v>
      </c>
      <c r="H292" s="179" t="s">
        <v>651</v>
      </c>
      <c r="I292" s="77" t="str">
        <f>VLOOKUP(F292,'N2K Features'!$D$5:$CL$125,4,FALSE)</f>
        <v>Yes</v>
      </c>
      <c r="J292" s="77" t="str">
        <f>VLOOKUP(F292,'N2K Features'!$D$5:$CL$125,5,FALSE)</f>
        <v>Small</v>
      </c>
      <c r="K292" s="77" t="str">
        <f>VLOOKUP(F292,'N2K Features'!$D$5:$CL$125,6,FALSE)</f>
        <v>Moderate</v>
      </c>
      <c r="L292" s="77" t="str">
        <f>VLOOKUP(F292,'N2K Features'!$D$5:$CL$125,7,FALSE)</f>
        <v>No</v>
      </c>
      <c r="M292" s="77">
        <f>VLOOKUP(F292,'N2K Features'!$D$5:$CL$125,8,FALSE)</f>
        <v>0</v>
      </c>
      <c r="N292" s="77">
        <f>VLOOKUP(F292,'N2K Features'!$D$5:$CL$125,9,FALSE)</f>
        <v>0</v>
      </c>
      <c r="O292" s="77" t="str">
        <f>VLOOKUP(F292,'N2K Features'!$D$5:$CL$125,10,FALSE)</f>
        <v>Yes</v>
      </c>
      <c r="P292" s="77" t="str">
        <f>VLOOKUP(F292,'N2K Features'!$D$5:$CL$125,11,FALSE)</f>
        <v>Small</v>
      </c>
      <c r="Q292" s="77" t="str">
        <f>VLOOKUP(F292,'N2K Features'!$D$5:$CL$125,12,FALSE)</f>
        <v>Low</v>
      </c>
      <c r="R292" s="77" t="str">
        <f>VLOOKUP(F292,'N2K Features'!$D$5:$CL$125,13,FALSE)</f>
        <v>Yes</v>
      </c>
      <c r="S292" s="77" t="str">
        <f>VLOOKUP(F292,'N2K Features'!$D$5:$CL$125,14,FALSE)</f>
        <v>Small</v>
      </c>
      <c r="T292" s="77" t="str">
        <f>VLOOKUP(F292,'N2K Features'!$D$5:$CL$125,15,FALSE)</f>
        <v>Low</v>
      </c>
      <c r="U292" s="77" t="str">
        <f>VLOOKUP(F292,'N2K Features'!$D$5:$CL$125,16,FALSE)</f>
        <v>No</v>
      </c>
      <c r="V292" s="77">
        <f>VLOOKUP(F292,'N2K Features'!$D$5:$CL$125, 17,FALSE)</f>
        <v>0</v>
      </c>
      <c r="W292" s="77">
        <f>VLOOKUP(F292,'N2K Features'!$D$5:$CL$125,18,FALSE)</f>
        <v>0</v>
      </c>
      <c r="X292" s="77" t="str">
        <f>VLOOKUP(F292,'N2K Features'!$D$5:$CL$125,19,FALSE)</f>
        <v>No</v>
      </c>
      <c r="Y292" s="77">
        <f>VLOOKUP(F292,'N2K Features'!$D$5:$CL$125,20,FALSE)</f>
        <v>0</v>
      </c>
      <c r="Z292" s="77">
        <f>VLOOKUP(F292,'N2K Features'!$D$5:$CL$125,21,FALSE)</f>
        <v>0</v>
      </c>
      <c r="AA292" s="77" t="str">
        <f>VLOOKUP(F292,'N2K Features'!$D$5:$CL$125,22,FALSE)</f>
        <v>No</v>
      </c>
      <c r="AB292" s="77">
        <f>VLOOKUP(F292,'N2K Features'!$D$5:$CL$125,23,FALSE)</f>
        <v>0</v>
      </c>
      <c r="AC292" s="77">
        <f>VLOOKUP(F292,'N2K Features'!$D$5:$CL$125,24,FALSE)</f>
        <v>0</v>
      </c>
      <c r="AD292" s="77" t="str">
        <f>VLOOKUP(F292,'N2K Features'!$D$5:$CL$125,25,FALSE)</f>
        <v>No</v>
      </c>
      <c r="AE292" s="77">
        <f>VLOOKUP(F292,'N2K Features'!$D$5:$CL$125,26,FALSE)</f>
        <v>0</v>
      </c>
      <c r="AF292" s="78">
        <f>VLOOKUP(F292,'N2K Features'!$D$5:$CL$125,27,FALSE)</f>
        <v>0</v>
      </c>
      <c r="AG292" s="76" t="str">
        <f>VLOOKUP(F292,'N2K Features'!$D$5:$CL$125,28,FALSE)</f>
        <v>No</v>
      </c>
      <c r="AH292" s="76">
        <f>VLOOKUP(F292,'N2K Features'!$D$5:$CL$125,29,FALSE)</f>
        <v>0</v>
      </c>
      <c r="AI292" s="76">
        <f>VLOOKUP(F292,'N2K Features'!$D$5:$CL$125,30,FALSE)</f>
        <v>0</v>
      </c>
      <c r="AJ292" s="76" t="str">
        <f>VLOOKUP(F292,'N2K Features'!$D$5:$CL$125,31,FALSE)</f>
        <v>No</v>
      </c>
      <c r="AK292" s="76">
        <f>VLOOKUP(F292,'N2K Features'!$D$5:$CL$125,32,FALSE)</f>
        <v>0</v>
      </c>
      <c r="AL292" s="76">
        <f>VLOOKUP(F292,'N2K Features'!$D$5:$CL$125,33,FALSE)</f>
        <v>0</v>
      </c>
      <c r="AM292" s="76" t="str">
        <f>VLOOKUP(F292,'N2K Features'!$D$5:$CL$125,34,FALSE)</f>
        <v>No</v>
      </c>
      <c r="AN292" s="76">
        <f>VLOOKUP(F292,'N2K Features'!$D$5:$CL$125,35,FALSE)</f>
        <v>0</v>
      </c>
      <c r="AO292" s="76">
        <f>VLOOKUP(F292,'N2K Features'!$D$5:$CL$125,36,FALSE)</f>
        <v>0</v>
      </c>
      <c r="AP292" s="76" t="str">
        <f>VLOOKUP(F292,'N2K Features'!$D$5:$CL$125,37,FALSE)</f>
        <v>No</v>
      </c>
      <c r="AQ292" s="76">
        <f>VLOOKUP(F292,'N2K Features'!$D$5:$CL$125,38,FALSE)</f>
        <v>0</v>
      </c>
      <c r="AR292" s="76">
        <f>VLOOKUP(F292,'N2K Features'!$D$5:$CL$125,39,FALSE)</f>
        <v>0</v>
      </c>
      <c r="AS292" s="76" t="str">
        <f>VLOOKUP(F292,'N2K Features'!$D$5:$CL$125,40,FALSE)</f>
        <v>No</v>
      </c>
      <c r="AT292" s="76">
        <f>VLOOKUP(F292,'N2K Features'!$D$5:$CL$125,41,FALSE)</f>
        <v>0</v>
      </c>
      <c r="AU292" s="76">
        <f>VLOOKUP(F292,'N2K Features'!$D$5:$CL$125,42,FALSE)</f>
        <v>0</v>
      </c>
      <c r="AV292" s="76" t="str">
        <f>VLOOKUP(F292,'N2K Features'!$D$5:$CL$125,43,FALSE)</f>
        <v>No</v>
      </c>
      <c r="AW292" s="76">
        <f>VLOOKUP(F292,'N2K Features'!$D$5:$CL$125,44,FALSE)</f>
        <v>0</v>
      </c>
      <c r="AX292" s="76">
        <f>VLOOKUP(F292,'N2K Features'!$D$5:$CL$125,45,FALSE)</f>
        <v>0</v>
      </c>
      <c r="AY292" s="76" t="str">
        <f>VLOOKUP(F292,'N2K Features'!$D$5:$CL$125,46,FALSE)</f>
        <v>No</v>
      </c>
      <c r="AZ292" s="76">
        <f>VLOOKUP(F292,'N2K Features'!$D$5:$CL$125,47,FALSE)</f>
        <v>0</v>
      </c>
      <c r="BA292" s="76">
        <f>VLOOKUP(F292,'N2K Features'!$D$5:$CL$125,48,FALSE)</f>
        <v>0</v>
      </c>
      <c r="BB292" s="76" t="str">
        <f>VLOOKUP(F292,'N2K Features'!$D$5:$CL$125,49,FALSE)</f>
        <v>No</v>
      </c>
      <c r="BC292" s="76">
        <f>VLOOKUP(F292,'N2K Features'!$D$5:$CL$125,50,FALSE)</f>
        <v>0</v>
      </c>
      <c r="BD292" s="130">
        <f>VLOOKUP(F292,'N2K Features'!$D$5:$CL$125,51,FALSE)</f>
        <v>0</v>
      </c>
      <c r="BE292" s="76" t="str">
        <f>VLOOKUP(F292,'N2K Features'!$D$5:$CL$125,52,FALSE)</f>
        <v>No</v>
      </c>
      <c r="BF292" s="76">
        <f>VLOOKUP(F292,'N2K Features'!$D$5:$CL$125,53,FALSE)</f>
        <v>0</v>
      </c>
      <c r="BG292" s="130">
        <f>VLOOKUP(F292,'N2K Features'!$D$5:$CL$125,54,FALSE)</f>
        <v>0</v>
      </c>
      <c r="BH292" s="76" t="str">
        <f>VLOOKUP(F292,'N2K Features'!$D$5:$CL$125,55,FALSE)</f>
        <v>No</v>
      </c>
      <c r="BI292" s="76">
        <f>VLOOKUP(F292,'N2K Features'!$D$5:$CL$125,56,FALSE)</f>
        <v>0</v>
      </c>
      <c r="BJ292" s="76">
        <f>VLOOKUP(F292,'N2K Features'!$D$5:$CL$125,57,FALSE)</f>
        <v>0</v>
      </c>
      <c r="BK292" s="76" t="str">
        <f>VLOOKUP(F292,'N2K Features'!$D$5:$CL$125,58,FALSE)</f>
        <v>No</v>
      </c>
      <c r="BL292" s="76">
        <f>VLOOKUP(F292,'N2K Features'!$D$5:$CL$125,59,FALSE)</f>
        <v>0</v>
      </c>
      <c r="BM292" s="130">
        <f>VLOOKUP(F292,'N2K Features'!$D$5:$CL$125,60,FALSE)</f>
        <v>0</v>
      </c>
      <c r="BN292" s="76" t="str">
        <f>VLOOKUP(F292,'N2K Features'!$D$5:$CL$125,61,FALSE)</f>
        <v>No</v>
      </c>
      <c r="BO292" s="76">
        <f>VLOOKUP(F292,'N2K Features'!$D$5:$CL$125,62,FALSE)</f>
        <v>0</v>
      </c>
      <c r="BP292" s="76">
        <f>VLOOKUP(F292,'N2K Features'!$D$5:$CL$125,63,FALSE)</f>
        <v>0</v>
      </c>
      <c r="BQ292" s="76" t="str">
        <f>VLOOKUP(F292,'N2K Features'!$D$5:$CL$125,64,FALSE)</f>
        <v>No</v>
      </c>
      <c r="BR292" s="76">
        <f>VLOOKUP(F292,'N2K Features'!$D$5:$CL$125,65,FALSE)</f>
        <v>0</v>
      </c>
      <c r="BS292" s="76">
        <f>VLOOKUP(F292,'N2K Features'!$D$5:$CL$125,66,FALSE)</f>
        <v>0</v>
      </c>
      <c r="BT292" s="76" t="str">
        <f>VLOOKUP(F292,'N2K Features'!$D$5:$CL$125,67,FALSE)</f>
        <v>No</v>
      </c>
      <c r="BU292" s="76">
        <f>VLOOKUP(F292,'N2K Features'!$D$5:$CL$125,68,FALSE)</f>
        <v>0</v>
      </c>
      <c r="BV292" s="76">
        <f>VLOOKUP(F292,'N2K Features'!$D$5:$CL$125,69,FALSE)</f>
        <v>0</v>
      </c>
      <c r="BW292" s="76" t="str">
        <f>VLOOKUP(F292,'N2K Features'!$D$5:$CL$125,70,FALSE)</f>
        <v>No</v>
      </c>
      <c r="BX292" s="76">
        <f>VLOOKUP(F292,'N2K Features'!$D$5:$CL$125,71,FALSE)</f>
        <v>0</v>
      </c>
      <c r="BY292" s="130">
        <f>VLOOKUP(F292,'N2K Features'!$D$5:$CL$125,72,FALSE)</f>
        <v>0</v>
      </c>
      <c r="BZ292" s="76" t="str">
        <f>VLOOKUP(F292,'N2K Features'!$D$5:$CL$125,73,FALSE)</f>
        <v>No</v>
      </c>
      <c r="CA292" s="76">
        <f>VLOOKUP(F292,'N2K Features'!$D$5:$CL$125,74,FALSE)</f>
        <v>0</v>
      </c>
      <c r="CB292" s="76">
        <f>VLOOKUP(F292,'N2K Features'!$D$5:$CL$125,75,FALSE)</f>
        <v>0</v>
      </c>
      <c r="CC292" s="76" t="str">
        <f>VLOOKUP(F292,'N2K Features'!$D$5:$CL$125,76,FALSE)</f>
        <v>No</v>
      </c>
      <c r="CD292" s="76">
        <f>VLOOKUP(F292,'N2K Features'!$D$5:$CL$125,77,FALSE)</f>
        <v>0</v>
      </c>
      <c r="CE292" s="76">
        <f>VLOOKUP(F292,'N2K Features'!$D$5:$CL$125,78,FALSE)</f>
        <v>0</v>
      </c>
      <c r="CF292" s="76" t="str">
        <f>VLOOKUP(F292,'N2K Features'!$D$5:$CL$125,79,FALSE)</f>
        <v>No</v>
      </c>
      <c r="CG292" s="76">
        <f>VLOOKUP(F292,'N2K Features'!$D$5:$CL$125,80,FALSE)</f>
        <v>0</v>
      </c>
      <c r="CH292" s="76">
        <f>VLOOKUP(F292,'N2K Features'!$D$5:$CL$125,81,FALSE)</f>
        <v>0</v>
      </c>
      <c r="CI292" s="76" t="str">
        <f>VLOOKUP(F292,'N2K Features'!$D$5:$CL$125,82,FALSE)</f>
        <v>No</v>
      </c>
      <c r="CJ292" s="76">
        <f>VLOOKUP(F292,'N2K Features'!$D$5:$CL$125,83,FALSE)</f>
        <v>0</v>
      </c>
      <c r="CK292" s="76">
        <f>VLOOKUP(F292,'N2K Features'!$D$5:$CL$125,84,FALSE)</f>
        <v>0</v>
      </c>
      <c r="CL292" s="76" t="str">
        <f>VLOOKUP(F292,'N2K Features'!$D$5:$CL$125,85,FALSE)</f>
        <v>Yes</v>
      </c>
      <c r="CM292" s="76" t="str">
        <f>VLOOKUP(F292,'N2K Features'!$D$5:$CL$125,86,FALSE)</f>
        <v>Medium</v>
      </c>
      <c r="CN292" s="79" t="str">
        <f>VLOOKUP(F292,'N2K Features'!$D$5:$CL$125,87,FALSE)</f>
        <v xml:space="preserve">Contributes to iconic upland landscapes of Wales, popular with walkers, mountaineers </v>
      </c>
    </row>
    <row r="293" spans="1:92" ht="14.4" hidden="1" x14ac:dyDescent="0.3">
      <c r="A293" s="129" t="s">
        <v>300</v>
      </c>
      <c r="B293" s="59" t="s">
        <v>301</v>
      </c>
      <c r="C293" s="59" t="s">
        <v>585</v>
      </c>
      <c r="D293" s="59" t="s">
        <v>652</v>
      </c>
      <c r="E293" s="59" t="s">
        <v>597</v>
      </c>
      <c r="F293" s="59" t="s">
        <v>653</v>
      </c>
      <c r="G293" s="59" t="s">
        <v>654</v>
      </c>
      <c r="H293" s="179" t="s">
        <v>655</v>
      </c>
      <c r="I293" s="77" t="str">
        <f>VLOOKUP(F293,'N2K Features'!$D$5:$CL$125,4,FALSE)</f>
        <v>Yes</v>
      </c>
      <c r="J293" s="77" t="str">
        <f>VLOOKUP(F293,'N2K Features'!$D$5:$CL$125,5,FALSE)</f>
        <v>Small</v>
      </c>
      <c r="K293" s="77" t="str">
        <f>VLOOKUP(F293,'N2K Features'!$D$5:$CL$125,6,FALSE)</f>
        <v>Moderate</v>
      </c>
      <c r="L293" s="77" t="str">
        <f>VLOOKUP(F293,'N2K Features'!$D$5:$CL$125,7,FALSE)</f>
        <v>No</v>
      </c>
      <c r="M293" s="77">
        <f>VLOOKUP(F293,'N2K Features'!$D$5:$CL$125,8,FALSE)</f>
        <v>0</v>
      </c>
      <c r="N293" s="77">
        <f>VLOOKUP(F293,'N2K Features'!$D$5:$CL$125,9,FALSE)</f>
        <v>0</v>
      </c>
      <c r="O293" s="77" t="str">
        <f>VLOOKUP(F293,'N2K Features'!$D$5:$CL$125,10,FALSE)</f>
        <v>Yes</v>
      </c>
      <c r="P293" s="77" t="str">
        <f>VLOOKUP(F293,'N2K Features'!$D$5:$CL$125,11,FALSE)</f>
        <v>Small</v>
      </c>
      <c r="Q293" s="77" t="str">
        <f>VLOOKUP(F293,'N2K Features'!$D$5:$CL$125,12,FALSE)</f>
        <v>Low</v>
      </c>
      <c r="R293" s="77" t="str">
        <f>VLOOKUP(F293,'N2K Features'!$D$5:$CL$125,13,FALSE)</f>
        <v>Yes</v>
      </c>
      <c r="S293" s="77" t="str">
        <f>VLOOKUP(F293,'N2K Features'!$D$5:$CL$125,14,FALSE)</f>
        <v>Small</v>
      </c>
      <c r="T293" s="77" t="str">
        <f>VLOOKUP(F293,'N2K Features'!$D$5:$CL$125,15,FALSE)</f>
        <v>Low</v>
      </c>
      <c r="U293" s="77" t="str">
        <f>VLOOKUP(F293,'N2K Features'!$D$5:$CL$125,16,FALSE)</f>
        <v>No</v>
      </c>
      <c r="V293" s="77">
        <f>VLOOKUP(F293,'N2K Features'!$D$5:$CL$125, 17,FALSE)</f>
        <v>0</v>
      </c>
      <c r="W293" s="77">
        <f>VLOOKUP(F293,'N2K Features'!$D$5:$CL$125,18,FALSE)</f>
        <v>0</v>
      </c>
      <c r="X293" s="77" t="str">
        <f>VLOOKUP(F293,'N2K Features'!$D$5:$CL$125,19,FALSE)</f>
        <v>No</v>
      </c>
      <c r="Y293" s="77">
        <f>VLOOKUP(F293,'N2K Features'!$D$5:$CL$125,20,FALSE)</f>
        <v>0</v>
      </c>
      <c r="Z293" s="77">
        <f>VLOOKUP(F293,'N2K Features'!$D$5:$CL$125,21,FALSE)</f>
        <v>0</v>
      </c>
      <c r="AA293" s="77" t="str">
        <f>VLOOKUP(F293,'N2K Features'!$D$5:$CL$125,22,FALSE)</f>
        <v>No</v>
      </c>
      <c r="AB293" s="77">
        <f>VLOOKUP(F293,'N2K Features'!$D$5:$CL$125,23,FALSE)</f>
        <v>0</v>
      </c>
      <c r="AC293" s="77">
        <f>VLOOKUP(F293,'N2K Features'!$D$5:$CL$125,24,FALSE)</f>
        <v>0</v>
      </c>
      <c r="AD293" s="77" t="str">
        <f>VLOOKUP(F293,'N2K Features'!$D$5:$CL$125,25,FALSE)</f>
        <v>No</v>
      </c>
      <c r="AE293" s="77">
        <f>VLOOKUP(F293,'N2K Features'!$D$5:$CL$125,26,FALSE)</f>
        <v>0</v>
      </c>
      <c r="AF293" s="78">
        <f>VLOOKUP(F293,'N2K Features'!$D$5:$CL$125,27,FALSE)</f>
        <v>0</v>
      </c>
      <c r="AG293" s="76" t="str">
        <f>VLOOKUP(F293,'N2K Features'!$D$5:$CL$125,28,FALSE)</f>
        <v>No</v>
      </c>
      <c r="AH293" s="76">
        <f>VLOOKUP(F293,'N2K Features'!$D$5:$CL$125,29,FALSE)</f>
        <v>0</v>
      </c>
      <c r="AI293" s="76">
        <f>VLOOKUP(F293,'N2K Features'!$D$5:$CL$125,30,FALSE)</f>
        <v>0</v>
      </c>
      <c r="AJ293" s="76" t="str">
        <f>VLOOKUP(F293,'N2K Features'!$D$5:$CL$125,31,FALSE)</f>
        <v>No</v>
      </c>
      <c r="AK293" s="76">
        <f>VLOOKUP(F293,'N2K Features'!$D$5:$CL$125,32,FALSE)</f>
        <v>0</v>
      </c>
      <c r="AL293" s="76">
        <f>VLOOKUP(F293,'N2K Features'!$D$5:$CL$125,33,FALSE)</f>
        <v>0</v>
      </c>
      <c r="AM293" s="76" t="str">
        <f>VLOOKUP(F293,'N2K Features'!$D$5:$CL$125,34,FALSE)</f>
        <v>No</v>
      </c>
      <c r="AN293" s="76">
        <f>VLOOKUP(F293,'N2K Features'!$D$5:$CL$125,35,FALSE)</f>
        <v>0</v>
      </c>
      <c r="AO293" s="76">
        <f>VLOOKUP(F293,'N2K Features'!$D$5:$CL$125,36,FALSE)</f>
        <v>0</v>
      </c>
      <c r="AP293" s="76" t="str">
        <f>VLOOKUP(F293,'N2K Features'!$D$5:$CL$125,37,FALSE)</f>
        <v>No</v>
      </c>
      <c r="AQ293" s="76">
        <f>VLOOKUP(F293,'N2K Features'!$D$5:$CL$125,38,FALSE)</f>
        <v>0</v>
      </c>
      <c r="AR293" s="76">
        <f>VLOOKUP(F293,'N2K Features'!$D$5:$CL$125,39,FALSE)</f>
        <v>0</v>
      </c>
      <c r="AS293" s="76" t="str">
        <f>VLOOKUP(F293,'N2K Features'!$D$5:$CL$125,40,FALSE)</f>
        <v>No</v>
      </c>
      <c r="AT293" s="76">
        <f>VLOOKUP(F293,'N2K Features'!$D$5:$CL$125,41,FALSE)</f>
        <v>0</v>
      </c>
      <c r="AU293" s="76">
        <f>VLOOKUP(F293,'N2K Features'!$D$5:$CL$125,42,FALSE)</f>
        <v>0</v>
      </c>
      <c r="AV293" s="76" t="str">
        <f>VLOOKUP(F293,'N2K Features'!$D$5:$CL$125,43,FALSE)</f>
        <v>No</v>
      </c>
      <c r="AW293" s="76">
        <f>VLOOKUP(F293,'N2K Features'!$D$5:$CL$125,44,FALSE)</f>
        <v>0</v>
      </c>
      <c r="AX293" s="76">
        <f>VLOOKUP(F293,'N2K Features'!$D$5:$CL$125,45,FALSE)</f>
        <v>0</v>
      </c>
      <c r="AY293" s="76" t="str">
        <f>VLOOKUP(F293,'N2K Features'!$D$5:$CL$125,46,FALSE)</f>
        <v>No</v>
      </c>
      <c r="AZ293" s="76">
        <f>VLOOKUP(F293,'N2K Features'!$D$5:$CL$125,47,FALSE)</f>
        <v>0</v>
      </c>
      <c r="BA293" s="76">
        <f>VLOOKUP(F293,'N2K Features'!$D$5:$CL$125,48,FALSE)</f>
        <v>0</v>
      </c>
      <c r="BB293" s="76" t="str">
        <f>VLOOKUP(F293,'N2K Features'!$D$5:$CL$125,49,FALSE)</f>
        <v>No</v>
      </c>
      <c r="BC293" s="76">
        <f>VLOOKUP(F293,'N2K Features'!$D$5:$CL$125,50,FALSE)</f>
        <v>0</v>
      </c>
      <c r="BD293" s="130">
        <f>VLOOKUP(F293,'N2K Features'!$D$5:$CL$125,51,FALSE)</f>
        <v>0</v>
      </c>
      <c r="BE293" s="76" t="str">
        <f>VLOOKUP(F293,'N2K Features'!$D$5:$CL$125,52,FALSE)</f>
        <v>No</v>
      </c>
      <c r="BF293" s="76">
        <f>VLOOKUP(F293,'N2K Features'!$D$5:$CL$125,53,FALSE)</f>
        <v>0</v>
      </c>
      <c r="BG293" s="130">
        <f>VLOOKUP(F293,'N2K Features'!$D$5:$CL$125,54,FALSE)</f>
        <v>0</v>
      </c>
      <c r="BH293" s="76" t="str">
        <f>VLOOKUP(F293,'N2K Features'!$D$5:$CL$125,55,FALSE)</f>
        <v>No</v>
      </c>
      <c r="BI293" s="76">
        <f>VLOOKUP(F293,'N2K Features'!$D$5:$CL$125,56,FALSE)</f>
        <v>0</v>
      </c>
      <c r="BJ293" s="76">
        <f>VLOOKUP(F293,'N2K Features'!$D$5:$CL$125,57,FALSE)</f>
        <v>0</v>
      </c>
      <c r="BK293" s="76" t="str">
        <f>VLOOKUP(F293,'N2K Features'!$D$5:$CL$125,58,FALSE)</f>
        <v>No</v>
      </c>
      <c r="BL293" s="76">
        <f>VLOOKUP(F293,'N2K Features'!$D$5:$CL$125,59,FALSE)</f>
        <v>0</v>
      </c>
      <c r="BM293" s="130">
        <f>VLOOKUP(F293,'N2K Features'!$D$5:$CL$125,60,FALSE)</f>
        <v>0</v>
      </c>
      <c r="BN293" s="76" t="str">
        <f>VLOOKUP(F293,'N2K Features'!$D$5:$CL$125,61,FALSE)</f>
        <v>No</v>
      </c>
      <c r="BO293" s="76">
        <f>VLOOKUP(F293,'N2K Features'!$D$5:$CL$125,62,FALSE)</f>
        <v>0</v>
      </c>
      <c r="BP293" s="76">
        <f>VLOOKUP(F293,'N2K Features'!$D$5:$CL$125,63,FALSE)</f>
        <v>0</v>
      </c>
      <c r="BQ293" s="76" t="str">
        <f>VLOOKUP(F293,'N2K Features'!$D$5:$CL$125,64,FALSE)</f>
        <v>No</v>
      </c>
      <c r="BR293" s="76">
        <f>VLOOKUP(F293,'N2K Features'!$D$5:$CL$125,65,FALSE)</f>
        <v>0</v>
      </c>
      <c r="BS293" s="76">
        <f>VLOOKUP(F293,'N2K Features'!$D$5:$CL$125,66,FALSE)</f>
        <v>0</v>
      </c>
      <c r="BT293" s="76" t="str">
        <f>VLOOKUP(F293,'N2K Features'!$D$5:$CL$125,67,FALSE)</f>
        <v>No</v>
      </c>
      <c r="BU293" s="76">
        <f>VLOOKUP(F293,'N2K Features'!$D$5:$CL$125,68,FALSE)</f>
        <v>0</v>
      </c>
      <c r="BV293" s="76">
        <f>VLOOKUP(F293,'N2K Features'!$D$5:$CL$125,69,FALSE)</f>
        <v>0</v>
      </c>
      <c r="BW293" s="76" t="str">
        <f>VLOOKUP(F293,'N2K Features'!$D$5:$CL$125,70,FALSE)</f>
        <v>No</v>
      </c>
      <c r="BX293" s="76">
        <f>VLOOKUP(F293,'N2K Features'!$D$5:$CL$125,71,FALSE)</f>
        <v>0</v>
      </c>
      <c r="BY293" s="130">
        <f>VLOOKUP(F293,'N2K Features'!$D$5:$CL$125,72,FALSE)</f>
        <v>0</v>
      </c>
      <c r="BZ293" s="76" t="str">
        <f>VLOOKUP(F293,'N2K Features'!$D$5:$CL$125,73,FALSE)</f>
        <v>No</v>
      </c>
      <c r="CA293" s="76">
        <f>VLOOKUP(F293,'N2K Features'!$D$5:$CL$125,74,FALSE)</f>
        <v>0</v>
      </c>
      <c r="CB293" s="76">
        <f>VLOOKUP(F293,'N2K Features'!$D$5:$CL$125,75,FALSE)</f>
        <v>0</v>
      </c>
      <c r="CC293" s="76" t="str">
        <f>VLOOKUP(F293,'N2K Features'!$D$5:$CL$125,76,FALSE)</f>
        <v>No</v>
      </c>
      <c r="CD293" s="76">
        <f>VLOOKUP(F293,'N2K Features'!$D$5:$CL$125,77,FALSE)</f>
        <v>0</v>
      </c>
      <c r="CE293" s="76">
        <f>VLOOKUP(F293,'N2K Features'!$D$5:$CL$125,78,FALSE)</f>
        <v>0</v>
      </c>
      <c r="CF293" s="76" t="str">
        <f>VLOOKUP(F293,'N2K Features'!$D$5:$CL$125,79,FALSE)</f>
        <v>No</v>
      </c>
      <c r="CG293" s="76">
        <f>VLOOKUP(F293,'N2K Features'!$D$5:$CL$125,80,FALSE)</f>
        <v>0</v>
      </c>
      <c r="CH293" s="76">
        <f>VLOOKUP(F293,'N2K Features'!$D$5:$CL$125,81,FALSE)</f>
        <v>0</v>
      </c>
      <c r="CI293" s="76" t="str">
        <f>VLOOKUP(F293,'N2K Features'!$D$5:$CL$125,82,FALSE)</f>
        <v>No</v>
      </c>
      <c r="CJ293" s="76">
        <f>VLOOKUP(F293,'N2K Features'!$D$5:$CL$125,83,FALSE)</f>
        <v>0</v>
      </c>
      <c r="CK293" s="76">
        <f>VLOOKUP(F293,'N2K Features'!$D$5:$CL$125,84,FALSE)</f>
        <v>0</v>
      </c>
      <c r="CL293" s="76" t="str">
        <f>VLOOKUP(F293,'N2K Features'!$D$5:$CL$125,85,FALSE)</f>
        <v>Yes</v>
      </c>
      <c r="CM293" s="76" t="str">
        <f>VLOOKUP(F293,'N2K Features'!$D$5:$CL$125,86,FALSE)</f>
        <v>Medium</v>
      </c>
      <c r="CN293" s="79" t="str">
        <f>VLOOKUP(F293,'N2K Features'!$D$5:$CL$125,87,FALSE)</f>
        <v xml:space="preserve">Contributes to iconic upland landscapes of Wales, popular with walkers, mountaineers </v>
      </c>
    </row>
    <row r="294" spans="1:92" ht="14.4" hidden="1" x14ac:dyDescent="0.3">
      <c r="A294" s="129" t="s">
        <v>300</v>
      </c>
      <c r="B294" s="59" t="s">
        <v>301</v>
      </c>
      <c r="C294" s="59" t="s">
        <v>585</v>
      </c>
      <c r="D294" s="59" t="s">
        <v>660</v>
      </c>
      <c r="E294" s="59" t="s">
        <v>599</v>
      </c>
      <c r="F294" s="59" t="s">
        <v>661</v>
      </c>
      <c r="G294" s="59" t="s">
        <v>599</v>
      </c>
      <c r="H294" s="179" t="s">
        <v>662</v>
      </c>
      <c r="I294" s="77" t="str">
        <f>VLOOKUP(F294,'N2K Features'!$D$5:$CL$125,4,FALSE)</f>
        <v>Yes</v>
      </c>
      <c r="J294" s="77" t="str">
        <f>VLOOKUP(F294,'N2K Features'!$D$5:$CL$125,5,FALSE)</f>
        <v>Small</v>
      </c>
      <c r="K294" s="77" t="str">
        <f>VLOOKUP(F294,'N2K Features'!$D$5:$CL$125,6,FALSE)</f>
        <v>Moderate</v>
      </c>
      <c r="L294" s="77" t="str">
        <f>VLOOKUP(F294,'N2K Features'!$D$5:$CL$125,7,FALSE)</f>
        <v>Yes</v>
      </c>
      <c r="M294" s="77" t="str">
        <f>VLOOKUP(F294,'N2K Features'!$D$5:$CL$125,8,FALSE)</f>
        <v>Small</v>
      </c>
      <c r="N294" s="77" t="str">
        <f>VLOOKUP(F294,'N2K Features'!$D$5:$CL$125,9,FALSE)</f>
        <v>Low</v>
      </c>
      <c r="O294" s="77" t="str">
        <f>VLOOKUP(F294,'N2K Features'!$D$5:$CL$125,10,FALSE)</f>
        <v>Yes</v>
      </c>
      <c r="P294" s="77" t="str">
        <f>VLOOKUP(F294,'N2K Features'!$D$5:$CL$125,11,FALSE)</f>
        <v>Small</v>
      </c>
      <c r="Q294" s="77" t="str">
        <f>VLOOKUP(F294,'N2K Features'!$D$5:$CL$125,12,FALSE)</f>
        <v>Low</v>
      </c>
      <c r="R294" s="77" t="str">
        <f>VLOOKUP(F294,'N2K Features'!$D$5:$CL$125,13,FALSE)</f>
        <v>Yes</v>
      </c>
      <c r="S294" s="77" t="str">
        <f>VLOOKUP(F294,'N2K Features'!$D$5:$CL$125,14,FALSE)</f>
        <v>Small</v>
      </c>
      <c r="T294" s="77" t="str">
        <f>VLOOKUP(F294,'N2K Features'!$D$5:$CL$125,15,FALSE)</f>
        <v>Low</v>
      </c>
      <c r="U294" s="77" t="str">
        <f>VLOOKUP(F294,'N2K Features'!$D$5:$CL$125,16,FALSE)</f>
        <v>No</v>
      </c>
      <c r="V294" s="77">
        <f>VLOOKUP(F294,'N2K Features'!$D$5:$CL$125, 17,FALSE)</f>
        <v>0</v>
      </c>
      <c r="W294" s="77">
        <f>VLOOKUP(F294,'N2K Features'!$D$5:$CL$125,18,FALSE)</f>
        <v>0</v>
      </c>
      <c r="X294" s="77" t="str">
        <f>VLOOKUP(F294,'N2K Features'!$D$5:$CL$125,19,FALSE)</f>
        <v>No</v>
      </c>
      <c r="Y294" s="77">
        <f>VLOOKUP(F294,'N2K Features'!$D$5:$CL$125,20,FALSE)</f>
        <v>0</v>
      </c>
      <c r="Z294" s="77">
        <f>VLOOKUP(F294,'N2K Features'!$D$5:$CL$125,21,FALSE)</f>
        <v>0</v>
      </c>
      <c r="AA294" s="77" t="str">
        <f>VLOOKUP(F294,'N2K Features'!$D$5:$CL$125,22,FALSE)</f>
        <v>No</v>
      </c>
      <c r="AB294" s="77">
        <f>VLOOKUP(F294,'N2K Features'!$D$5:$CL$125,23,FALSE)</f>
        <v>0</v>
      </c>
      <c r="AC294" s="77">
        <f>VLOOKUP(F294,'N2K Features'!$D$5:$CL$125,24,FALSE)</f>
        <v>0</v>
      </c>
      <c r="AD294" s="77" t="str">
        <f>VLOOKUP(F294,'N2K Features'!$D$5:$CL$125,25,FALSE)</f>
        <v>No</v>
      </c>
      <c r="AE294" s="77">
        <f>VLOOKUP(F294,'N2K Features'!$D$5:$CL$125,26,FALSE)</f>
        <v>0</v>
      </c>
      <c r="AF294" s="78">
        <f>VLOOKUP(F294,'N2K Features'!$D$5:$CL$125,27,FALSE)</f>
        <v>0</v>
      </c>
      <c r="AG294" s="76" t="str">
        <f>VLOOKUP(F294,'N2K Features'!$D$5:$CL$125,28,FALSE)</f>
        <v>No</v>
      </c>
      <c r="AH294" s="76">
        <f>VLOOKUP(F294,'N2K Features'!$D$5:$CL$125,29,FALSE)</f>
        <v>0</v>
      </c>
      <c r="AI294" s="76">
        <f>VLOOKUP(F294,'N2K Features'!$D$5:$CL$125,30,FALSE)</f>
        <v>0</v>
      </c>
      <c r="AJ294" s="76" t="str">
        <f>VLOOKUP(F294,'N2K Features'!$D$5:$CL$125,31,FALSE)</f>
        <v>No</v>
      </c>
      <c r="AK294" s="76">
        <f>VLOOKUP(F294,'N2K Features'!$D$5:$CL$125,32,FALSE)</f>
        <v>0</v>
      </c>
      <c r="AL294" s="76">
        <f>VLOOKUP(F294,'N2K Features'!$D$5:$CL$125,33,FALSE)</f>
        <v>0</v>
      </c>
      <c r="AM294" s="76" t="str">
        <f>VLOOKUP(F294,'N2K Features'!$D$5:$CL$125,34,FALSE)</f>
        <v>No</v>
      </c>
      <c r="AN294" s="76">
        <f>VLOOKUP(F294,'N2K Features'!$D$5:$CL$125,35,FALSE)</f>
        <v>0</v>
      </c>
      <c r="AO294" s="76">
        <f>VLOOKUP(F294,'N2K Features'!$D$5:$CL$125,36,FALSE)</f>
        <v>0</v>
      </c>
      <c r="AP294" s="76" t="str">
        <f>VLOOKUP(F294,'N2K Features'!$D$5:$CL$125,37,FALSE)</f>
        <v>No</v>
      </c>
      <c r="AQ294" s="76">
        <f>VLOOKUP(F294,'N2K Features'!$D$5:$CL$125,38,FALSE)</f>
        <v>0</v>
      </c>
      <c r="AR294" s="76">
        <f>VLOOKUP(F294,'N2K Features'!$D$5:$CL$125,39,FALSE)</f>
        <v>0</v>
      </c>
      <c r="AS294" s="76" t="str">
        <f>VLOOKUP(F294,'N2K Features'!$D$5:$CL$125,40,FALSE)</f>
        <v>No</v>
      </c>
      <c r="AT294" s="76">
        <f>VLOOKUP(F294,'N2K Features'!$D$5:$CL$125,41,FALSE)</f>
        <v>0</v>
      </c>
      <c r="AU294" s="76">
        <f>VLOOKUP(F294,'N2K Features'!$D$5:$CL$125,42,FALSE)</f>
        <v>0</v>
      </c>
      <c r="AV294" s="76" t="str">
        <f>VLOOKUP(F294,'N2K Features'!$D$5:$CL$125,43,FALSE)</f>
        <v>No</v>
      </c>
      <c r="AW294" s="76">
        <f>VLOOKUP(F294,'N2K Features'!$D$5:$CL$125,44,FALSE)</f>
        <v>0</v>
      </c>
      <c r="AX294" s="76">
        <f>VLOOKUP(F294,'N2K Features'!$D$5:$CL$125,45,FALSE)</f>
        <v>0</v>
      </c>
      <c r="AY294" s="76" t="str">
        <f>VLOOKUP(F294,'N2K Features'!$D$5:$CL$125,46,FALSE)</f>
        <v>No</v>
      </c>
      <c r="AZ294" s="76">
        <f>VLOOKUP(F294,'N2K Features'!$D$5:$CL$125,47,FALSE)</f>
        <v>0</v>
      </c>
      <c r="BA294" s="76">
        <f>VLOOKUP(F294,'N2K Features'!$D$5:$CL$125,48,FALSE)</f>
        <v>0</v>
      </c>
      <c r="BB294" s="76" t="str">
        <f>VLOOKUP(F294,'N2K Features'!$D$5:$CL$125,49,FALSE)</f>
        <v>No</v>
      </c>
      <c r="BC294" s="76">
        <f>VLOOKUP(F294,'N2K Features'!$D$5:$CL$125,50,FALSE)</f>
        <v>0</v>
      </c>
      <c r="BD294" s="130">
        <f>VLOOKUP(F294,'N2K Features'!$D$5:$CL$125,51,FALSE)</f>
        <v>0</v>
      </c>
      <c r="BE294" s="76" t="str">
        <f>VLOOKUP(F294,'N2K Features'!$D$5:$CL$125,52,FALSE)</f>
        <v>No</v>
      </c>
      <c r="BF294" s="76">
        <f>VLOOKUP(F294,'N2K Features'!$D$5:$CL$125,53,FALSE)</f>
        <v>0</v>
      </c>
      <c r="BG294" s="130">
        <f>VLOOKUP(F294,'N2K Features'!$D$5:$CL$125,54,FALSE)</f>
        <v>0</v>
      </c>
      <c r="BH294" s="76" t="str">
        <f>VLOOKUP(F294,'N2K Features'!$D$5:$CL$125,55,FALSE)</f>
        <v>No</v>
      </c>
      <c r="BI294" s="76">
        <f>VLOOKUP(F294,'N2K Features'!$D$5:$CL$125,56,FALSE)</f>
        <v>0</v>
      </c>
      <c r="BJ294" s="76">
        <f>VLOOKUP(F294,'N2K Features'!$D$5:$CL$125,57,FALSE)</f>
        <v>0</v>
      </c>
      <c r="BK294" s="76" t="str">
        <f>VLOOKUP(F294,'N2K Features'!$D$5:$CL$125,58,FALSE)</f>
        <v>No</v>
      </c>
      <c r="BL294" s="76">
        <f>VLOOKUP(F294,'N2K Features'!$D$5:$CL$125,59,FALSE)</f>
        <v>0</v>
      </c>
      <c r="BM294" s="130">
        <f>VLOOKUP(F294,'N2K Features'!$D$5:$CL$125,60,FALSE)</f>
        <v>0</v>
      </c>
      <c r="BN294" s="76" t="str">
        <f>VLOOKUP(F294,'N2K Features'!$D$5:$CL$125,61,FALSE)</f>
        <v>No</v>
      </c>
      <c r="BO294" s="76">
        <f>VLOOKUP(F294,'N2K Features'!$D$5:$CL$125,62,FALSE)</f>
        <v>0</v>
      </c>
      <c r="BP294" s="76">
        <f>VLOOKUP(F294,'N2K Features'!$D$5:$CL$125,63,FALSE)</f>
        <v>0</v>
      </c>
      <c r="BQ294" s="76" t="str">
        <f>VLOOKUP(F294,'N2K Features'!$D$5:$CL$125,64,FALSE)</f>
        <v>No</v>
      </c>
      <c r="BR294" s="76">
        <f>VLOOKUP(F294,'N2K Features'!$D$5:$CL$125,65,FALSE)</f>
        <v>0</v>
      </c>
      <c r="BS294" s="76">
        <f>VLOOKUP(F294,'N2K Features'!$D$5:$CL$125,66,FALSE)</f>
        <v>0</v>
      </c>
      <c r="BT294" s="76" t="str">
        <f>VLOOKUP(F294,'N2K Features'!$D$5:$CL$125,67,FALSE)</f>
        <v>No</v>
      </c>
      <c r="BU294" s="76">
        <f>VLOOKUP(F294,'N2K Features'!$D$5:$CL$125,68,FALSE)</f>
        <v>0</v>
      </c>
      <c r="BV294" s="76">
        <f>VLOOKUP(F294,'N2K Features'!$D$5:$CL$125,69,FALSE)</f>
        <v>0</v>
      </c>
      <c r="BW294" s="76" t="str">
        <f>VLOOKUP(F294,'N2K Features'!$D$5:$CL$125,70,FALSE)</f>
        <v>No</v>
      </c>
      <c r="BX294" s="76">
        <f>VLOOKUP(F294,'N2K Features'!$D$5:$CL$125,71,FALSE)</f>
        <v>0</v>
      </c>
      <c r="BY294" s="130">
        <f>VLOOKUP(F294,'N2K Features'!$D$5:$CL$125,72,FALSE)</f>
        <v>0</v>
      </c>
      <c r="BZ294" s="76" t="str">
        <f>VLOOKUP(F294,'N2K Features'!$D$5:$CL$125,73,FALSE)</f>
        <v>No</v>
      </c>
      <c r="CA294" s="76">
        <f>VLOOKUP(F294,'N2K Features'!$D$5:$CL$125,74,FALSE)</f>
        <v>0</v>
      </c>
      <c r="CB294" s="76">
        <f>VLOOKUP(F294,'N2K Features'!$D$5:$CL$125,75,FALSE)</f>
        <v>0</v>
      </c>
      <c r="CC294" s="76" t="str">
        <f>VLOOKUP(F294,'N2K Features'!$D$5:$CL$125,76,FALSE)</f>
        <v>No</v>
      </c>
      <c r="CD294" s="76">
        <f>VLOOKUP(F294,'N2K Features'!$D$5:$CL$125,77,FALSE)</f>
        <v>0</v>
      </c>
      <c r="CE294" s="76">
        <f>VLOOKUP(F294,'N2K Features'!$D$5:$CL$125,78,FALSE)</f>
        <v>0</v>
      </c>
      <c r="CF294" s="76" t="str">
        <f>VLOOKUP(F294,'N2K Features'!$D$5:$CL$125,79,FALSE)</f>
        <v>No</v>
      </c>
      <c r="CG294" s="76">
        <f>VLOOKUP(F294,'N2K Features'!$D$5:$CL$125,80,FALSE)</f>
        <v>0</v>
      </c>
      <c r="CH294" s="76">
        <f>VLOOKUP(F294,'N2K Features'!$D$5:$CL$125,81,FALSE)</f>
        <v>0</v>
      </c>
      <c r="CI294" s="76" t="str">
        <f>VLOOKUP(F294,'N2K Features'!$D$5:$CL$125,82,FALSE)</f>
        <v>No</v>
      </c>
      <c r="CJ294" s="76">
        <f>VLOOKUP(F294,'N2K Features'!$D$5:$CL$125,83,FALSE)</f>
        <v>0</v>
      </c>
      <c r="CK294" s="76">
        <f>VLOOKUP(F294,'N2K Features'!$D$5:$CL$125,84,FALSE)</f>
        <v>0</v>
      </c>
      <c r="CL294" s="76" t="str">
        <f>VLOOKUP(F294,'N2K Features'!$D$5:$CL$125,85,FALSE)</f>
        <v>Not assessed</v>
      </c>
      <c r="CM294" s="76">
        <f>VLOOKUP(F294,'N2K Features'!$D$5:$CL$125,86,FALSE)</f>
        <v>0</v>
      </c>
      <c r="CN294" s="79">
        <f>VLOOKUP(F294,'N2K Features'!$D$5:$CL$125,87,FALSE)</f>
        <v>0</v>
      </c>
    </row>
    <row r="295" spans="1:92" ht="14.4" hidden="1" x14ac:dyDescent="0.3">
      <c r="A295" s="129" t="s">
        <v>302</v>
      </c>
      <c r="B295" s="59" t="s">
        <v>303</v>
      </c>
      <c r="C295" s="59" t="s">
        <v>585</v>
      </c>
      <c r="D295" s="59" t="s">
        <v>82</v>
      </c>
      <c r="E295" s="59" t="s">
        <v>586</v>
      </c>
      <c r="F295" s="59" t="s">
        <v>83</v>
      </c>
      <c r="G295" s="59" t="s">
        <v>84</v>
      </c>
      <c r="H295" s="179" t="s">
        <v>85</v>
      </c>
      <c r="I295" s="77" t="str">
        <f>VLOOKUP(F295,'N2K Features'!$D$5:$CL$125,4,FALSE)</f>
        <v>Yes</v>
      </c>
      <c r="J295" s="77" t="str">
        <f>VLOOKUP(F295,'N2K Features'!$D$5:$CL$125,5,FALSE)</f>
        <v>Medium</v>
      </c>
      <c r="K295" s="77" t="str">
        <f>VLOOKUP(F295,'N2K Features'!$D$5:$CL$125,6,FALSE)</f>
        <v>Moderate</v>
      </c>
      <c r="L295" s="77" t="str">
        <f>VLOOKUP(F295,'N2K Features'!$D$5:$CL$125,7,FALSE)</f>
        <v>Yes</v>
      </c>
      <c r="M295" s="77" t="str">
        <f>VLOOKUP(F295,'N2K Features'!$D$5:$CL$125,8,FALSE)</f>
        <v>Large</v>
      </c>
      <c r="N295" s="77" t="str">
        <f>VLOOKUP(F295,'N2K Features'!$D$5:$CL$125,9,FALSE)</f>
        <v>High</v>
      </c>
      <c r="O295" s="77" t="str">
        <f>VLOOKUP(F295,'N2K Features'!$D$5:$CL$125,10,FALSE)</f>
        <v>Yes</v>
      </c>
      <c r="P295" s="77" t="str">
        <f>VLOOKUP(F295,'N2K Features'!$D$5:$CL$125,11,FALSE)</f>
        <v>Medium</v>
      </c>
      <c r="Q295" s="77" t="str">
        <f>VLOOKUP(F295,'N2K Features'!$D$5:$CL$125,12,FALSE)</f>
        <v>Low</v>
      </c>
      <c r="R295" s="77" t="str">
        <f>VLOOKUP(F295,'N2K Features'!$D$5:$CL$125,13,FALSE)</f>
        <v>Yes</v>
      </c>
      <c r="S295" s="77" t="str">
        <f>VLOOKUP(F295,'N2K Features'!$D$5:$CL$125,14,FALSE)</f>
        <v>Large</v>
      </c>
      <c r="T295" s="77" t="str">
        <f>VLOOKUP(F295,'N2K Features'!$D$5:$CL$125,15,FALSE)</f>
        <v>High</v>
      </c>
      <c r="U295" s="77" t="str">
        <f>VLOOKUP(F295,'N2K Features'!$D$5:$CL$125,16,FALSE)</f>
        <v>Yes</v>
      </c>
      <c r="V295" s="77" t="str">
        <f>VLOOKUP(F295,'N2K Features'!$D$5:$CL$125, 17,FALSE)</f>
        <v>Small</v>
      </c>
      <c r="W295" s="77" t="str">
        <f>VLOOKUP(F295,'N2K Features'!$D$5:$CL$125,18,FALSE)</f>
        <v>Low</v>
      </c>
      <c r="X295" s="77" t="str">
        <f>VLOOKUP(F295,'N2K Features'!$D$5:$CL$125,19,FALSE)</f>
        <v>No</v>
      </c>
      <c r="Y295" s="77">
        <f>VLOOKUP(F295,'N2K Features'!$D$5:$CL$125,20,FALSE)</f>
        <v>0</v>
      </c>
      <c r="Z295" s="77">
        <f>VLOOKUP(F295,'N2K Features'!$D$5:$CL$125,21,FALSE)</f>
        <v>0</v>
      </c>
      <c r="AA295" s="77" t="str">
        <f>VLOOKUP(F295,'N2K Features'!$D$5:$CL$125,22,FALSE)</f>
        <v>No</v>
      </c>
      <c r="AB295" s="77">
        <f>VLOOKUP(F295,'N2K Features'!$D$5:$CL$125,23,FALSE)</f>
        <v>0</v>
      </c>
      <c r="AC295" s="77">
        <f>VLOOKUP(F295,'N2K Features'!$D$5:$CL$125,24,FALSE)</f>
        <v>0</v>
      </c>
      <c r="AD295" s="77" t="str">
        <f>VLOOKUP(F295,'N2K Features'!$D$5:$CL$125,25,FALSE)</f>
        <v>Yes</v>
      </c>
      <c r="AE295" s="77" t="str">
        <f>VLOOKUP(F295,'N2K Features'!$D$5:$CL$125,26,FALSE)</f>
        <v>Medium</v>
      </c>
      <c r="AF295" s="78" t="str">
        <f>VLOOKUP(F295,'N2K Features'!$D$5:$CL$125,27,FALSE)</f>
        <v>High</v>
      </c>
      <c r="AG295" s="76" t="str">
        <f>VLOOKUP(F295,'N2K Features'!$D$5:$CL$125,28,FALSE)</f>
        <v>No</v>
      </c>
      <c r="AH295" s="76">
        <f>VLOOKUP(F295,'N2K Features'!$D$5:$CL$125,29,FALSE)</f>
        <v>0</v>
      </c>
      <c r="AI295" s="76">
        <f>VLOOKUP(F295,'N2K Features'!$D$5:$CL$125,30,FALSE)</f>
        <v>0</v>
      </c>
      <c r="AJ295" s="76" t="str">
        <f>VLOOKUP(F295,'N2K Features'!$D$5:$CL$125,31,FALSE)</f>
        <v>No</v>
      </c>
      <c r="AK295" s="76">
        <f>VLOOKUP(F295,'N2K Features'!$D$5:$CL$125,32,FALSE)</f>
        <v>0</v>
      </c>
      <c r="AL295" s="76">
        <f>VLOOKUP(F295,'N2K Features'!$D$5:$CL$125,33,FALSE)</f>
        <v>0</v>
      </c>
      <c r="AM295" s="76" t="str">
        <f>VLOOKUP(F295,'N2K Features'!$D$5:$CL$125,34,FALSE)</f>
        <v>Yes</v>
      </c>
      <c r="AN295" s="76" t="str">
        <f>VLOOKUP(F295,'N2K Features'!$D$5:$CL$125,35,FALSE)</f>
        <v>Small</v>
      </c>
      <c r="AO295" s="76" t="str">
        <f>VLOOKUP(F295,'N2K Features'!$D$5:$CL$125,36,FALSE)</f>
        <v>Low</v>
      </c>
      <c r="AP295" s="76" t="str">
        <f>VLOOKUP(F295,'N2K Features'!$D$5:$CL$125,37,FALSE)</f>
        <v>Yes</v>
      </c>
      <c r="AQ295" s="76" t="str">
        <f>VLOOKUP(F295,'N2K Features'!$D$5:$CL$125,38,FALSE)</f>
        <v>Small</v>
      </c>
      <c r="AR295" s="76" t="str">
        <f>VLOOKUP(F295,'N2K Features'!$D$5:$CL$125,39,FALSE)</f>
        <v>Low</v>
      </c>
      <c r="AS295" s="76" t="str">
        <f>VLOOKUP(F295,'N2K Features'!$D$5:$CL$125,40,FALSE)</f>
        <v>No</v>
      </c>
      <c r="AT295" s="76">
        <f>VLOOKUP(F295,'N2K Features'!$D$5:$CL$125,41,FALSE)</f>
        <v>0</v>
      </c>
      <c r="AU295" s="76">
        <f>VLOOKUP(F295,'N2K Features'!$D$5:$CL$125,42,FALSE)</f>
        <v>0</v>
      </c>
      <c r="AV295" s="76" t="str">
        <f>VLOOKUP(F295,'N2K Features'!$D$5:$CL$125,43,FALSE)</f>
        <v>Yes</v>
      </c>
      <c r="AW295" s="76" t="str">
        <f>VLOOKUP(F295,'N2K Features'!$D$5:$CL$125,44,FALSE)</f>
        <v>Medium</v>
      </c>
      <c r="AX295" s="76" t="str">
        <f>VLOOKUP(F295,'N2K Features'!$D$5:$CL$125,45,FALSE)</f>
        <v>High</v>
      </c>
      <c r="AY295" s="76" t="str">
        <f>VLOOKUP(F295,'N2K Features'!$D$5:$CL$125,46,FALSE)</f>
        <v>No</v>
      </c>
      <c r="AZ295" s="76">
        <f>VLOOKUP(F295,'N2K Features'!$D$5:$CL$125,47,FALSE)</f>
        <v>0</v>
      </c>
      <c r="BA295" s="76">
        <f>VLOOKUP(F295,'N2K Features'!$D$5:$CL$125,48,FALSE)</f>
        <v>0</v>
      </c>
      <c r="BB295" s="76" t="str">
        <f>VLOOKUP(F295,'N2K Features'!$D$5:$CL$125,49,FALSE)</f>
        <v>No</v>
      </c>
      <c r="BC295" s="76">
        <f>VLOOKUP(F295,'N2K Features'!$D$5:$CL$125,50,FALSE)</f>
        <v>0</v>
      </c>
      <c r="BD295" s="130">
        <f>VLOOKUP(F295,'N2K Features'!$D$5:$CL$125,51,FALSE)</f>
        <v>0</v>
      </c>
      <c r="BE295" s="76" t="str">
        <f>VLOOKUP(F295,'N2K Features'!$D$5:$CL$125,52,FALSE)</f>
        <v>No</v>
      </c>
      <c r="BF295" s="76">
        <f>VLOOKUP(F295,'N2K Features'!$D$5:$CL$125,53,FALSE)</f>
        <v>0</v>
      </c>
      <c r="BG295" s="130">
        <f>VLOOKUP(F295,'N2K Features'!$D$5:$CL$125,54,FALSE)</f>
        <v>0</v>
      </c>
      <c r="BH295" s="76" t="str">
        <f>VLOOKUP(F295,'N2K Features'!$D$5:$CL$125,55,FALSE)</f>
        <v>Yes</v>
      </c>
      <c r="BI295" s="76" t="str">
        <f>VLOOKUP(F295,'N2K Features'!$D$5:$CL$125,56,FALSE)</f>
        <v>Large</v>
      </c>
      <c r="BJ295" s="76" t="str">
        <f>VLOOKUP(F295,'N2K Features'!$D$5:$CL$125,57,FALSE)</f>
        <v>High</v>
      </c>
      <c r="BK295" s="76" t="str">
        <f>VLOOKUP(F295,'N2K Features'!$D$5:$CL$125,58,FALSE)</f>
        <v>Yes</v>
      </c>
      <c r="BL295" s="76" t="str">
        <f>VLOOKUP(F295,'N2K Features'!$D$5:$CL$125,59,FALSE)</f>
        <v>Large</v>
      </c>
      <c r="BM295" s="130" t="str">
        <f>VLOOKUP(F295,'N2K Features'!$D$5:$CL$125,60,FALSE)</f>
        <v>High</v>
      </c>
      <c r="BN295" s="76" t="str">
        <f>VLOOKUP(F295,'N2K Features'!$D$5:$CL$125,61,FALSE)</f>
        <v>Yes</v>
      </c>
      <c r="BO295" s="76" t="str">
        <f>VLOOKUP(F295,'N2K Features'!$D$5:$CL$125,62,FALSE)</f>
        <v>Medium</v>
      </c>
      <c r="BP295" s="76" t="str">
        <f>VLOOKUP(F295,'N2K Features'!$D$5:$CL$125,63,FALSE)</f>
        <v>Moderate</v>
      </c>
      <c r="BQ295" s="76" t="str">
        <f>VLOOKUP(F295,'N2K Features'!$D$5:$CL$125,64,FALSE)</f>
        <v>Yes</v>
      </c>
      <c r="BR295" s="76" t="str">
        <f>VLOOKUP(F295,'N2K Features'!$D$5:$CL$125,65,FALSE)</f>
        <v>Medium</v>
      </c>
      <c r="BS295" s="76" t="str">
        <f>VLOOKUP(F295,'N2K Features'!$D$5:$CL$125,66,FALSE)</f>
        <v>Moderate</v>
      </c>
      <c r="BT295" s="76" t="str">
        <f>VLOOKUP(F295,'N2K Features'!$D$5:$CL$125,67,FALSE)</f>
        <v>Yes</v>
      </c>
      <c r="BU295" s="76" t="str">
        <f>VLOOKUP(F295,'N2K Features'!$D$5:$CL$125,68,FALSE)</f>
        <v>Small</v>
      </c>
      <c r="BV295" s="76" t="str">
        <f>VLOOKUP(F295,'N2K Features'!$D$5:$CL$125,69,FALSE)</f>
        <v>Low</v>
      </c>
      <c r="BW295" s="76" t="str">
        <f>VLOOKUP(F295,'N2K Features'!$D$5:$CL$125,70,FALSE)</f>
        <v>Yes</v>
      </c>
      <c r="BX295" s="76" t="str">
        <f>VLOOKUP(F295,'N2K Features'!$D$5:$CL$125,71,FALSE)</f>
        <v>Large</v>
      </c>
      <c r="BY295" s="130" t="str">
        <f>VLOOKUP(F295,'N2K Features'!$D$5:$CL$125,72,FALSE)</f>
        <v>High</v>
      </c>
      <c r="BZ295" s="76" t="str">
        <f>VLOOKUP(F295,'N2K Features'!$D$5:$CL$125,73,FALSE)</f>
        <v>No</v>
      </c>
      <c r="CA295" s="76">
        <f>VLOOKUP(F295,'N2K Features'!$D$5:$CL$125,74,FALSE)</f>
        <v>0</v>
      </c>
      <c r="CB295" s="76">
        <f>VLOOKUP(F295,'N2K Features'!$D$5:$CL$125,75,FALSE)</f>
        <v>0</v>
      </c>
      <c r="CC295" s="76" t="str">
        <f>VLOOKUP(F295,'N2K Features'!$D$5:$CL$125,76,FALSE)</f>
        <v>No</v>
      </c>
      <c r="CD295" s="76">
        <f>VLOOKUP(F295,'N2K Features'!$D$5:$CL$125,77,FALSE)</f>
        <v>0</v>
      </c>
      <c r="CE295" s="76">
        <f>VLOOKUP(F295,'N2K Features'!$D$5:$CL$125,78,FALSE)</f>
        <v>0</v>
      </c>
      <c r="CF295" s="76" t="str">
        <f>VLOOKUP(F295,'N2K Features'!$D$5:$CL$125,79,FALSE)</f>
        <v>Yes</v>
      </c>
      <c r="CG295" s="76" t="str">
        <f>VLOOKUP(F295,'N2K Features'!$D$5:$CL$125,80,FALSE)</f>
        <v>Medium</v>
      </c>
      <c r="CH295" s="76" t="str">
        <f>VLOOKUP(F295,'N2K Features'!$D$5:$CL$125,81,FALSE)</f>
        <v>High</v>
      </c>
      <c r="CI295" s="76" t="str">
        <f>VLOOKUP(F295,'N2K Features'!$D$5:$CL$125,82,FALSE)</f>
        <v>Yes</v>
      </c>
      <c r="CJ295" s="76" t="str">
        <f>VLOOKUP(F295,'N2K Features'!$D$5:$CL$125,83,FALSE)</f>
        <v>Medium</v>
      </c>
      <c r="CK295" s="76" t="str">
        <f>VLOOKUP(F295,'N2K Features'!$D$5:$CL$125,84,FALSE)</f>
        <v>High</v>
      </c>
      <c r="CL295" s="76" t="str">
        <f>VLOOKUP(F295,'N2K Features'!$D$5:$CL$125,85,FALSE)</f>
        <v>Yes</v>
      </c>
      <c r="CM295" s="76" t="str">
        <f>VLOOKUP(F295,'N2K Features'!$D$5:$CL$125,86,FALSE)</f>
        <v>Medium</v>
      </c>
      <c r="CN295" s="79" t="str">
        <f>VLOOKUP(F295,'N2K Features'!$D$5:$CL$125,87,FALSE)</f>
        <v xml:space="preserve">Distinctive natural character, remote and wild; contributes to iconic upland landscapes of Wales; used by hikers </v>
      </c>
    </row>
    <row r="296" spans="1:92" ht="14.4" hidden="1" x14ac:dyDescent="0.3">
      <c r="A296" s="129" t="s">
        <v>302</v>
      </c>
      <c r="B296" s="59" t="s">
        <v>303</v>
      </c>
      <c r="C296" s="59" t="s">
        <v>585</v>
      </c>
      <c r="D296" s="59" t="s">
        <v>146</v>
      </c>
      <c r="E296" s="59" t="s">
        <v>590</v>
      </c>
      <c r="F296" s="59" t="s">
        <v>147</v>
      </c>
      <c r="G296" s="59" t="s">
        <v>148</v>
      </c>
      <c r="H296" s="179" t="s">
        <v>149</v>
      </c>
      <c r="I296" s="77" t="str">
        <f>VLOOKUP(F296,'N2K Features'!$D$5:$CL$125,4,FALSE)</f>
        <v>Yes</v>
      </c>
      <c r="J296" s="77" t="str">
        <f>VLOOKUP(F296,'N2K Features'!$D$5:$CL$125,5,FALSE)</f>
        <v>Medium</v>
      </c>
      <c r="K296" s="77" t="str">
        <f>VLOOKUP(F296,'N2K Features'!$D$5:$CL$125,6,FALSE)</f>
        <v>Moderate</v>
      </c>
      <c r="L296" s="77" t="str">
        <f>VLOOKUP(F296,'N2K Features'!$D$5:$CL$125,7,FALSE)</f>
        <v>Yes</v>
      </c>
      <c r="M296" s="77" t="str">
        <f>VLOOKUP(F296,'N2K Features'!$D$5:$CL$125,8,FALSE)</f>
        <v>Medium</v>
      </c>
      <c r="N296" s="77" t="str">
        <f>VLOOKUP(F296,'N2K Features'!$D$5:$CL$125,9,FALSE)</f>
        <v>High</v>
      </c>
      <c r="O296" s="77" t="str">
        <f>VLOOKUP(F296,'N2K Features'!$D$5:$CL$125,10,FALSE)</f>
        <v>Yes</v>
      </c>
      <c r="P296" s="77" t="str">
        <f>VLOOKUP(F296,'N2K Features'!$D$5:$CL$125,11,FALSE)</f>
        <v>Medium</v>
      </c>
      <c r="Q296" s="77" t="str">
        <f>VLOOKUP(F296,'N2K Features'!$D$5:$CL$125,12,FALSE)</f>
        <v>Low</v>
      </c>
      <c r="R296" s="77" t="str">
        <f>VLOOKUP(F296,'N2K Features'!$D$5:$CL$125,13,FALSE)</f>
        <v>Yes</v>
      </c>
      <c r="S296" s="77" t="str">
        <f>VLOOKUP(F296,'N2K Features'!$D$5:$CL$125,14,FALSE)</f>
        <v>Medium</v>
      </c>
      <c r="T296" s="77" t="str">
        <f>VLOOKUP(F296,'N2K Features'!$D$5:$CL$125,15,FALSE)</f>
        <v>High</v>
      </c>
      <c r="U296" s="77" t="str">
        <f>VLOOKUP(F296,'N2K Features'!$D$5:$CL$125,16,FALSE)</f>
        <v>Yes</v>
      </c>
      <c r="V296" s="77" t="str">
        <f>VLOOKUP(F296,'N2K Features'!$D$5:$CL$125, 17,FALSE)</f>
        <v>Small</v>
      </c>
      <c r="W296" s="77" t="str">
        <f>VLOOKUP(F296,'N2K Features'!$D$5:$CL$125,18,FALSE)</f>
        <v>Low</v>
      </c>
      <c r="X296" s="77" t="str">
        <f>VLOOKUP(F296,'N2K Features'!$D$5:$CL$125,19,FALSE)</f>
        <v>No</v>
      </c>
      <c r="Y296" s="77">
        <f>VLOOKUP(F296,'N2K Features'!$D$5:$CL$125,20,FALSE)</f>
        <v>0</v>
      </c>
      <c r="Z296" s="77">
        <f>VLOOKUP(F296,'N2K Features'!$D$5:$CL$125,21,FALSE)</f>
        <v>0</v>
      </c>
      <c r="AA296" s="77" t="str">
        <f>VLOOKUP(F296,'N2K Features'!$D$5:$CL$125,22,FALSE)</f>
        <v>No</v>
      </c>
      <c r="AB296" s="77">
        <f>VLOOKUP(F296,'N2K Features'!$D$5:$CL$125,23,FALSE)</f>
        <v>0</v>
      </c>
      <c r="AC296" s="77">
        <f>VLOOKUP(F296,'N2K Features'!$D$5:$CL$125,24,FALSE)</f>
        <v>0</v>
      </c>
      <c r="AD296" s="77" t="str">
        <f>VLOOKUP(F296,'N2K Features'!$D$5:$CL$125,25,FALSE)</f>
        <v>Yes</v>
      </c>
      <c r="AE296" s="77" t="str">
        <f>VLOOKUP(F296,'N2K Features'!$D$5:$CL$125,26,FALSE)</f>
        <v>Medium</v>
      </c>
      <c r="AF296" s="78" t="str">
        <f>VLOOKUP(F296,'N2K Features'!$D$5:$CL$125,27,FALSE)</f>
        <v>High</v>
      </c>
      <c r="AG296" s="76" t="str">
        <f>VLOOKUP(F296,'N2K Features'!$D$5:$CL$125,28,FALSE)</f>
        <v>Yes</v>
      </c>
      <c r="AH296" s="76" t="str">
        <f>VLOOKUP(F296,'N2K Features'!$D$5:$CL$125,29,FALSE)</f>
        <v>Small</v>
      </c>
      <c r="AI296" s="76" t="str">
        <f>VLOOKUP(F296,'N2K Features'!$D$5:$CL$125,30,FALSE)</f>
        <v>High</v>
      </c>
      <c r="AJ296" s="76" t="str">
        <f>VLOOKUP(F296,'N2K Features'!$D$5:$CL$125,31,FALSE)</f>
        <v>Yes</v>
      </c>
      <c r="AK296" s="76" t="str">
        <f>VLOOKUP(F296,'N2K Features'!$D$5:$CL$125,32,FALSE)</f>
        <v>Medium</v>
      </c>
      <c r="AL296" s="76" t="str">
        <f>VLOOKUP(F296,'N2K Features'!$D$5:$CL$125,33,FALSE)</f>
        <v>Low</v>
      </c>
      <c r="AM296" s="76" t="str">
        <f>VLOOKUP(F296,'N2K Features'!$D$5:$CL$125,34,FALSE)</f>
        <v>No</v>
      </c>
      <c r="AN296" s="76">
        <f>VLOOKUP(F296,'N2K Features'!$D$5:$CL$125,35,FALSE)</f>
        <v>0</v>
      </c>
      <c r="AO296" s="76">
        <f>VLOOKUP(F296,'N2K Features'!$D$5:$CL$125,36,FALSE)</f>
        <v>0</v>
      </c>
      <c r="AP296" s="76" t="str">
        <f>VLOOKUP(F296,'N2K Features'!$D$5:$CL$125,37,FALSE)</f>
        <v>Yes</v>
      </c>
      <c r="AQ296" s="76" t="str">
        <f>VLOOKUP(F296,'N2K Features'!$D$5:$CL$125,38,FALSE)</f>
        <v>Small</v>
      </c>
      <c r="AR296" s="76" t="str">
        <f>VLOOKUP(F296,'N2K Features'!$D$5:$CL$125,39,FALSE)</f>
        <v>Low</v>
      </c>
      <c r="AS296" s="76" t="str">
        <f>VLOOKUP(F296,'N2K Features'!$D$5:$CL$125,40,FALSE)</f>
        <v>Yes</v>
      </c>
      <c r="AT296" s="76" t="str">
        <f>VLOOKUP(F296,'N2K Features'!$D$5:$CL$125,41,FALSE)</f>
        <v>Small</v>
      </c>
      <c r="AU296" s="76" t="str">
        <f>VLOOKUP(F296,'N2K Features'!$D$5:$CL$125,42,FALSE)</f>
        <v>High</v>
      </c>
      <c r="AV296" s="76" t="str">
        <f>VLOOKUP(F296,'N2K Features'!$D$5:$CL$125,43,FALSE)</f>
        <v>No</v>
      </c>
      <c r="AW296" s="76">
        <f>VLOOKUP(F296,'N2K Features'!$D$5:$CL$125,44,FALSE)</f>
        <v>0</v>
      </c>
      <c r="AX296" s="76">
        <f>VLOOKUP(F296,'N2K Features'!$D$5:$CL$125,45,FALSE)</f>
        <v>0</v>
      </c>
      <c r="AY296" s="76" t="str">
        <f>VLOOKUP(F296,'N2K Features'!$D$5:$CL$125,46,FALSE)</f>
        <v>No</v>
      </c>
      <c r="AZ296" s="76">
        <f>VLOOKUP(F296,'N2K Features'!$D$5:$CL$125,47,FALSE)</f>
        <v>0</v>
      </c>
      <c r="BA296" s="76">
        <f>VLOOKUP(F296,'N2K Features'!$D$5:$CL$125,48,FALSE)</f>
        <v>0</v>
      </c>
      <c r="BB296" s="76" t="str">
        <f>VLOOKUP(F296,'N2K Features'!$D$5:$CL$125,49,FALSE)</f>
        <v>No</v>
      </c>
      <c r="BC296" s="76">
        <f>VLOOKUP(F296,'N2K Features'!$D$5:$CL$125,50,FALSE)</f>
        <v>0</v>
      </c>
      <c r="BD296" s="130">
        <f>VLOOKUP(F296,'N2K Features'!$D$5:$CL$125,51,FALSE)</f>
        <v>0</v>
      </c>
      <c r="BE296" s="76" t="str">
        <f>VLOOKUP(F296,'N2K Features'!$D$5:$CL$125,52,FALSE)</f>
        <v>Yes</v>
      </c>
      <c r="BF296" s="76" t="str">
        <f>VLOOKUP(F296,'N2K Features'!$D$5:$CL$125,53,FALSE)</f>
        <v>Small</v>
      </c>
      <c r="BG296" s="130" t="str">
        <f>VLOOKUP(F296,'N2K Features'!$D$5:$CL$125,54,FALSE)</f>
        <v>Low</v>
      </c>
      <c r="BH296" s="76" t="str">
        <f>VLOOKUP(F296,'N2K Features'!$D$5:$CL$125,55,FALSE)</f>
        <v>Yes</v>
      </c>
      <c r="BI296" s="76" t="str">
        <f>VLOOKUP(F296,'N2K Features'!$D$5:$CL$125,56,FALSE)</f>
        <v>Large</v>
      </c>
      <c r="BJ296" s="76" t="str">
        <f>VLOOKUP(F296,'N2K Features'!$D$5:$CL$125,57,FALSE)</f>
        <v>High</v>
      </c>
      <c r="BK296" s="76" t="str">
        <f>VLOOKUP(F296,'N2K Features'!$D$5:$CL$125,58,FALSE)</f>
        <v>Yes</v>
      </c>
      <c r="BL296" s="76" t="str">
        <f>VLOOKUP(F296,'N2K Features'!$D$5:$CL$125,59,FALSE)</f>
        <v>Large</v>
      </c>
      <c r="BM296" s="130" t="str">
        <f>VLOOKUP(F296,'N2K Features'!$D$5:$CL$125,60,FALSE)</f>
        <v>High</v>
      </c>
      <c r="BN296" s="76" t="str">
        <f>VLOOKUP(F296,'N2K Features'!$D$5:$CL$125,61,FALSE)</f>
        <v>Yes</v>
      </c>
      <c r="BO296" s="76" t="str">
        <f>VLOOKUP(F296,'N2K Features'!$D$5:$CL$125,62,FALSE)</f>
        <v>Medium</v>
      </c>
      <c r="BP296" s="76" t="str">
        <f>VLOOKUP(F296,'N2K Features'!$D$5:$CL$125,63,FALSE)</f>
        <v>Moderate</v>
      </c>
      <c r="BQ296" s="76" t="str">
        <f>VLOOKUP(F296,'N2K Features'!$D$5:$CL$125,64,FALSE)</f>
        <v>Yes</v>
      </c>
      <c r="BR296" s="76" t="str">
        <f>VLOOKUP(F296,'N2K Features'!$D$5:$CL$125,65,FALSE)</f>
        <v>Medium</v>
      </c>
      <c r="BS296" s="76" t="str">
        <f>VLOOKUP(F296,'N2K Features'!$D$5:$CL$125,66,FALSE)</f>
        <v>Moderate</v>
      </c>
      <c r="BT296" s="76" t="str">
        <f>VLOOKUP(F296,'N2K Features'!$D$5:$CL$125,67,FALSE)</f>
        <v>Yes</v>
      </c>
      <c r="BU296" s="76" t="str">
        <f>VLOOKUP(F296,'N2K Features'!$D$5:$CL$125,68,FALSE)</f>
        <v>Medium</v>
      </c>
      <c r="BV296" s="76" t="str">
        <f>VLOOKUP(F296,'N2K Features'!$D$5:$CL$125,69,FALSE)</f>
        <v>High</v>
      </c>
      <c r="BW296" s="76" t="str">
        <f>VLOOKUP(F296,'N2K Features'!$D$5:$CL$125,70,FALSE)</f>
        <v>Yes</v>
      </c>
      <c r="BX296" s="76" t="str">
        <f>VLOOKUP(F296,'N2K Features'!$D$5:$CL$125,71,FALSE)</f>
        <v>Medium</v>
      </c>
      <c r="BY296" s="130" t="str">
        <f>VLOOKUP(F296,'N2K Features'!$D$5:$CL$125,72,FALSE)</f>
        <v>High</v>
      </c>
      <c r="BZ296" s="76" t="str">
        <f>VLOOKUP(F296,'N2K Features'!$D$5:$CL$125,73,FALSE)</f>
        <v>No</v>
      </c>
      <c r="CA296" s="76">
        <f>VLOOKUP(F296,'N2K Features'!$D$5:$CL$125,74,FALSE)</f>
        <v>0</v>
      </c>
      <c r="CB296" s="76">
        <f>VLOOKUP(F296,'N2K Features'!$D$5:$CL$125,75,FALSE)</f>
        <v>0</v>
      </c>
      <c r="CC296" s="76" t="str">
        <f>VLOOKUP(F296,'N2K Features'!$D$5:$CL$125,76,FALSE)</f>
        <v>No</v>
      </c>
      <c r="CD296" s="76">
        <f>VLOOKUP(F296,'N2K Features'!$D$5:$CL$125,77,FALSE)</f>
        <v>0</v>
      </c>
      <c r="CE296" s="76">
        <f>VLOOKUP(F296,'N2K Features'!$D$5:$CL$125,78,FALSE)</f>
        <v>0</v>
      </c>
      <c r="CF296" s="76" t="str">
        <f>VLOOKUP(F296,'N2K Features'!$D$5:$CL$125,79,FALSE)</f>
        <v>Yes</v>
      </c>
      <c r="CG296" s="76" t="str">
        <f>VLOOKUP(F296,'N2K Features'!$D$5:$CL$125,80,FALSE)</f>
        <v>Medium</v>
      </c>
      <c r="CH296" s="76" t="str">
        <f>VLOOKUP(F296,'N2K Features'!$D$5:$CL$125,81,FALSE)</f>
        <v>High</v>
      </c>
      <c r="CI296" s="76" t="str">
        <f>VLOOKUP(F296,'N2K Features'!$D$5:$CL$125,82,FALSE)</f>
        <v>No</v>
      </c>
      <c r="CJ296" s="76">
        <f>VLOOKUP(F296,'N2K Features'!$D$5:$CL$125,83,FALSE)</f>
        <v>0</v>
      </c>
      <c r="CK296" s="76">
        <f>VLOOKUP(F296,'N2K Features'!$D$5:$CL$125,84,FALSE)</f>
        <v>0</v>
      </c>
      <c r="CL296" s="76" t="str">
        <f>VLOOKUP(F296,'N2K Features'!$D$5:$CL$125,85,FALSE)</f>
        <v>Yes</v>
      </c>
      <c r="CM296" s="76" t="str">
        <f>VLOOKUP(F296,'N2K Features'!$D$5:$CL$125,86,FALSE)</f>
        <v>Medium</v>
      </c>
      <c r="CN296" s="79" t="str">
        <f>VLOOKUP(F296,'N2K Features'!$D$5:$CL$125,87,FALSE)</f>
        <v>Distinctive often exceptional landscapes; attracts visitors in certain areas but others may be inaccessible; walking, bird watching</v>
      </c>
    </row>
    <row r="297" spans="1:92" ht="14.4" hidden="1" x14ac:dyDescent="0.3">
      <c r="A297" s="129" t="s">
        <v>302</v>
      </c>
      <c r="B297" s="59" t="s">
        <v>303</v>
      </c>
      <c r="C297" s="59" t="s">
        <v>585</v>
      </c>
      <c r="D297" s="59" t="s">
        <v>166</v>
      </c>
      <c r="E297" s="59" t="s">
        <v>592</v>
      </c>
      <c r="F297" s="59" t="s">
        <v>167</v>
      </c>
      <c r="G297" s="59" t="s">
        <v>168</v>
      </c>
      <c r="H297" s="179" t="s">
        <v>169</v>
      </c>
      <c r="I297" s="77" t="str">
        <f>VLOOKUP(F297,'N2K Features'!$D$5:$CL$125,4,FALSE)</f>
        <v>Yes</v>
      </c>
      <c r="J297" s="77" t="str">
        <f>VLOOKUP(F297,'N2K Features'!$D$5:$CL$125,5,FALSE)</f>
        <v>Medium</v>
      </c>
      <c r="K297" s="77" t="str">
        <f>VLOOKUP(F297,'N2K Features'!$D$5:$CL$125,6,FALSE)</f>
        <v>Moderate</v>
      </c>
      <c r="L297" s="77" t="str">
        <f>VLOOKUP(F297,'N2K Features'!$D$5:$CL$125,7,FALSE)</f>
        <v>Yes</v>
      </c>
      <c r="M297" s="77" t="str">
        <f>VLOOKUP(F297,'N2K Features'!$D$5:$CL$125,8,FALSE)</f>
        <v>Large</v>
      </c>
      <c r="N297" s="77" t="str">
        <f>VLOOKUP(F297,'N2K Features'!$D$5:$CL$125,9,FALSE)</f>
        <v>Moderate</v>
      </c>
      <c r="O297" s="77" t="str">
        <f>VLOOKUP(F297,'N2K Features'!$D$5:$CL$125,10,FALSE)</f>
        <v>Yes</v>
      </c>
      <c r="P297" s="77" t="str">
        <f>VLOOKUP(F297,'N2K Features'!$D$5:$CL$125,11,FALSE)</f>
        <v>Medium</v>
      </c>
      <c r="Q297" s="77" t="str">
        <f>VLOOKUP(F297,'N2K Features'!$D$5:$CL$125,12,FALSE)</f>
        <v>Low</v>
      </c>
      <c r="R297" s="77" t="str">
        <f>VLOOKUP(F297,'N2K Features'!$D$5:$CL$125,13,FALSE)</f>
        <v>Yes</v>
      </c>
      <c r="S297" s="77" t="str">
        <f>VLOOKUP(F297,'N2K Features'!$D$5:$CL$125,14,FALSE)</f>
        <v>Medium</v>
      </c>
      <c r="T297" s="77" t="str">
        <f>VLOOKUP(F297,'N2K Features'!$D$5:$CL$125,15,FALSE)</f>
        <v>Moderate</v>
      </c>
      <c r="U297" s="77" t="str">
        <f>VLOOKUP(F297,'N2K Features'!$D$5:$CL$125,16,FALSE)</f>
        <v>Yes</v>
      </c>
      <c r="V297" s="77" t="str">
        <f>VLOOKUP(F297,'N2K Features'!$D$5:$CL$125, 17,FALSE)</f>
        <v>Medium</v>
      </c>
      <c r="W297" s="77" t="str">
        <f>VLOOKUP(F297,'N2K Features'!$D$5:$CL$125,18,FALSE)</f>
        <v>Low</v>
      </c>
      <c r="X297" s="77" t="str">
        <f>VLOOKUP(F297,'N2K Features'!$D$5:$CL$125,19,FALSE)</f>
        <v>No</v>
      </c>
      <c r="Y297" s="77">
        <f>VLOOKUP(F297,'N2K Features'!$D$5:$CL$125,20,FALSE)</f>
        <v>0</v>
      </c>
      <c r="Z297" s="77">
        <f>VLOOKUP(F297,'N2K Features'!$D$5:$CL$125,21,FALSE)</f>
        <v>0</v>
      </c>
      <c r="AA297" s="77" t="str">
        <f>VLOOKUP(F297,'N2K Features'!$D$5:$CL$125,22,FALSE)</f>
        <v>No</v>
      </c>
      <c r="AB297" s="77">
        <f>VLOOKUP(F297,'N2K Features'!$D$5:$CL$125,23,FALSE)</f>
        <v>0</v>
      </c>
      <c r="AC297" s="77">
        <f>VLOOKUP(F297,'N2K Features'!$D$5:$CL$125,24,FALSE)</f>
        <v>0</v>
      </c>
      <c r="AD297" s="77" t="str">
        <f>VLOOKUP(F297,'N2K Features'!$D$5:$CL$125,25,FALSE)</f>
        <v>Yes</v>
      </c>
      <c r="AE297" s="77" t="str">
        <f>VLOOKUP(F297,'N2K Features'!$D$5:$CL$125,26,FALSE)</f>
        <v>Medium</v>
      </c>
      <c r="AF297" s="78" t="str">
        <f>VLOOKUP(F297,'N2K Features'!$D$5:$CL$125,27,FALSE)</f>
        <v>High</v>
      </c>
      <c r="AG297" s="76" t="str">
        <f>VLOOKUP(F297,'N2K Features'!$D$5:$CL$125,28,FALSE)</f>
        <v>Yes</v>
      </c>
      <c r="AH297" s="76" t="str">
        <f>VLOOKUP(F297,'N2K Features'!$D$5:$CL$125,29,FALSE)</f>
        <v>Small</v>
      </c>
      <c r="AI297" s="76" t="str">
        <f>VLOOKUP(F297,'N2K Features'!$D$5:$CL$125,30,FALSE)</f>
        <v>High</v>
      </c>
      <c r="AJ297" s="76" t="str">
        <f>VLOOKUP(F297,'N2K Features'!$D$5:$CL$125,31,FALSE)</f>
        <v>No</v>
      </c>
      <c r="AK297" s="76">
        <f>VLOOKUP(F297,'N2K Features'!$D$5:$CL$125,32,FALSE)</f>
        <v>0</v>
      </c>
      <c r="AL297" s="76">
        <f>VLOOKUP(F297,'N2K Features'!$D$5:$CL$125,33,FALSE)</f>
        <v>0</v>
      </c>
      <c r="AM297" s="76" t="str">
        <f>VLOOKUP(F297,'N2K Features'!$D$5:$CL$125,34,FALSE)</f>
        <v>No</v>
      </c>
      <c r="AN297" s="76">
        <f>VLOOKUP(F297,'N2K Features'!$D$5:$CL$125,35,FALSE)</f>
        <v>0</v>
      </c>
      <c r="AO297" s="76">
        <f>VLOOKUP(F297,'N2K Features'!$D$5:$CL$125,36,FALSE)</f>
        <v>0</v>
      </c>
      <c r="AP297" s="76" t="str">
        <f>VLOOKUP(F297,'N2K Features'!$D$5:$CL$125,37,FALSE)</f>
        <v>Yes</v>
      </c>
      <c r="AQ297" s="76" t="str">
        <f>VLOOKUP(F297,'N2K Features'!$D$5:$CL$125,38,FALSE)</f>
        <v>Medium</v>
      </c>
      <c r="AR297" s="76" t="str">
        <f>VLOOKUP(F297,'N2K Features'!$D$5:$CL$125,39,FALSE)</f>
        <v>Low</v>
      </c>
      <c r="AS297" s="76" t="str">
        <f>VLOOKUP(F297,'N2K Features'!$D$5:$CL$125,40,FALSE)</f>
        <v>No</v>
      </c>
      <c r="AT297" s="76">
        <f>VLOOKUP(F297,'N2K Features'!$D$5:$CL$125,41,FALSE)</f>
        <v>0</v>
      </c>
      <c r="AU297" s="76">
        <f>VLOOKUP(F297,'N2K Features'!$D$5:$CL$125,42,FALSE)</f>
        <v>0</v>
      </c>
      <c r="AV297" s="76" t="str">
        <f>VLOOKUP(F297,'N2K Features'!$D$5:$CL$125,43,FALSE)</f>
        <v>No</v>
      </c>
      <c r="AW297" s="76">
        <f>VLOOKUP(F297,'N2K Features'!$D$5:$CL$125,44,FALSE)</f>
        <v>0</v>
      </c>
      <c r="AX297" s="76">
        <f>VLOOKUP(F297,'N2K Features'!$D$5:$CL$125,45,FALSE)</f>
        <v>0</v>
      </c>
      <c r="AY297" s="76" t="str">
        <f>VLOOKUP(F297,'N2K Features'!$D$5:$CL$125,46,FALSE)</f>
        <v>No</v>
      </c>
      <c r="AZ297" s="76">
        <f>VLOOKUP(F297,'N2K Features'!$D$5:$CL$125,47,FALSE)</f>
        <v>0</v>
      </c>
      <c r="BA297" s="76">
        <f>VLOOKUP(F297,'N2K Features'!$D$5:$CL$125,48,FALSE)</f>
        <v>0</v>
      </c>
      <c r="BB297" s="76" t="str">
        <f>VLOOKUP(F297,'N2K Features'!$D$5:$CL$125,49,FALSE)</f>
        <v>No</v>
      </c>
      <c r="BC297" s="76">
        <f>VLOOKUP(F297,'N2K Features'!$D$5:$CL$125,50,FALSE)</f>
        <v>0</v>
      </c>
      <c r="BD297" s="130">
        <f>VLOOKUP(F297,'N2K Features'!$D$5:$CL$125,51,FALSE)</f>
        <v>0</v>
      </c>
      <c r="BE297" s="76" t="str">
        <f>VLOOKUP(F297,'N2K Features'!$D$5:$CL$125,52,FALSE)</f>
        <v>Yes</v>
      </c>
      <c r="BF297" s="76" t="str">
        <f>VLOOKUP(F297,'N2K Features'!$D$5:$CL$125,53,FALSE)</f>
        <v>Small</v>
      </c>
      <c r="BG297" s="130" t="str">
        <f>VLOOKUP(F297,'N2K Features'!$D$5:$CL$125,54,FALSE)</f>
        <v>Low</v>
      </c>
      <c r="BH297" s="76" t="str">
        <f>VLOOKUP(F297,'N2K Features'!$D$5:$CL$125,55,FALSE)</f>
        <v>Yes</v>
      </c>
      <c r="BI297" s="76" t="str">
        <f>VLOOKUP(F297,'N2K Features'!$D$5:$CL$125,56,FALSE)</f>
        <v>Small</v>
      </c>
      <c r="BJ297" s="76" t="str">
        <f>VLOOKUP(F297,'N2K Features'!$D$5:$CL$125,57,FALSE)</f>
        <v>Low</v>
      </c>
      <c r="BK297" s="76" t="str">
        <f>VLOOKUP(F297,'N2K Features'!$D$5:$CL$125,58,FALSE)</f>
        <v>Yes</v>
      </c>
      <c r="BL297" s="76" t="str">
        <f>VLOOKUP(F297,'N2K Features'!$D$5:$CL$125,59,FALSE)</f>
        <v>Medium</v>
      </c>
      <c r="BM297" s="130" t="str">
        <f>VLOOKUP(F297,'N2K Features'!$D$5:$CL$125,60,FALSE)</f>
        <v>High</v>
      </c>
      <c r="BN297" s="76" t="str">
        <f>VLOOKUP(F297,'N2K Features'!$D$5:$CL$125,61,FALSE)</f>
        <v>Yes</v>
      </c>
      <c r="BO297" s="76" t="str">
        <f>VLOOKUP(F297,'N2K Features'!$D$5:$CL$125,62,FALSE)</f>
        <v>Medium</v>
      </c>
      <c r="BP297" s="76" t="str">
        <f>VLOOKUP(F297,'N2K Features'!$D$5:$CL$125,63,FALSE)</f>
        <v>Moderate</v>
      </c>
      <c r="BQ297" s="76" t="str">
        <f>VLOOKUP(F297,'N2K Features'!$D$5:$CL$125,64,FALSE)</f>
        <v>Yes</v>
      </c>
      <c r="BR297" s="76" t="str">
        <f>VLOOKUP(F297,'N2K Features'!$D$5:$CL$125,65,FALSE)</f>
        <v>Medium</v>
      </c>
      <c r="BS297" s="76" t="str">
        <f>VLOOKUP(F297,'N2K Features'!$D$5:$CL$125,66,FALSE)</f>
        <v>Moderate</v>
      </c>
      <c r="BT297" s="76" t="str">
        <f>VLOOKUP(F297,'N2K Features'!$D$5:$CL$125,67,FALSE)</f>
        <v>Yes</v>
      </c>
      <c r="BU297" s="76" t="str">
        <f>VLOOKUP(F297,'N2K Features'!$D$5:$CL$125,68,FALSE)</f>
        <v>Small</v>
      </c>
      <c r="BV297" s="76" t="str">
        <f>VLOOKUP(F297,'N2K Features'!$D$5:$CL$125,69,FALSE)</f>
        <v>Low</v>
      </c>
      <c r="BW297" s="76" t="str">
        <f>VLOOKUP(F297,'N2K Features'!$D$5:$CL$125,70,FALSE)</f>
        <v>Yes</v>
      </c>
      <c r="BX297" s="76" t="str">
        <f>VLOOKUP(F297,'N2K Features'!$D$5:$CL$125,71,FALSE)</f>
        <v>Medium</v>
      </c>
      <c r="BY297" s="130" t="str">
        <f>VLOOKUP(F297,'N2K Features'!$D$5:$CL$125,72,FALSE)</f>
        <v>High</v>
      </c>
      <c r="BZ297" s="76" t="str">
        <f>VLOOKUP(F297,'N2K Features'!$D$5:$CL$125,73,FALSE)</f>
        <v>No</v>
      </c>
      <c r="CA297" s="76">
        <f>VLOOKUP(F297,'N2K Features'!$D$5:$CL$125,74,FALSE)</f>
        <v>0</v>
      </c>
      <c r="CB297" s="76">
        <f>VLOOKUP(F297,'N2K Features'!$D$5:$CL$125,75,FALSE)</f>
        <v>0</v>
      </c>
      <c r="CC297" s="76" t="str">
        <f>VLOOKUP(F297,'N2K Features'!$D$5:$CL$125,76,FALSE)</f>
        <v>No</v>
      </c>
      <c r="CD297" s="76">
        <f>VLOOKUP(F297,'N2K Features'!$D$5:$CL$125,77,FALSE)</f>
        <v>0</v>
      </c>
      <c r="CE297" s="76">
        <f>VLOOKUP(F297,'N2K Features'!$D$5:$CL$125,78,FALSE)</f>
        <v>0</v>
      </c>
      <c r="CF297" s="76" t="str">
        <f>VLOOKUP(F297,'N2K Features'!$D$5:$CL$125,79,FALSE)</f>
        <v>Yes</v>
      </c>
      <c r="CG297" s="76" t="str">
        <f>VLOOKUP(F297,'N2K Features'!$D$5:$CL$125,80,FALSE)</f>
        <v>Medium</v>
      </c>
      <c r="CH297" s="76" t="str">
        <f>VLOOKUP(F297,'N2K Features'!$D$5:$CL$125,81,FALSE)</f>
        <v>High</v>
      </c>
      <c r="CI297" s="76" t="str">
        <f>VLOOKUP(F297,'N2K Features'!$D$5:$CL$125,82,FALSE)</f>
        <v>No</v>
      </c>
      <c r="CJ297" s="76">
        <f>VLOOKUP(F297,'N2K Features'!$D$5:$CL$125,83,FALSE)</f>
        <v>0</v>
      </c>
      <c r="CK297" s="76">
        <f>VLOOKUP(F297,'N2K Features'!$D$5:$CL$125,84,FALSE)</f>
        <v>0</v>
      </c>
      <c r="CL297" s="76" t="str">
        <f>VLOOKUP(F297,'N2K Features'!$D$5:$CL$125,85,FALSE)</f>
        <v>Yes</v>
      </c>
      <c r="CM297" s="76" t="str">
        <f>VLOOKUP(F297,'N2K Features'!$D$5:$CL$125,86,FALSE)</f>
        <v>Medium</v>
      </c>
      <c r="CN297" s="79" t="str">
        <f>VLOOKUP(F297,'N2K Features'!$D$5:$CL$125,87,FALSE)</f>
        <v>Appealing open space, with flowers and butterflies, sometimes near towns, sometimes on nature reserves with interpretation</v>
      </c>
    </row>
    <row r="298" spans="1:92" ht="14.4" hidden="1" x14ac:dyDescent="0.3">
      <c r="A298" s="129" t="s">
        <v>302</v>
      </c>
      <c r="B298" s="59" t="s">
        <v>303</v>
      </c>
      <c r="C298" s="59" t="s">
        <v>585</v>
      </c>
      <c r="D298" s="59" t="s">
        <v>185</v>
      </c>
      <c r="E298" s="59" t="s">
        <v>593</v>
      </c>
      <c r="F298" s="59" t="s">
        <v>186</v>
      </c>
      <c r="G298" s="59" t="s">
        <v>187</v>
      </c>
      <c r="H298" s="179" t="s">
        <v>188</v>
      </c>
      <c r="I298" s="77" t="str">
        <f>VLOOKUP(F298,'N2K Features'!$D$5:$CL$125,4,FALSE)</f>
        <v>Yes</v>
      </c>
      <c r="J298" s="77" t="str">
        <f>VLOOKUP(F298,'N2K Features'!$D$5:$CL$125,5,FALSE)</f>
        <v>Medium</v>
      </c>
      <c r="K298" s="77" t="str">
        <f>VLOOKUP(F298,'N2K Features'!$D$5:$CL$125,6,FALSE)</f>
        <v>Moderate</v>
      </c>
      <c r="L298" s="77" t="str">
        <f>VLOOKUP(F298,'N2K Features'!$D$5:$CL$125,7,FALSE)</f>
        <v>Yes</v>
      </c>
      <c r="M298" s="77" t="str">
        <f>VLOOKUP(F298,'N2K Features'!$D$5:$CL$125,8,FALSE)</f>
        <v>Large</v>
      </c>
      <c r="N298" s="77" t="str">
        <f>VLOOKUP(F298,'N2K Features'!$D$5:$CL$125,9,FALSE)</f>
        <v>Moderate</v>
      </c>
      <c r="O298" s="77" t="str">
        <f>VLOOKUP(F298,'N2K Features'!$D$5:$CL$125,10,FALSE)</f>
        <v>Yes</v>
      </c>
      <c r="P298" s="77" t="str">
        <f>VLOOKUP(F298,'N2K Features'!$D$5:$CL$125,11,FALSE)</f>
        <v>Medium</v>
      </c>
      <c r="Q298" s="77" t="str">
        <f>VLOOKUP(F298,'N2K Features'!$D$5:$CL$125,12,FALSE)</f>
        <v>Low</v>
      </c>
      <c r="R298" s="77" t="str">
        <f>VLOOKUP(F298,'N2K Features'!$D$5:$CL$125,13,FALSE)</f>
        <v>Yes</v>
      </c>
      <c r="S298" s="77" t="str">
        <f>VLOOKUP(F298,'N2K Features'!$D$5:$CL$125,14,FALSE)</f>
        <v>Large</v>
      </c>
      <c r="T298" s="77" t="str">
        <f>VLOOKUP(F298,'N2K Features'!$D$5:$CL$125,15,FALSE)</f>
        <v>Moderate</v>
      </c>
      <c r="U298" s="77" t="str">
        <f>VLOOKUP(F298,'N2K Features'!$D$5:$CL$125,16,FALSE)</f>
        <v>Yes</v>
      </c>
      <c r="V298" s="77" t="str">
        <f>VLOOKUP(F298,'N2K Features'!$D$5:$CL$125, 17,FALSE)</f>
        <v>Medium</v>
      </c>
      <c r="W298" s="77" t="str">
        <f>VLOOKUP(F298,'N2K Features'!$D$5:$CL$125,18,FALSE)</f>
        <v>Low</v>
      </c>
      <c r="X298" s="77" t="str">
        <f>VLOOKUP(F298,'N2K Features'!$D$5:$CL$125,19,FALSE)</f>
        <v>No</v>
      </c>
      <c r="Y298" s="77">
        <f>VLOOKUP(F298,'N2K Features'!$D$5:$CL$125,20,FALSE)</f>
        <v>0</v>
      </c>
      <c r="Z298" s="77">
        <f>VLOOKUP(F298,'N2K Features'!$D$5:$CL$125,21,FALSE)</f>
        <v>0</v>
      </c>
      <c r="AA298" s="77" t="str">
        <f>VLOOKUP(F298,'N2K Features'!$D$5:$CL$125,22,FALSE)</f>
        <v>No</v>
      </c>
      <c r="AB298" s="77">
        <f>VLOOKUP(F298,'N2K Features'!$D$5:$CL$125,23,FALSE)</f>
        <v>0</v>
      </c>
      <c r="AC298" s="77">
        <f>VLOOKUP(F298,'N2K Features'!$D$5:$CL$125,24,FALSE)</f>
        <v>0</v>
      </c>
      <c r="AD298" s="77" t="str">
        <f>VLOOKUP(F298,'N2K Features'!$D$5:$CL$125,25,FALSE)</f>
        <v>Yes</v>
      </c>
      <c r="AE298" s="77" t="str">
        <f>VLOOKUP(F298,'N2K Features'!$D$5:$CL$125,26,FALSE)</f>
        <v>Medium</v>
      </c>
      <c r="AF298" s="78" t="str">
        <f>VLOOKUP(F298,'N2K Features'!$D$5:$CL$125,27,FALSE)</f>
        <v>High</v>
      </c>
      <c r="AG298" s="76" t="str">
        <f>VLOOKUP(F298,'N2K Features'!$D$5:$CL$125,28,FALSE)</f>
        <v>Yes</v>
      </c>
      <c r="AH298" s="76" t="str">
        <f>VLOOKUP(F298,'N2K Features'!$D$5:$CL$125,29,FALSE)</f>
        <v>Small</v>
      </c>
      <c r="AI298" s="76" t="str">
        <f>VLOOKUP(F298,'N2K Features'!$D$5:$CL$125,30,FALSE)</f>
        <v>High</v>
      </c>
      <c r="AJ298" s="76" t="str">
        <f>VLOOKUP(F298,'N2K Features'!$D$5:$CL$125,31,FALSE)</f>
        <v>No</v>
      </c>
      <c r="AK298" s="76">
        <f>VLOOKUP(F298,'N2K Features'!$D$5:$CL$125,32,FALSE)</f>
        <v>0</v>
      </c>
      <c r="AL298" s="76">
        <f>VLOOKUP(F298,'N2K Features'!$D$5:$CL$125,33,FALSE)</f>
        <v>0</v>
      </c>
      <c r="AM298" s="76" t="str">
        <f>VLOOKUP(F298,'N2K Features'!$D$5:$CL$125,34,FALSE)</f>
        <v>Yes</v>
      </c>
      <c r="AN298" s="76" t="str">
        <f>VLOOKUP(F298,'N2K Features'!$D$5:$CL$125,35,FALSE)</f>
        <v>Small</v>
      </c>
      <c r="AO298" s="76" t="str">
        <f>VLOOKUP(F298,'N2K Features'!$D$5:$CL$125,36,FALSE)</f>
        <v>Low</v>
      </c>
      <c r="AP298" s="76" t="str">
        <f>VLOOKUP(F298,'N2K Features'!$D$5:$CL$125,37,FALSE)</f>
        <v>Yes</v>
      </c>
      <c r="AQ298" s="76" t="str">
        <f>VLOOKUP(F298,'N2K Features'!$D$5:$CL$125,38,FALSE)</f>
        <v>Medium</v>
      </c>
      <c r="AR298" s="76" t="str">
        <f>VLOOKUP(F298,'N2K Features'!$D$5:$CL$125,39,FALSE)</f>
        <v>Low</v>
      </c>
      <c r="AS298" s="76" t="str">
        <f>VLOOKUP(F298,'N2K Features'!$D$5:$CL$125,40,FALSE)</f>
        <v>No</v>
      </c>
      <c r="AT298" s="76">
        <f>VLOOKUP(F298,'N2K Features'!$D$5:$CL$125,41,FALSE)</f>
        <v>0</v>
      </c>
      <c r="AU298" s="76">
        <f>VLOOKUP(F298,'N2K Features'!$D$5:$CL$125,42,FALSE)</f>
        <v>0</v>
      </c>
      <c r="AV298" s="76" t="str">
        <f>VLOOKUP(F298,'N2K Features'!$D$5:$CL$125,43,FALSE)</f>
        <v>No</v>
      </c>
      <c r="AW298" s="76">
        <f>VLOOKUP(F298,'N2K Features'!$D$5:$CL$125,44,FALSE)</f>
        <v>0</v>
      </c>
      <c r="AX298" s="76">
        <f>VLOOKUP(F298,'N2K Features'!$D$5:$CL$125,45,FALSE)</f>
        <v>0</v>
      </c>
      <c r="AY298" s="76" t="str">
        <f>VLOOKUP(F298,'N2K Features'!$D$5:$CL$125,46,FALSE)</f>
        <v>No</v>
      </c>
      <c r="AZ298" s="76">
        <f>VLOOKUP(F298,'N2K Features'!$D$5:$CL$125,47,FALSE)</f>
        <v>0</v>
      </c>
      <c r="BA298" s="76">
        <f>VLOOKUP(F298,'N2K Features'!$D$5:$CL$125,48,FALSE)</f>
        <v>0</v>
      </c>
      <c r="BB298" s="76" t="str">
        <f>VLOOKUP(F298,'N2K Features'!$D$5:$CL$125,49,FALSE)</f>
        <v>No</v>
      </c>
      <c r="BC298" s="76">
        <f>VLOOKUP(F298,'N2K Features'!$D$5:$CL$125,50,FALSE)</f>
        <v>0</v>
      </c>
      <c r="BD298" s="130">
        <f>VLOOKUP(F298,'N2K Features'!$D$5:$CL$125,51,FALSE)</f>
        <v>0</v>
      </c>
      <c r="BE298" s="76" t="str">
        <f>VLOOKUP(F298,'N2K Features'!$D$5:$CL$125,52,FALSE)</f>
        <v>No</v>
      </c>
      <c r="BF298" s="76">
        <f>VLOOKUP(F298,'N2K Features'!$D$5:$CL$125,53,FALSE)</f>
        <v>0</v>
      </c>
      <c r="BG298" s="130">
        <f>VLOOKUP(F298,'N2K Features'!$D$5:$CL$125,54,FALSE)</f>
        <v>0</v>
      </c>
      <c r="BH298" s="76" t="str">
        <f>VLOOKUP(F298,'N2K Features'!$D$5:$CL$125,55,FALSE)</f>
        <v>Yes</v>
      </c>
      <c r="BI298" s="76" t="str">
        <f>VLOOKUP(F298,'N2K Features'!$D$5:$CL$125,56,FALSE)</f>
        <v>Small</v>
      </c>
      <c r="BJ298" s="76" t="str">
        <f>VLOOKUP(F298,'N2K Features'!$D$5:$CL$125,57,FALSE)</f>
        <v>Low</v>
      </c>
      <c r="BK298" s="76" t="str">
        <f>VLOOKUP(F298,'N2K Features'!$D$5:$CL$125,58,FALSE)</f>
        <v>Yes</v>
      </c>
      <c r="BL298" s="76" t="str">
        <f>VLOOKUP(F298,'N2K Features'!$D$5:$CL$125,59,FALSE)</f>
        <v>Medium</v>
      </c>
      <c r="BM298" s="130" t="str">
        <f>VLOOKUP(F298,'N2K Features'!$D$5:$CL$125,60,FALSE)</f>
        <v>Moderate</v>
      </c>
      <c r="BN298" s="76" t="str">
        <f>VLOOKUP(F298,'N2K Features'!$D$5:$CL$125,61,FALSE)</f>
        <v>Yes</v>
      </c>
      <c r="BO298" s="76" t="str">
        <f>VLOOKUP(F298,'N2K Features'!$D$5:$CL$125,62,FALSE)</f>
        <v>Medium</v>
      </c>
      <c r="BP298" s="76" t="str">
        <f>VLOOKUP(F298,'N2K Features'!$D$5:$CL$125,63,FALSE)</f>
        <v>Moderate</v>
      </c>
      <c r="BQ298" s="76" t="str">
        <f>VLOOKUP(F298,'N2K Features'!$D$5:$CL$125,64,FALSE)</f>
        <v>No</v>
      </c>
      <c r="BR298" s="76">
        <f>VLOOKUP(F298,'N2K Features'!$D$5:$CL$125,65,FALSE)</f>
        <v>0</v>
      </c>
      <c r="BS298" s="76">
        <f>VLOOKUP(F298,'N2K Features'!$D$5:$CL$125,66,FALSE)</f>
        <v>0</v>
      </c>
      <c r="BT298" s="76" t="str">
        <f>VLOOKUP(F298,'N2K Features'!$D$5:$CL$125,67,FALSE)</f>
        <v>Yes</v>
      </c>
      <c r="BU298" s="76" t="str">
        <f>VLOOKUP(F298,'N2K Features'!$D$5:$CL$125,68,FALSE)</f>
        <v>Small</v>
      </c>
      <c r="BV298" s="76" t="str">
        <f>VLOOKUP(F298,'N2K Features'!$D$5:$CL$125,69,FALSE)</f>
        <v>High</v>
      </c>
      <c r="BW298" s="76" t="str">
        <f>VLOOKUP(F298,'N2K Features'!$D$5:$CL$125,70,FALSE)</f>
        <v>Yes</v>
      </c>
      <c r="BX298" s="76" t="str">
        <f>VLOOKUP(F298,'N2K Features'!$D$5:$CL$125,71,FALSE)</f>
        <v>Medium</v>
      </c>
      <c r="BY298" s="130" t="str">
        <f>VLOOKUP(F298,'N2K Features'!$D$5:$CL$125,72,FALSE)</f>
        <v>High</v>
      </c>
      <c r="BZ298" s="76" t="str">
        <f>VLOOKUP(F298,'N2K Features'!$D$5:$CL$125,73,FALSE)</f>
        <v>No</v>
      </c>
      <c r="CA298" s="76">
        <f>VLOOKUP(F298,'N2K Features'!$D$5:$CL$125,74,FALSE)</f>
        <v>0</v>
      </c>
      <c r="CB298" s="76">
        <f>VLOOKUP(F298,'N2K Features'!$D$5:$CL$125,75,FALSE)</f>
        <v>0</v>
      </c>
      <c r="CC298" s="76" t="str">
        <f>VLOOKUP(F298,'N2K Features'!$D$5:$CL$125,76,FALSE)</f>
        <v>No</v>
      </c>
      <c r="CD298" s="76">
        <f>VLOOKUP(F298,'N2K Features'!$D$5:$CL$125,77,FALSE)</f>
        <v>0</v>
      </c>
      <c r="CE298" s="76">
        <f>VLOOKUP(F298,'N2K Features'!$D$5:$CL$125,78,FALSE)</f>
        <v>0</v>
      </c>
      <c r="CF298" s="76" t="str">
        <f>VLOOKUP(F298,'N2K Features'!$D$5:$CL$125,79,FALSE)</f>
        <v>Yes</v>
      </c>
      <c r="CG298" s="76" t="str">
        <f>VLOOKUP(F298,'N2K Features'!$D$5:$CL$125,80,FALSE)</f>
        <v>Medium</v>
      </c>
      <c r="CH298" s="76" t="str">
        <f>VLOOKUP(F298,'N2K Features'!$D$5:$CL$125,81,FALSE)</f>
        <v>High</v>
      </c>
      <c r="CI298" s="76" t="str">
        <f>VLOOKUP(F298,'N2K Features'!$D$5:$CL$125,82,FALSE)</f>
        <v>No</v>
      </c>
      <c r="CJ298" s="76">
        <f>VLOOKUP(F298,'N2K Features'!$D$5:$CL$125,83,FALSE)</f>
        <v>0</v>
      </c>
      <c r="CK298" s="76">
        <f>VLOOKUP(F298,'N2K Features'!$D$5:$CL$125,84,FALSE)</f>
        <v>0</v>
      </c>
      <c r="CL298" s="76" t="str">
        <f>VLOOKUP(F298,'N2K Features'!$D$5:$CL$125,85,FALSE)</f>
        <v>Yes</v>
      </c>
      <c r="CM298" s="76" t="str">
        <f>VLOOKUP(F298,'N2K Features'!$D$5:$CL$125,86,FALSE)</f>
        <v>Medium</v>
      </c>
      <c r="CN298" s="79" t="str">
        <f>VLOOKUP(F298,'N2K Features'!$D$5:$CL$125,87,FALSE)</f>
        <v>Contributes to iconic upland and coastal landscapes of Wales, popular with walkers. Display of flowers.</v>
      </c>
    </row>
    <row r="299" spans="1:92" ht="14.4" hidden="1" x14ac:dyDescent="0.3">
      <c r="A299" s="129" t="s">
        <v>302</v>
      </c>
      <c r="B299" s="59" t="s">
        <v>303</v>
      </c>
      <c r="C299" s="59" t="s">
        <v>585</v>
      </c>
      <c r="D299" s="59" t="s">
        <v>181</v>
      </c>
      <c r="E299" s="59" t="s">
        <v>593</v>
      </c>
      <c r="F299" s="59" t="s">
        <v>182</v>
      </c>
      <c r="G299" s="59" t="s">
        <v>183</v>
      </c>
      <c r="H299" s="179" t="s">
        <v>184</v>
      </c>
      <c r="I299" s="77" t="str">
        <f>VLOOKUP(F299,'N2K Features'!$D$5:$CL$125,4,FALSE)</f>
        <v>Yes</v>
      </c>
      <c r="J299" s="77" t="str">
        <f>VLOOKUP(F299,'N2K Features'!$D$5:$CL$125,5,FALSE)</f>
        <v>Medium</v>
      </c>
      <c r="K299" s="77" t="str">
        <f>VLOOKUP(F299,'N2K Features'!$D$5:$CL$125,6,FALSE)</f>
        <v>Moderate</v>
      </c>
      <c r="L299" s="77" t="str">
        <f>VLOOKUP(F299,'N2K Features'!$D$5:$CL$125,7,FALSE)</f>
        <v>Yes</v>
      </c>
      <c r="M299" s="77" t="str">
        <f>VLOOKUP(F299,'N2K Features'!$D$5:$CL$125,8,FALSE)</f>
        <v>Large</v>
      </c>
      <c r="N299" s="77" t="str">
        <f>VLOOKUP(F299,'N2K Features'!$D$5:$CL$125,9,FALSE)</f>
        <v>Moderate</v>
      </c>
      <c r="O299" s="77" t="str">
        <f>VLOOKUP(F299,'N2K Features'!$D$5:$CL$125,10,FALSE)</f>
        <v>Yes</v>
      </c>
      <c r="P299" s="77" t="str">
        <f>VLOOKUP(F299,'N2K Features'!$D$5:$CL$125,11,FALSE)</f>
        <v>Medium</v>
      </c>
      <c r="Q299" s="77" t="str">
        <f>VLOOKUP(F299,'N2K Features'!$D$5:$CL$125,12,FALSE)</f>
        <v>Low</v>
      </c>
      <c r="R299" s="77" t="str">
        <f>VLOOKUP(F299,'N2K Features'!$D$5:$CL$125,13,FALSE)</f>
        <v>Yes</v>
      </c>
      <c r="S299" s="77" t="str">
        <f>VLOOKUP(F299,'N2K Features'!$D$5:$CL$125,14,FALSE)</f>
        <v>Large</v>
      </c>
      <c r="T299" s="77" t="str">
        <f>VLOOKUP(F299,'N2K Features'!$D$5:$CL$125,15,FALSE)</f>
        <v>Moderate</v>
      </c>
      <c r="U299" s="77" t="str">
        <f>VLOOKUP(F299,'N2K Features'!$D$5:$CL$125,16,FALSE)</f>
        <v>Yes</v>
      </c>
      <c r="V299" s="77" t="str">
        <f>VLOOKUP(F299,'N2K Features'!$D$5:$CL$125, 17,FALSE)</f>
        <v>Medium</v>
      </c>
      <c r="W299" s="77" t="str">
        <f>VLOOKUP(F299,'N2K Features'!$D$5:$CL$125,18,FALSE)</f>
        <v>Low</v>
      </c>
      <c r="X299" s="77" t="str">
        <f>VLOOKUP(F299,'N2K Features'!$D$5:$CL$125,19,FALSE)</f>
        <v>No</v>
      </c>
      <c r="Y299" s="77">
        <f>VLOOKUP(F299,'N2K Features'!$D$5:$CL$125,20,FALSE)</f>
        <v>0</v>
      </c>
      <c r="Z299" s="77">
        <f>VLOOKUP(F299,'N2K Features'!$D$5:$CL$125,21,FALSE)</f>
        <v>0</v>
      </c>
      <c r="AA299" s="77" t="str">
        <f>VLOOKUP(F299,'N2K Features'!$D$5:$CL$125,22,FALSE)</f>
        <v>No</v>
      </c>
      <c r="AB299" s="77">
        <f>VLOOKUP(F299,'N2K Features'!$D$5:$CL$125,23,FALSE)</f>
        <v>0</v>
      </c>
      <c r="AC299" s="77">
        <f>VLOOKUP(F299,'N2K Features'!$D$5:$CL$125,24,FALSE)</f>
        <v>0</v>
      </c>
      <c r="AD299" s="77" t="str">
        <f>VLOOKUP(F299,'N2K Features'!$D$5:$CL$125,25,FALSE)</f>
        <v>Yes</v>
      </c>
      <c r="AE299" s="77" t="str">
        <f>VLOOKUP(F299,'N2K Features'!$D$5:$CL$125,26,FALSE)</f>
        <v>Medium</v>
      </c>
      <c r="AF299" s="78" t="str">
        <f>VLOOKUP(F299,'N2K Features'!$D$5:$CL$125,27,FALSE)</f>
        <v>High</v>
      </c>
      <c r="AG299" s="76" t="str">
        <f>VLOOKUP(F299,'N2K Features'!$D$5:$CL$125,28,FALSE)</f>
        <v>Yes</v>
      </c>
      <c r="AH299" s="76" t="str">
        <f>VLOOKUP(F299,'N2K Features'!$D$5:$CL$125,29,FALSE)</f>
        <v>Small</v>
      </c>
      <c r="AI299" s="76" t="str">
        <f>VLOOKUP(F299,'N2K Features'!$D$5:$CL$125,30,FALSE)</f>
        <v>High</v>
      </c>
      <c r="AJ299" s="76" t="str">
        <f>VLOOKUP(F299,'N2K Features'!$D$5:$CL$125,31,FALSE)</f>
        <v>No</v>
      </c>
      <c r="AK299" s="76">
        <f>VLOOKUP(F299,'N2K Features'!$D$5:$CL$125,32,FALSE)</f>
        <v>0</v>
      </c>
      <c r="AL299" s="76">
        <f>VLOOKUP(F299,'N2K Features'!$D$5:$CL$125,33,FALSE)</f>
        <v>0</v>
      </c>
      <c r="AM299" s="76" t="str">
        <f>VLOOKUP(F299,'N2K Features'!$D$5:$CL$125,34,FALSE)</f>
        <v>Yes</v>
      </c>
      <c r="AN299" s="76" t="str">
        <f>VLOOKUP(F299,'N2K Features'!$D$5:$CL$125,35,FALSE)</f>
        <v>Small</v>
      </c>
      <c r="AO299" s="76" t="str">
        <f>VLOOKUP(F299,'N2K Features'!$D$5:$CL$125,36,FALSE)</f>
        <v>Low</v>
      </c>
      <c r="AP299" s="76" t="str">
        <f>VLOOKUP(F299,'N2K Features'!$D$5:$CL$125,37,FALSE)</f>
        <v>Yes</v>
      </c>
      <c r="AQ299" s="76" t="str">
        <f>VLOOKUP(F299,'N2K Features'!$D$5:$CL$125,38,FALSE)</f>
        <v>Medium</v>
      </c>
      <c r="AR299" s="76" t="str">
        <f>VLOOKUP(F299,'N2K Features'!$D$5:$CL$125,39,FALSE)</f>
        <v>Low</v>
      </c>
      <c r="AS299" s="76" t="str">
        <f>VLOOKUP(F299,'N2K Features'!$D$5:$CL$125,40,FALSE)</f>
        <v>No</v>
      </c>
      <c r="AT299" s="76">
        <f>VLOOKUP(F299,'N2K Features'!$D$5:$CL$125,41,FALSE)</f>
        <v>0</v>
      </c>
      <c r="AU299" s="76">
        <f>VLOOKUP(F299,'N2K Features'!$D$5:$CL$125,42,FALSE)</f>
        <v>0</v>
      </c>
      <c r="AV299" s="76" t="str">
        <f>VLOOKUP(F299,'N2K Features'!$D$5:$CL$125,43,FALSE)</f>
        <v>No</v>
      </c>
      <c r="AW299" s="76">
        <f>VLOOKUP(F299,'N2K Features'!$D$5:$CL$125,44,FALSE)</f>
        <v>0</v>
      </c>
      <c r="AX299" s="76">
        <f>VLOOKUP(F299,'N2K Features'!$D$5:$CL$125,45,FALSE)</f>
        <v>0</v>
      </c>
      <c r="AY299" s="76" t="str">
        <f>VLOOKUP(F299,'N2K Features'!$D$5:$CL$125,46,FALSE)</f>
        <v>No</v>
      </c>
      <c r="AZ299" s="76">
        <f>VLOOKUP(F299,'N2K Features'!$D$5:$CL$125,47,FALSE)</f>
        <v>0</v>
      </c>
      <c r="BA299" s="76">
        <f>VLOOKUP(F299,'N2K Features'!$D$5:$CL$125,48,FALSE)</f>
        <v>0</v>
      </c>
      <c r="BB299" s="76" t="str">
        <f>VLOOKUP(F299,'N2K Features'!$D$5:$CL$125,49,FALSE)</f>
        <v>No</v>
      </c>
      <c r="BC299" s="76">
        <f>VLOOKUP(F299,'N2K Features'!$D$5:$CL$125,50,FALSE)</f>
        <v>0</v>
      </c>
      <c r="BD299" s="130">
        <f>VLOOKUP(F299,'N2K Features'!$D$5:$CL$125,51,FALSE)</f>
        <v>0</v>
      </c>
      <c r="BE299" s="76" t="str">
        <f>VLOOKUP(F299,'N2K Features'!$D$5:$CL$125,52,FALSE)</f>
        <v>No</v>
      </c>
      <c r="BF299" s="76">
        <f>VLOOKUP(F299,'N2K Features'!$D$5:$CL$125,53,FALSE)</f>
        <v>0</v>
      </c>
      <c r="BG299" s="130">
        <f>VLOOKUP(F299,'N2K Features'!$D$5:$CL$125,54,FALSE)</f>
        <v>0</v>
      </c>
      <c r="BH299" s="76" t="str">
        <f>VLOOKUP(F299,'N2K Features'!$D$5:$CL$125,55,FALSE)</f>
        <v>Yes</v>
      </c>
      <c r="BI299" s="76" t="str">
        <f>VLOOKUP(F299,'N2K Features'!$D$5:$CL$125,56,FALSE)</f>
        <v>Small</v>
      </c>
      <c r="BJ299" s="76" t="str">
        <f>VLOOKUP(F299,'N2K Features'!$D$5:$CL$125,57,FALSE)</f>
        <v>Low</v>
      </c>
      <c r="BK299" s="76" t="str">
        <f>VLOOKUP(F299,'N2K Features'!$D$5:$CL$125,58,FALSE)</f>
        <v>Yes</v>
      </c>
      <c r="BL299" s="76" t="str">
        <f>VLOOKUP(F299,'N2K Features'!$D$5:$CL$125,59,FALSE)</f>
        <v>Medium</v>
      </c>
      <c r="BM299" s="130" t="str">
        <f>VLOOKUP(F299,'N2K Features'!$D$5:$CL$125,60,FALSE)</f>
        <v>Moderate</v>
      </c>
      <c r="BN299" s="76" t="str">
        <f>VLOOKUP(F299,'N2K Features'!$D$5:$CL$125,61,FALSE)</f>
        <v>Yes</v>
      </c>
      <c r="BO299" s="76" t="str">
        <f>VLOOKUP(F299,'N2K Features'!$D$5:$CL$125,62,FALSE)</f>
        <v>Medium</v>
      </c>
      <c r="BP299" s="76" t="str">
        <f>VLOOKUP(F299,'N2K Features'!$D$5:$CL$125,63,FALSE)</f>
        <v>Moderate</v>
      </c>
      <c r="BQ299" s="76" t="str">
        <f>VLOOKUP(F299,'N2K Features'!$D$5:$CL$125,64,FALSE)</f>
        <v>No</v>
      </c>
      <c r="BR299" s="76">
        <f>VLOOKUP(F299,'N2K Features'!$D$5:$CL$125,65,FALSE)</f>
        <v>0</v>
      </c>
      <c r="BS299" s="76">
        <f>VLOOKUP(F299,'N2K Features'!$D$5:$CL$125,66,FALSE)</f>
        <v>0</v>
      </c>
      <c r="BT299" s="76" t="str">
        <f>VLOOKUP(F299,'N2K Features'!$D$5:$CL$125,67,FALSE)</f>
        <v>Yes</v>
      </c>
      <c r="BU299" s="76" t="str">
        <f>VLOOKUP(F299,'N2K Features'!$D$5:$CL$125,68,FALSE)</f>
        <v>Small</v>
      </c>
      <c r="BV299" s="76" t="str">
        <f>VLOOKUP(F299,'N2K Features'!$D$5:$CL$125,69,FALSE)</f>
        <v>High</v>
      </c>
      <c r="BW299" s="76" t="str">
        <f>VLOOKUP(F299,'N2K Features'!$D$5:$CL$125,70,FALSE)</f>
        <v>Yes</v>
      </c>
      <c r="BX299" s="76" t="str">
        <f>VLOOKUP(F299,'N2K Features'!$D$5:$CL$125,71,FALSE)</f>
        <v>Medium</v>
      </c>
      <c r="BY299" s="130" t="str">
        <f>VLOOKUP(F299,'N2K Features'!$D$5:$CL$125,72,FALSE)</f>
        <v>High</v>
      </c>
      <c r="BZ299" s="76" t="str">
        <f>VLOOKUP(F299,'N2K Features'!$D$5:$CL$125,73,FALSE)</f>
        <v>No</v>
      </c>
      <c r="CA299" s="76">
        <f>VLOOKUP(F299,'N2K Features'!$D$5:$CL$125,74,FALSE)</f>
        <v>0</v>
      </c>
      <c r="CB299" s="76">
        <f>VLOOKUP(F299,'N2K Features'!$D$5:$CL$125,75,FALSE)</f>
        <v>0</v>
      </c>
      <c r="CC299" s="76" t="str">
        <f>VLOOKUP(F299,'N2K Features'!$D$5:$CL$125,76,FALSE)</f>
        <v>No</v>
      </c>
      <c r="CD299" s="76">
        <f>VLOOKUP(F299,'N2K Features'!$D$5:$CL$125,77,FALSE)</f>
        <v>0</v>
      </c>
      <c r="CE299" s="76">
        <f>VLOOKUP(F299,'N2K Features'!$D$5:$CL$125,78,FALSE)</f>
        <v>0</v>
      </c>
      <c r="CF299" s="76" t="str">
        <f>VLOOKUP(F299,'N2K Features'!$D$5:$CL$125,79,FALSE)</f>
        <v>Yes</v>
      </c>
      <c r="CG299" s="76" t="str">
        <f>VLOOKUP(F299,'N2K Features'!$D$5:$CL$125,80,FALSE)</f>
        <v>Medium</v>
      </c>
      <c r="CH299" s="76" t="str">
        <f>VLOOKUP(F299,'N2K Features'!$D$5:$CL$125,81,FALSE)</f>
        <v>High</v>
      </c>
      <c r="CI299" s="76" t="str">
        <f>VLOOKUP(F299,'N2K Features'!$D$5:$CL$125,82,FALSE)</f>
        <v>No</v>
      </c>
      <c r="CJ299" s="76">
        <f>VLOOKUP(F299,'N2K Features'!$D$5:$CL$125,83,FALSE)</f>
        <v>0</v>
      </c>
      <c r="CK299" s="76">
        <f>VLOOKUP(F299,'N2K Features'!$D$5:$CL$125,84,FALSE)</f>
        <v>0</v>
      </c>
      <c r="CL299" s="76" t="str">
        <f>VLOOKUP(F299,'N2K Features'!$D$5:$CL$125,85,FALSE)</f>
        <v>Yes</v>
      </c>
      <c r="CM299" s="76" t="str">
        <f>VLOOKUP(F299,'N2K Features'!$D$5:$CL$125,86,FALSE)</f>
        <v>Medium</v>
      </c>
      <c r="CN299" s="79" t="str">
        <f>VLOOKUP(F299,'N2K Features'!$D$5:$CL$125,87,FALSE)</f>
        <v>Contributes to iconic upland landscapes of Wales, popular with walkers. Display of flowers.</v>
      </c>
    </row>
    <row r="300" spans="1:92" ht="14.4" hidden="1" x14ac:dyDescent="0.3">
      <c r="A300" s="129" t="s">
        <v>302</v>
      </c>
      <c r="B300" s="59" t="s">
        <v>303</v>
      </c>
      <c r="C300" s="59" t="s">
        <v>585</v>
      </c>
      <c r="D300" s="59" t="s">
        <v>608</v>
      </c>
      <c r="E300" s="59" t="s">
        <v>594</v>
      </c>
      <c r="F300" s="59" t="s">
        <v>609</v>
      </c>
      <c r="G300" s="59" t="s">
        <v>610</v>
      </c>
      <c r="H300" s="179" t="s">
        <v>611</v>
      </c>
      <c r="I300" s="77" t="str">
        <f>VLOOKUP(F300,'N2K Features'!$D$5:$CL$125,4,FALSE)</f>
        <v>Yes</v>
      </c>
      <c r="J300" s="77" t="str">
        <f>VLOOKUP(F300,'N2K Features'!$D$5:$CL$125,5,FALSE)</f>
        <v>Medium</v>
      </c>
      <c r="K300" s="77" t="str">
        <f>VLOOKUP(F300,'N2K Features'!$D$5:$CL$125,6,FALSE)</f>
        <v>Moderate</v>
      </c>
      <c r="L300" s="77" t="str">
        <f>VLOOKUP(F300,'N2K Features'!$D$5:$CL$125,7,FALSE)</f>
        <v>Yes</v>
      </c>
      <c r="M300" s="77" t="str">
        <f>VLOOKUP(F300,'N2K Features'!$D$5:$CL$125,8,FALSE)</f>
        <v>Small</v>
      </c>
      <c r="N300" s="77" t="str">
        <f>VLOOKUP(F300,'N2K Features'!$D$5:$CL$125,9,FALSE)</f>
        <v>Low</v>
      </c>
      <c r="O300" s="77" t="str">
        <f>VLOOKUP(F300,'N2K Features'!$D$5:$CL$125,10,FALSE)</f>
        <v>Yes</v>
      </c>
      <c r="P300" s="77" t="str">
        <f>VLOOKUP(F300,'N2K Features'!$D$5:$CL$125,11,FALSE)</f>
        <v>Medium</v>
      </c>
      <c r="Q300" s="77" t="str">
        <f>VLOOKUP(F300,'N2K Features'!$D$5:$CL$125,12,FALSE)</f>
        <v>Low</v>
      </c>
      <c r="R300" s="77" t="str">
        <f>VLOOKUP(F300,'N2K Features'!$D$5:$CL$125,13,FALSE)</f>
        <v>Yes</v>
      </c>
      <c r="S300" s="77" t="str">
        <f>VLOOKUP(F300,'N2K Features'!$D$5:$CL$125,14,FALSE)</f>
        <v>Medium</v>
      </c>
      <c r="T300" s="77" t="str">
        <f>VLOOKUP(F300,'N2K Features'!$D$5:$CL$125,15,FALSE)</f>
        <v>High</v>
      </c>
      <c r="U300" s="77" t="str">
        <f>VLOOKUP(F300,'N2K Features'!$D$5:$CL$125,16,FALSE)</f>
        <v>No</v>
      </c>
      <c r="V300" s="77">
        <f>VLOOKUP(F300,'N2K Features'!$D$5:$CL$125, 17,FALSE)</f>
        <v>0</v>
      </c>
      <c r="W300" s="77">
        <f>VLOOKUP(F300,'N2K Features'!$D$5:$CL$125,18,FALSE)</f>
        <v>0</v>
      </c>
      <c r="X300" s="77" t="str">
        <f>VLOOKUP(F300,'N2K Features'!$D$5:$CL$125,19,FALSE)</f>
        <v>No</v>
      </c>
      <c r="Y300" s="77">
        <f>VLOOKUP(F300,'N2K Features'!$D$5:$CL$125,20,FALSE)</f>
        <v>0</v>
      </c>
      <c r="Z300" s="77">
        <f>VLOOKUP(F300,'N2K Features'!$D$5:$CL$125,21,FALSE)</f>
        <v>0</v>
      </c>
      <c r="AA300" s="77" t="str">
        <f>VLOOKUP(F300,'N2K Features'!$D$5:$CL$125,22,FALSE)</f>
        <v>Yes</v>
      </c>
      <c r="AB300" s="77" t="str">
        <f>VLOOKUP(F300,'N2K Features'!$D$5:$CL$125,23,FALSE)</f>
        <v>Medium</v>
      </c>
      <c r="AC300" s="77" t="str">
        <f>VLOOKUP(F300,'N2K Features'!$D$5:$CL$125,24,FALSE)</f>
        <v>High</v>
      </c>
      <c r="AD300" s="77" t="str">
        <f>VLOOKUP(F300,'N2K Features'!$D$5:$CL$125,25,FALSE)</f>
        <v>No</v>
      </c>
      <c r="AE300" s="77">
        <f>VLOOKUP(F300,'N2K Features'!$D$5:$CL$125,26,FALSE)</f>
        <v>0</v>
      </c>
      <c r="AF300" s="78">
        <f>VLOOKUP(F300,'N2K Features'!$D$5:$CL$125,27,FALSE)</f>
        <v>0</v>
      </c>
      <c r="AG300" s="76" t="str">
        <f>VLOOKUP(F300,'N2K Features'!$D$5:$CL$125,28,FALSE)</f>
        <v>No</v>
      </c>
      <c r="AH300" s="76">
        <f>VLOOKUP(F300,'N2K Features'!$D$5:$CL$125,29,FALSE)</f>
        <v>0</v>
      </c>
      <c r="AI300" s="76">
        <f>VLOOKUP(F300,'N2K Features'!$D$5:$CL$125,30,FALSE)</f>
        <v>0</v>
      </c>
      <c r="AJ300" s="76" t="str">
        <f>VLOOKUP(F300,'N2K Features'!$D$5:$CL$125,31,FALSE)</f>
        <v>No</v>
      </c>
      <c r="AK300" s="76">
        <f>VLOOKUP(F300,'N2K Features'!$D$5:$CL$125,32,FALSE)</f>
        <v>0</v>
      </c>
      <c r="AL300" s="76">
        <f>VLOOKUP(F300,'N2K Features'!$D$5:$CL$125,33,FALSE)</f>
        <v>0</v>
      </c>
      <c r="AM300" s="76" t="str">
        <f>VLOOKUP(F300,'N2K Features'!$D$5:$CL$125,34,FALSE)</f>
        <v>No</v>
      </c>
      <c r="AN300" s="76">
        <f>VLOOKUP(F300,'N2K Features'!$D$5:$CL$125,35,FALSE)</f>
        <v>0</v>
      </c>
      <c r="AO300" s="76">
        <f>VLOOKUP(F300,'N2K Features'!$D$5:$CL$125,36,FALSE)</f>
        <v>0</v>
      </c>
      <c r="AP300" s="76" t="str">
        <f>VLOOKUP(F300,'N2K Features'!$D$5:$CL$125,37,FALSE)</f>
        <v>No</v>
      </c>
      <c r="AQ300" s="76">
        <f>VLOOKUP(F300,'N2K Features'!$D$5:$CL$125,38,FALSE)</f>
        <v>0</v>
      </c>
      <c r="AR300" s="76">
        <f>VLOOKUP(F300,'N2K Features'!$D$5:$CL$125,39,FALSE)</f>
        <v>0</v>
      </c>
      <c r="AS300" s="76" t="str">
        <f>VLOOKUP(F300,'N2K Features'!$D$5:$CL$125,40,FALSE)</f>
        <v>No</v>
      </c>
      <c r="AT300" s="76">
        <f>VLOOKUP(F300,'N2K Features'!$D$5:$CL$125,41,FALSE)</f>
        <v>0</v>
      </c>
      <c r="AU300" s="76">
        <f>VLOOKUP(F300,'N2K Features'!$D$5:$CL$125,42,FALSE)</f>
        <v>0</v>
      </c>
      <c r="AV300" s="76" t="str">
        <f>VLOOKUP(F300,'N2K Features'!$D$5:$CL$125,43,FALSE)</f>
        <v>Yes</v>
      </c>
      <c r="AW300" s="76" t="str">
        <f>VLOOKUP(F300,'N2K Features'!$D$5:$CL$125,44,FALSE)</f>
        <v>Medium</v>
      </c>
      <c r="AX300" s="76" t="str">
        <f>VLOOKUP(F300,'N2K Features'!$D$5:$CL$125,45,FALSE)</f>
        <v>Low</v>
      </c>
      <c r="AY300" s="76" t="str">
        <f>VLOOKUP(F300,'N2K Features'!$D$5:$CL$125,46,FALSE)</f>
        <v>No</v>
      </c>
      <c r="AZ300" s="76">
        <f>VLOOKUP(F300,'N2K Features'!$D$5:$CL$125,47,FALSE)</f>
        <v>0</v>
      </c>
      <c r="BA300" s="76">
        <f>VLOOKUP(F300,'N2K Features'!$D$5:$CL$125,48,FALSE)</f>
        <v>0</v>
      </c>
      <c r="BB300" s="76" t="str">
        <f>VLOOKUP(F300,'N2K Features'!$D$5:$CL$125,49,FALSE)</f>
        <v>No</v>
      </c>
      <c r="BC300" s="76">
        <f>VLOOKUP(F300,'N2K Features'!$D$5:$CL$125,50,FALSE)</f>
        <v>0</v>
      </c>
      <c r="BD300" s="130">
        <f>VLOOKUP(F300,'N2K Features'!$D$5:$CL$125,51,FALSE)</f>
        <v>0</v>
      </c>
      <c r="BE300" s="76" t="str">
        <f>VLOOKUP(F300,'N2K Features'!$D$5:$CL$125,52,FALSE)</f>
        <v>No</v>
      </c>
      <c r="BF300" s="76">
        <f>VLOOKUP(F300,'N2K Features'!$D$5:$CL$125,53,FALSE)</f>
        <v>0</v>
      </c>
      <c r="BG300" s="130">
        <f>VLOOKUP(F300,'N2K Features'!$D$5:$CL$125,54,FALSE)</f>
        <v>0</v>
      </c>
      <c r="BH300" s="76" t="str">
        <f>VLOOKUP(F300,'N2K Features'!$D$5:$CL$125,55,FALSE)</f>
        <v>Yes</v>
      </c>
      <c r="BI300" s="76" t="str">
        <f>VLOOKUP(F300,'N2K Features'!$D$5:$CL$125,56,FALSE)</f>
        <v>Large</v>
      </c>
      <c r="BJ300" s="76" t="str">
        <f>VLOOKUP(F300,'N2K Features'!$D$5:$CL$125,57,FALSE)</f>
        <v>Moderate</v>
      </c>
      <c r="BK300" s="76" t="str">
        <f>VLOOKUP(F300,'N2K Features'!$D$5:$CL$125,58,FALSE)</f>
        <v>Yes</v>
      </c>
      <c r="BL300" s="76" t="str">
        <f>VLOOKUP(F300,'N2K Features'!$D$5:$CL$125,59,FALSE)</f>
        <v>Medium</v>
      </c>
      <c r="BM300" s="130" t="str">
        <f>VLOOKUP(F300,'N2K Features'!$D$5:$CL$125,60,FALSE)</f>
        <v>High</v>
      </c>
      <c r="BN300" s="76" t="str">
        <f>VLOOKUP(F300,'N2K Features'!$D$5:$CL$125,61,FALSE)</f>
        <v>Yes</v>
      </c>
      <c r="BO300" s="76" t="str">
        <f>VLOOKUP(F300,'N2K Features'!$D$5:$CL$125,62,FALSE)</f>
        <v>Medium</v>
      </c>
      <c r="BP300" s="76" t="str">
        <f>VLOOKUP(F300,'N2K Features'!$D$5:$CL$125,63,FALSE)</f>
        <v>Moderate</v>
      </c>
      <c r="BQ300" s="76" t="str">
        <f>VLOOKUP(F300,'N2K Features'!$D$5:$CL$125,64,FALSE)</f>
        <v>Yes</v>
      </c>
      <c r="BR300" s="76" t="str">
        <f>VLOOKUP(F300,'N2K Features'!$D$5:$CL$125,65,FALSE)</f>
        <v>Medium</v>
      </c>
      <c r="BS300" s="76" t="str">
        <f>VLOOKUP(F300,'N2K Features'!$D$5:$CL$125,66,FALSE)</f>
        <v>Moderate</v>
      </c>
      <c r="BT300" s="76" t="str">
        <f>VLOOKUP(F300,'N2K Features'!$D$5:$CL$125,67,FALSE)</f>
        <v>No</v>
      </c>
      <c r="BU300" s="76">
        <f>VLOOKUP(F300,'N2K Features'!$D$5:$CL$125,68,FALSE)</f>
        <v>0</v>
      </c>
      <c r="BV300" s="76">
        <f>VLOOKUP(F300,'N2K Features'!$D$5:$CL$125,69,FALSE)</f>
        <v>0</v>
      </c>
      <c r="BW300" s="76" t="str">
        <f>VLOOKUP(F300,'N2K Features'!$D$5:$CL$125,70,FALSE)</f>
        <v>Yes</v>
      </c>
      <c r="BX300" s="76" t="str">
        <f>VLOOKUP(F300,'N2K Features'!$D$5:$CL$125,71,FALSE)</f>
        <v>Medium</v>
      </c>
      <c r="BY300" s="130" t="str">
        <f>VLOOKUP(F300,'N2K Features'!$D$5:$CL$125,72,FALSE)</f>
        <v>High</v>
      </c>
      <c r="BZ300" s="76" t="str">
        <f>VLOOKUP(F300,'N2K Features'!$D$5:$CL$125,73,FALSE)</f>
        <v>No</v>
      </c>
      <c r="CA300" s="76">
        <f>VLOOKUP(F300,'N2K Features'!$D$5:$CL$125,74,FALSE)</f>
        <v>0</v>
      </c>
      <c r="CB300" s="76">
        <f>VLOOKUP(F300,'N2K Features'!$D$5:$CL$125,75,FALSE)</f>
        <v>0</v>
      </c>
      <c r="CC300" s="76" t="str">
        <f>VLOOKUP(F300,'N2K Features'!$D$5:$CL$125,76,FALSE)</f>
        <v>No</v>
      </c>
      <c r="CD300" s="76">
        <f>VLOOKUP(F300,'N2K Features'!$D$5:$CL$125,77,FALSE)</f>
        <v>0</v>
      </c>
      <c r="CE300" s="76">
        <f>VLOOKUP(F300,'N2K Features'!$D$5:$CL$125,78,FALSE)</f>
        <v>0</v>
      </c>
      <c r="CF300" s="76" t="str">
        <f>VLOOKUP(F300,'N2K Features'!$D$5:$CL$125,79,FALSE)</f>
        <v>No</v>
      </c>
      <c r="CG300" s="76">
        <f>VLOOKUP(F300,'N2K Features'!$D$5:$CL$125,80,FALSE)</f>
        <v>0</v>
      </c>
      <c r="CH300" s="76">
        <f>VLOOKUP(F300,'N2K Features'!$D$5:$CL$125,81,FALSE)</f>
        <v>0</v>
      </c>
      <c r="CI300" s="76" t="str">
        <f>VLOOKUP(F300,'N2K Features'!$D$5:$CL$125,82,FALSE)</f>
        <v>No</v>
      </c>
      <c r="CJ300" s="76">
        <f>VLOOKUP(F300,'N2K Features'!$D$5:$CL$125,83,FALSE)</f>
        <v>0</v>
      </c>
      <c r="CK300" s="76">
        <f>VLOOKUP(F300,'N2K Features'!$D$5:$CL$125,84,FALSE)</f>
        <v>0</v>
      </c>
      <c r="CL300" s="76" t="str">
        <f>VLOOKUP(F300,'N2K Features'!$D$5:$CL$125,85,FALSE)</f>
        <v>Yes</v>
      </c>
      <c r="CM300" s="76" t="str">
        <f>VLOOKUP(F300,'N2K Features'!$D$5:$CL$125,86,FALSE)</f>
        <v>Low</v>
      </c>
      <c r="CN300" s="79" t="str">
        <f>VLOOKUP(F300,'N2K Features'!$D$5:$CL$125,87,FALSE)</f>
        <v>Natural freshwater landscape</v>
      </c>
    </row>
    <row r="301" spans="1:92" ht="14.4" hidden="1" x14ac:dyDescent="0.3">
      <c r="A301" s="129" t="s">
        <v>302</v>
      </c>
      <c r="B301" s="59" t="s">
        <v>303</v>
      </c>
      <c r="C301" s="59" t="s">
        <v>585</v>
      </c>
      <c r="D301" s="59" t="s">
        <v>644</v>
      </c>
      <c r="E301" s="59" t="s">
        <v>597</v>
      </c>
      <c r="F301" s="59" t="s">
        <v>645</v>
      </c>
      <c r="G301" s="59" t="s">
        <v>646</v>
      </c>
      <c r="H301" s="179" t="s">
        <v>647</v>
      </c>
      <c r="I301" s="77" t="str">
        <f>VLOOKUP(F301,'N2K Features'!$D$5:$CL$125,4,FALSE)</f>
        <v>Yes</v>
      </c>
      <c r="J301" s="77" t="str">
        <f>VLOOKUP(F301,'N2K Features'!$D$5:$CL$125,5,FALSE)</f>
        <v>Small</v>
      </c>
      <c r="K301" s="77" t="str">
        <f>VLOOKUP(F301,'N2K Features'!$D$5:$CL$125,6,FALSE)</f>
        <v>Moderate</v>
      </c>
      <c r="L301" s="77" t="str">
        <f>VLOOKUP(F301,'N2K Features'!$D$5:$CL$125,7,FALSE)</f>
        <v>No</v>
      </c>
      <c r="M301" s="77">
        <f>VLOOKUP(F301,'N2K Features'!$D$5:$CL$125,8,FALSE)</f>
        <v>0</v>
      </c>
      <c r="N301" s="77">
        <f>VLOOKUP(F301,'N2K Features'!$D$5:$CL$125,9,FALSE)</f>
        <v>0</v>
      </c>
      <c r="O301" s="77" t="str">
        <f>VLOOKUP(F301,'N2K Features'!$D$5:$CL$125,10,FALSE)</f>
        <v>Yes</v>
      </c>
      <c r="P301" s="77" t="str">
        <f>VLOOKUP(F301,'N2K Features'!$D$5:$CL$125,11,FALSE)</f>
        <v>Small</v>
      </c>
      <c r="Q301" s="77" t="str">
        <f>VLOOKUP(F301,'N2K Features'!$D$5:$CL$125,12,FALSE)</f>
        <v>Low</v>
      </c>
      <c r="R301" s="77" t="str">
        <f>VLOOKUP(F301,'N2K Features'!$D$5:$CL$125,13,FALSE)</f>
        <v>Yes</v>
      </c>
      <c r="S301" s="77" t="str">
        <f>VLOOKUP(F301,'N2K Features'!$D$5:$CL$125,14,FALSE)</f>
        <v>Small</v>
      </c>
      <c r="T301" s="77" t="str">
        <f>VLOOKUP(F301,'N2K Features'!$D$5:$CL$125,15,FALSE)</f>
        <v>Low</v>
      </c>
      <c r="U301" s="77" t="str">
        <f>VLOOKUP(F301,'N2K Features'!$D$5:$CL$125,16,FALSE)</f>
        <v>No</v>
      </c>
      <c r="V301" s="77">
        <f>VLOOKUP(F301,'N2K Features'!$D$5:$CL$125, 17,FALSE)</f>
        <v>0</v>
      </c>
      <c r="W301" s="77">
        <f>VLOOKUP(F301,'N2K Features'!$D$5:$CL$125,18,FALSE)</f>
        <v>0</v>
      </c>
      <c r="X301" s="77" t="str">
        <f>VLOOKUP(F301,'N2K Features'!$D$5:$CL$125,19,FALSE)</f>
        <v>No</v>
      </c>
      <c r="Y301" s="77">
        <f>VLOOKUP(F301,'N2K Features'!$D$5:$CL$125,20,FALSE)</f>
        <v>0</v>
      </c>
      <c r="Z301" s="77">
        <f>VLOOKUP(F301,'N2K Features'!$D$5:$CL$125,21,FALSE)</f>
        <v>0</v>
      </c>
      <c r="AA301" s="77" t="str">
        <f>VLOOKUP(F301,'N2K Features'!$D$5:$CL$125,22,FALSE)</f>
        <v>No</v>
      </c>
      <c r="AB301" s="77">
        <f>VLOOKUP(F301,'N2K Features'!$D$5:$CL$125,23,FALSE)</f>
        <v>0</v>
      </c>
      <c r="AC301" s="77">
        <f>VLOOKUP(F301,'N2K Features'!$D$5:$CL$125,24,FALSE)</f>
        <v>0</v>
      </c>
      <c r="AD301" s="77" t="str">
        <f>VLOOKUP(F301,'N2K Features'!$D$5:$CL$125,25,FALSE)</f>
        <v>No</v>
      </c>
      <c r="AE301" s="77">
        <f>VLOOKUP(F301,'N2K Features'!$D$5:$CL$125,26,FALSE)</f>
        <v>0</v>
      </c>
      <c r="AF301" s="78">
        <f>VLOOKUP(F301,'N2K Features'!$D$5:$CL$125,27,FALSE)</f>
        <v>0</v>
      </c>
      <c r="AG301" s="76" t="str">
        <f>VLOOKUP(F301,'N2K Features'!$D$5:$CL$125,28,FALSE)</f>
        <v>No</v>
      </c>
      <c r="AH301" s="76">
        <f>VLOOKUP(F301,'N2K Features'!$D$5:$CL$125,29,FALSE)</f>
        <v>0</v>
      </c>
      <c r="AI301" s="76">
        <f>VLOOKUP(F301,'N2K Features'!$D$5:$CL$125,30,FALSE)</f>
        <v>0</v>
      </c>
      <c r="AJ301" s="76" t="str">
        <f>VLOOKUP(F301,'N2K Features'!$D$5:$CL$125,31,FALSE)</f>
        <v>No</v>
      </c>
      <c r="AK301" s="76">
        <f>VLOOKUP(F301,'N2K Features'!$D$5:$CL$125,32,FALSE)</f>
        <v>0</v>
      </c>
      <c r="AL301" s="76">
        <f>VLOOKUP(F301,'N2K Features'!$D$5:$CL$125,33,FALSE)</f>
        <v>0</v>
      </c>
      <c r="AM301" s="76" t="str">
        <f>VLOOKUP(F301,'N2K Features'!$D$5:$CL$125,34,FALSE)</f>
        <v>No</v>
      </c>
      <c r="AN301" s="76">
        <f>VLOOKUP(F301,'N2K Features'!$D$5:$CL$125,35,FALSE)</f>
        <v>0</v>
      </c>
      <c r="AO301" s="76">
        <f>VLOOKUP(F301,'N2K Features'!$D$5:$CL$125,36,FALSE)</f>
        <v>0</v>
      </c>
      <c r="AP301" s="76" t="str">
        <f>VLOOKUP(F301,'N2K Features'!$D$5:$CL$125,37,FALSE)</f>
        <v>No</v>
      </c>
      <c r="AQ301" s="76">
        <f>VLOOKUP(F301,'N2K Features'!$D$5:$CL$125,38,FALSE)</f>
        <v>0</v>
      </c>
      <c r="AR301" s="76">
        <f>VLOOKUP(F301,'N2K Features'!$D$5:$CL$125,39,FALSE)</f>
        <v>0</v>
      </c>
      <c r="AS301" s="76" t="str">
        <f>VLOOKUP(F301,'N2K Features'!$D$5:$CL$125,40,FALSE)</f>
        <v>No</v>
      </c>
      <c r="AT301" s="76">
        <f>VLOOKUP(F301,'N2K Features'!$D$5:$CL$125,41,FALSE)</f>
        <v>0</v>
      </c>
      <c r="AU301" s="76">
        <f>VLOOKUP(F301,'N2K Features'!$D$5:$CL$125,42,FALSE)</f>
        <v>0</v>
      </c>
      <c r="AV301" s="76" t="str">
        <f>VLOOKUP(F301,'N2K Features'!$D$5:$CL$125,43,FALSE)</f>
        <v>No</v>
      </c>
      <c r="AW301" s="76">
        <f>VLOOKUP(F301,'N2K Features'!$D$5:$CL$125,44,FALSE)</f>
        <v>0</v>
      </c>
      <c r="AX301" s="76">
        <f>VLOOKUP(F301,'N2K Features'!$D$5:$CL$125,45,FALSE)</f>
        <v>0</v>
      </c>
      <c r="AY301" s="76" t="str">
        <f>VLOOKUP(F301,'N2K Features'!$D$5:$CL$125,46,FALSE)</f>
        <v>No</v>
      </c>
      <c r="AZ301" s="76">
        <f>VLOOKUP(F301,'N2K Features'!$D$5:$CL$125,47,FALSE)</f>
        <v>0</v>
      </c>
      <c r="BA301" s="76">
        <f>VLOOKUP(F301,'N2K Features'!$D$5:$CL$125,48,FALSE)</f>
        <v>0</v>
      </c>
      <c r="BB301" s="76" t="str">
        <f>VLOOKUP(F301,'N2K Features'!$D$5:$CL$125,49,FALSE)</f>
        <v>No</v>
      </c>
      <c r="BC301" s="76">
        <f>VLOOKUP(F301,'N2K Features'!$D$5:$CL$125,50,FALSE)</f>
        <v>0</v>
      </c>
      <c r="BD301" s="130">
        <f>VLOOKUP(F301,'N2K Features'!$D$5:$CL$125,51,FALSE)</f>
        <v>0</v>
      </c>
      <c r="BE301" s="76" t="str">
        <f>VLOOKUP(F301,'N2K Features'!$D$5:$CL$125,52,FALSE)</f>
        <v>No</v>
      </c>
      <c r="BF301" s="76">
        <f>VLOOKUP(F301,'N2K Features'!$D$5:$CL$125,53,FALSE)</f>
        <v>0</v>
      </c>
      <c r="BG301" s="130">
        <f>VLOOKUP(F301,'N2K Features'!$D$5:$CL$125,54,FALSE)</f>
        <v>0</v>
      </c>
      <c r="BH301" s="76" t="str">
        <f>VLOOKUP(F301,'N2K Features'!$D$5:$CL$125,55,FALSE)</f>
        <v>No</v>
      </c>
      <c r="BI301" s="76">
        <f>VLOOKUP(F301,'N2K Features'!$D$5:$CL$125,56,FALSE)</f>
        <v>0</v>
      </c>
      <c r="BJ301" s="76">
        <f>VLOOKUP(F301,'N2K Features'!$D$5:$CL$125,57,FALSE)</f>
        <v>0</v>
      </c>
      <c r="BK301" s="76" t="str">
        <f>VLOOKUP(F301,'N2K Features'!$D$5:$CL$125,58,FALSE)</f>
        <v>No</v>
      </c>
      <c r="BL301" s="76">
        <f>VLOOKUP(F301,'N2K Features'!$D$5:$CL$125,59,FALSE)</f>
        <v>0</v>
      </c>
      <c r="BM301" s="130">
        <f>VLOOKUP(F301,'N2K Features'!$D$5:$CL$125,60,FALSE)</f>
        <v>0</v>
      </c>
      <c r="BN301" s="76" t="str">
        <f>VLOOKUP(F301,'N2K Features'!$D$5:$CL$125,61,FALSE)</f>
        <v>No</v>
      </c>
      <c r="BO301" s="76">
        <f>VLOOKUP(F301,'N2K Features'!$D$5:$CL$125,62,FALSE)</f>
        <v>0</v>
      </c>
      <c r="BP301" s="76">
        <f>VLOOKUP(F301,'N2K Features'!$D$5:$CL$125,63,FALSE)</f>
        <v>0</v>
      </c>
      <c r="BQ301" s="76" t="str">
        <f>VLOOKUP(F301,'N2K Features'!$D$5:$CL$125,64,FALSE)</f>
        <v>No</v>
      </c>
      <c r="BR301" s="76">
        <f>VLOOKUP(F301,'N2K Features'!$D$5:$CL$125,65,FALSE)</f>
        <v>0</v>
      </c>
      <c r="BS301" s="76">
        <f>VLOOKUP(F301,'N2K Features'!$D$5:$CL$125,66,FALSE)</f>
        <v>0</v>
      </c>
      <c r="BT301" s="76" t="str">
        <f>VLOOKUP(F301,'N2K Features'!$D$5:$CL$125,67,FALSE)</f>
        <v>No</v>
      </c>
      <c r="BU301" s="76">
        <f>VLOOKUP(F301,'N2K Features'!$D$5:$CL$125,68,FALSE)</f>
        <v>0</v>
      </c>
      <c r="BV301" s="76">
        <f>VLOOKUP(F301,'N2K Features'!$D$5:$CL$125,69,FALSE)</f>
        <v>0</v>
      </c>
      <c r="BW301" s="76" t="str">
        <f>VLOOKUP(F301,'N2K Features'!$D$5:$CL$125,70,FALSE)</f>
        <v>No</v>
      </c>
      <c r="BX301" s="76">
        <f>VLOOKUP(F301,'N2K Features'!$D$5:$CL$125,71,FALSE)</f>
        <v>0</v>
      </c>
      <c r="BY301" s="130">
        <f>VLOOKUP(F301,'N2K Features'!$D$5:$CL$125,72,FALSE)</f>
        <v>0</v>
      </c>
      <c r="BZ301" s="76" t="str">
        <f>VLOOKUP(F301,'N2K Features'!$D$5:$CL$125,73,FALSE)</f>
        <v>No</v>
      </c>
      <c r="CA301" s="76">
        <f>VLOOKUP(F301,'N2K Features'!$D$5:$CL$125,74,FALSE)</f>
        <v>0</v>
      </c>
      <c r="CB301" s="76">
        <f>VLOOKUP(F301,'N2K Features'!$D$5:$CL$125,75,FALSE)</f>
        <v>0</v>
      </c>
      <c r="CC301" s="76" t="str">
        <f>VLOOKUP(F301,'N2K Features'!$D$5:$CL$125,76,FALSE)</f>
        <v>No</v>
      </c>
      <c r="CD301" s="76">
        <f>VLOOKUP(F301,'N2K Features'!$D$5:$CL$125,77,FALSE)</f>
        <v>0</v>
      </c>
      <c r="CE301" s="76">
        <f>VLOOKUP(F301,'N2K Features'!$D$5:$CL$125,78,FALSE)</f>
        <v>0</v>
      </c>
      <c r="CF301" s="76" t="str">
        <f>VLOOKUP(F301,'N2K Features'!$D$5:$CL$125,79,FALSE)</f>
        <v>No</v>
      </c>
      <c r="CG301" s="76">
        <f>VLOOKUP(F301,'N2K Features'!$D$5:$CL$125,80,FALSE)</f>
        <v>0</v>
      </c>
      <c r="CH301" s="76">
        <f>VLOOKUP(F301,'N2K Features'!$D$5:$CL$125,81,FALSE)</f>
        <v>0</v>
      </c>
      <c r="CI301" s="76" t="str">
        <f>VLOOKUP(F301,'N2K Features'!$D$5:$CL$125,82,FALSE)</f>
        <v>No</v>
      </c>
      <c r="CJ301" s="76">
        <f>VLOOKUP(F301,'N2K Features'!$D$5:$CL$125,83,FALSE)</f>
        <v>0</v>
      </c>
      <c r="CK301" s="76">
        <f>VLOOKUP(F301,'N2K Features'!$D$5:$CL$125,84,FALSE)</f>
        <v>0</v>
      </c>
      <c r="CL301" s="76" t="str">
        <f>VLOOKUP(F301,'N2K Features'!$D$5:$CL$125,85,FALSE)</f>
        <v>Yes</v>
      </c>
      <c r="CM301" s="76" t="str">
        <f>VLOOKUP(F301,'N2K Features'!$D$5:$CL$125,86,FALSE)</f>
        <v>Medium</v>
      </c>
      <c r="CN301" s="79" t="str">
        <f>VLOOKUP(F301,'N2K Features'!$D$5:$CL$125,87,FALSE)</f>
        <v xml:space="preserve">Contributes to iconic upland landscapes of Wales, popular with walkers, mountaineers </v>
      </c>
    </row>
    <row r="302" spans="1:92" ht="14.4" hidden="1" x14ac:dyDescent="0.3">
      <c r="A302" s="129" t="s">
        <v>302</v>
      </c>
      <c r="B302" s="59" t="s">
        <v>303</v>
      </c>
      <c r="C302" s="59" t="s">
        <v>585</v>
      </c>
      <c r="D302" s="59" t="s">
        <v>648</v>
      </c>
      <c r="E302" s="59" t="s">
        <v>597</v>
      </c>
      <c r="F302" s="59" t="s">
        <v>649</v>
      </c>
      <c r="G302" s="59" t="s">
        <v>650</v>
      </c>
      <c r="H302" s="179" t="s">
        <v>651</v>
      </c>
      <c r="I302" s="77" t="str">
        <f>VLOOKUP(F302,'N2K Features'!$D$5:$CL$125,4,FALSE)</f>
        <v>Yes</v>
      </c>
      <c r="J302" s="77" t="str">
        <f>VLOOKUP(F302,'N2K Features'!$D$5:$CL$125,5,FALSE)</f>
        <v>Small</v>
      </c>
      <c r="K302" s="77" t="str">
        <f>VLOOKUP(F302,'N2K Features'!$D$5:$CL$125,6,FALSE)</f>
        <v>Moderate</v>
      </c>
      <c r="L302" s="77" t="str">
        <f>VLOOKUP(F302,'N2K Features'!$D$5:$CL$125,7,FALSE)</f>
        <v>No</v>
      </c>
      <c r="M302" s="77">
        <f>VLOOKUP(F302,'N2K Features'!$D$5:$CL$125,8,FALSE)</f>
        <v>0</v>
      </c>
      <c r="N302" s="77">
        <f>VLOOKUP(F302,'N2K Features'!$D$5:$CL$125,9,FALSE)</f>
        <v>0</v>
      </c>
      <c r="O302" s="77" t="str">
        <f>VLOOKUP(F302,'N2K Features'!$D$5:$CL$125,10,FALSE)</f>
        <v>Yes</v>
      </c>
      <c r="P302" s="77" t="str">
        <f>VLOOKUP(F302,'N2K Features'!$D$5:$CL$125,11,FALSE)</f>
        <v>Small</v>
      </c>
      <c r="Q302" s="77" t="str">
        <f>VLOOKUP(F302,'N2K Features'!$D$5:$CL$125,12,FALSE)</f>
        <v>Low</v>
      </c>
      <c r="R302" s="77" t="str">
        <f>VLOOKUP(F302,'N2K Features'!$D$5:$CL$125,13,FALSE)</f>
        <v>Yes</v>
      </c>
      <c r="S302" s="77" t="str">
        <f>VLOOKUP(F302,'N2K Features'!$D$5:$CL$125,14,FALSE)</f>
        <v>Small</v>
      </c>
      <c r="T302" s="77" t="str">
        <f>VLOOKUP(F302,'N2K Features'!$D$5:$CL$125,15,FALSE)</f>
        <v>Low</v>
      </c>
      <c r="U302" s="77" t="str">
        <f>VLOOKUP(F302,'N2K Features'!$D$5:$CL$125,16,FALSE)</f>
        <v>No</v>
      </c>
      <c r="V302" s="77">
        <f>VLOOKUP(F302,'N2K Features'!$D$5:$CL$125, 17,FALSE)</f>
        <v>0</v>
      </c>
      <c r="W302" s="77">
        <f>VLOOKUP(F302,'N2K Features'!$D$5:$CL$125,18,FALSE)</f>
        <v>0</v>
      </c>
      <c r="X302" s="77" t="str">
        <f>VLOOKUP(F302,'N2K Features'!$D$5:$CL$125,19,FALSE)</f>
        <v>No</v>
      </c>
      <c r="Y302" s="77">
        <f>VLOOKUP(F302,'N2K Features'!$D$5:$CL$125,20,FALSE)</f>
        <v>0</v>
      </c>
      <c r="Z302" s="77">
        <f>VLOOKUP(F302,'N2K Features'!$D$5:$CL$125,21,FALSE)</f>
        <v>0</v>
      </c>
      <c r="AA302" s="77" t="str">
        <f>VLOOKUP(F302,'N2K Features'!$D$5:$CL$125,22,FALSE)</f>
        <v>No</v>
      </c>
      <c r="AB302" s="77">
        <f>VLOOKUP(F302,'N2K Features'!$D$5:$CL$125,23,FALSE)</f>
        <v>0</v>
      </c>
      <c r="AC302" s="77">
        <f>VLOOKUP(F302,'N2K Features'!$D$5:$CL$125,24,FALSE)</f>
        <v>0</v>
      </c>
      <c r="AD302" s="77" t="str">
        <f>VLOOKUP(F302,'N2K Features'!$D$5:$CL$125,25,FALSE)</f>
        <v>No</v>
      </c>
      <c r="AE302" s="77">
        <f>VLOOKUP(F302,'N2K Features'!$D$5:$CL$125,26,FALSE)</f>
        <v>0</v>
      </c>
      <c r="AF302" s="78">
        <f>VLOOKUP(F302,'N2K Features'!$D$5:$CL$125,27,FALSE)</f>
        <v>0</v>
      </c>
      <c r="AG302" s="76" t="str">
        <f>VLOOKUP(F302,'N2K Features'!$D$5:$CL$125,28,FALSE)</f>
        <v>No</v>
      </c>
      <c r="AH302" s="76">
        <f>VLOOKUP(F302,'N2K Features'!$D$5:$CL$125,29,FALSE)</f>
        <v>0</v>
      </c>
      <c r="AI302" s="76">
        <f>VLOOKUP(F302,'N2K Features'!$D$5:$CL$125,30,FALSE)</f>
        <v>0</v>
      </c>
      <c r="AJ302" s="76" t="str">
        <f>VLOOKUP(F302,'N2K Features'!$D$5:$CL$125,31,FALSE)</f>
        <v>No</v>
      </c>
      <c r="AK302" s="76">
        <f>VLOOKUP(F302,'N2K Features'!$D$5:$CL$125,32,FALSE)</f>
        <v>0</v>
      </c>
      <c r="AL302" s="76">
        <f>VLOOKUP(F302,'N2K Features'!$D$5:$CL$125,33,FALSE)</f>
        <v>0</v>
      </c>
      <c r="AM302" s="76" t="str">
        <f>VLOOKUP(F302,'N2K Features'!$D$5:$CL$125,34,FALSE)</f>
        <v>No</v>
      </c>
      <c r="AN302" s="76">
        <f>VLOOKUP(F302,'N2K Features'!$D$5:$CL$125,35,FALSE)</f>
        <v>0</v>
      </c>
      <c r="AO302" s="76">
        <f>VLOOKUP(F302,'N2K Features'!$D$5:$CL$125,36,FALSE)</f>
        <v>0</v>
      </c>
      <c r="AP302" s="76" t="str">
        <f>VLOOKUP(F302,'N2K Features'!$D$5:$CL$125,37,FALSE)</f>
        <v>No</v>
      </c>
      <c r="AQ302" s="76">
        <f>VLOOKUP(F302,'N2K Features'!$D$5:$CL$125,38,FALSE)</f>
        <v>0</v>
      </c>
      <c r="AR302" s="76">
        <f>VLOOKUP(F302,'N2K Features'!$D$5:$CL$125,39,FALSE)</f>
        <v>0</v>
      </c>
      <c r="AS302" s="76" t="str">
        <f>VLOOKUP(F302,'N2K Features'!$D$5:$CL$125,40,FALSE)</f>
        <v>No</v>
      </c>
      <c r="AT302" s="76">
        <f>VLOOKUP(F302,'N2K Features'!$D$5:$CL$125,41,FALSE)</f>
        <v>0</v>
      </c>
      <c r="AU302" s="76">
        <f>VLOOKUP(F302,'N2K Features'!$D$5:$CL$125,42,FALSE)</f>
        <v>0</v>
      </c>
      <c r="AV302" s="76" t="str">
        <f>VLOOKUP(F302,'N2K Features'!$D$5:$CL$125,43,FALSE)</f>
        <v>No</v>
      </c>
      <c r="AW302" s="76">
        <f>VLOOKUP(F302,'N2K Features'!$D$5:$CL$125,44,FALSE)</f>
        <v>0</v>
      </c>
      <c r="AX302" s="76">
        <f>VLOOKUP(F302,'N2K Features'!$D$5:$CL$125,45,FALSE)</f>
        <v>0</v>
      </c>
      <c r="AY302" s="76" t="str">
        <f>VLOOKUP(F302,'N2K Features'!$D$5:$CL$125,46,FALSE)</f>
        <v>No</v>
      </c>
      <c r="AZ302" s="76">
        <f>VLOOKUP(F302,'N2K Features'!$D$5:$CL$125,47,FALSE)</f>
        <v>0</v>
      </c>
      <c r="BA302" s="76">
        <f>VLOOKUP(F302,'N2K Features'!$D$5:$CL$125,48,FALSE)</f>
        <v>0</v>
      </c>
      <c r="BB302" s="76" t="str">
        <f>VLOOKUP(F302,'N2K Features'!$D$5:$CL$125,49,FALSE)</f>
        <v>No</v>
      </c>
      <c r="BC302" s="76">
        <f>VLOOKUP(F302,'N2K Features'!$D$5:$CL$125,50,FALSE)</f>
        <v>0</v>
      </c>
      <c r="BD302" s="130">
        <f>VLOOKUP(F302,'N2K Features'!$D$5:$CL$125,51,FALSE)</f>
        <v>0</v>
      </c>
      <c r="BE302" s="76" t="str">
        <f>VLOOKUP(F302,'N2K Features'!$D$5:$CL$125,52,FALSE)</f>
        <v>No</v>
      </c>
      <c r="BF302" s="76">
        <f>VLOOKUP(F302,'N2K Features'!$D$5:$CL$125,53,FALSE)</f>
        <v>0</v>
      </c>
      <c r="BG302" s="130">
        <f>VLOOKUP(F302,'N2K Features'!$D$5:$CL$125,54,FALSE)</f>
        <v>0</v>
      </c>
      <c r="BH302" s="76" t="str">
        <f>VLOOKUP(F302,'N2K Features'!$D$5:$CL$125,55,FALSE)</f>
        <v>No</v>
      </c>
      <c r="BI302" s="76">
        <f>VLOOKUP(F302,'N2K Features'!$D$5:$CL$125,56,FALSE)</f>
        <v>0</v>
      </c>
      <c r="BJ302" s="76">
        <f>VLOOKUP(F302,'N2K Features'!$D$5:$CL$125,57,FALSE)</f>
        <v>0</v>
      </c>
      <c r="BK302" s="76" t="str">
        <f>VLOOKUP(F302,'N2K Features'!$D$5:$CL$125,58,FALSE)</f>
        <v>No</v>
      </c>
      <c r="BL302" s="76">
        <f>VLOOKUP(F302,'N2K Features'!$D$5:$CL$125,59,FALSE)</f>
        <v>0</v>
      </c>
      <c r="BM302" s="130">
        <f>VLOOKUP(F302,'N2K Features'!$D$5:$CL$125,60,FALSE)</f>
        <v>0</v>
      </c>
      <c r="BN302" s="76" t="str">
        <f>VLOOKUP(F302,'N2K Features'!$D$5:$CL$125,61,FALSE)</f>
        <v>No</v>
      </c>
      <c r="BO302" s="76">
        <f>VLOOKUP(F302,'N2K Features'!$D$5:$CL$125,62,FALSE)</f>
        <v>0</v>
      </c>
      <c r="BP302" s="76">
        <f>VLOOKUP(F302,'N2K Features'!$D$5:$CL$125,63,FALSE)</f>
        <v>0</v>
      </c>
      <c r="BQ302" s="76" t="str">
        <f>VLOOKUP(F302,'N2K Features'!$D$5:$CL$125,64,FALSE)</f>
        <v>No</v>
      </c>
      <c r="BR302" s="76">
        <f>VLOOKUP(F302,'N2K Features'!$D$5:$CL$125,65,FALSE)</f>
        <v>0</v>
      </c>
      <c r="BS302" s="76">
        <f>VLOOKUP(F302,'N2K Features'!$D$5:$CL$125,66,FALSE)</f>
        <v>0</v>
      </c>
      <c r="BT302" s="76" t="str">
        <f>VLOOKUP(F302,'N2K Features'!$D$5:$CL$125,67,FALSE)</f>
        <v>No</v>
      </c>
      <c r="BU302" s="76">
        <f>VLOOKUP(F302,'N2K Features'!$D$5:$CL$125,68,FALSE)</f>
        <v>0</v>
      </c>
      <c r="BV302" s="76">
        <f>VLOOKUP(F302,'N2K Features'!$D$5:$CL$125,69,FALSE)</f>
        <v>0</v>
      </c>
      <c r="BW302" s="76" t="str">
        <f>VLOOKUP(F302,'N2K Features'!$D$5:$CL$125,70,FALSE)</f>
        <v>No</v>
      </c>
      <c r="BX302" s="76">
        <f>VLOOKUP(F302,'N2K Features'!$D$5:$CL$125,71,FALSE)</f>
        <v>0</v>
      </c>
      <c r="BY302" s="130">
        <f>VLOOKUP(F302,'N2K Features'!$D$5:$CL$125,72,FALSE)</f>
        <v>0</v>
      </c>
      <c r="BZ302" s="76" t="str">
        <f>VLOOKUP(F302,'N2K Features'!$D$5:$CL$125,73,FALSE)</f>
        <v>No</v>
      </c>
      <c r="CA302" s="76">
        <f>VLOOKUP(F302,'N2K Features'!$D$5:$CL$125,74,FALSE)</f>
        <v>0</v>
      </c>
      <c r="CB302" s="76">
        <f>VLOOKUP(F302,'N2K Features'!$D$5:$CL$125,75,FALSE)</f>
        <v>0</v>
      </c>
      <c r="CC302" s="76" t="str">
        <f>VLOOKUP(F302,'N2K Features'!$D$5:$CL$125,76,FALSE)</f>
        <v>No</v>
      </c>
      <c r="CD302" s="76">
        <f>VLOOKUP(F302,'N2K Features'!$D$5:$CL$125,77,FALSE)</f>
        <v>0</v>
      </c>
      <c r="CE302" s="76">
        <f>VLOOKUP(F302,'N2K Features'!$D$5:$CL$125,78,FALSE)</f>
        <v>0</v>
      </c>
      <c r="CF302" s="76" t="str">
        <f>VLOOKUP(F302,'N2K Features'!$D$5:$CL$125,79,FALSE)</f>
        <v>No</v>
      </c>
      <c r="CG302" s="76">
        <f>VLOOKUP(F302,'N2K Features'!$D$5:$CL$125,80,FALSE)</f>
        <v>0</v>
      </c>
      <c r="CH302" s="76">
        <f>VLOOKUP(F302,'N2K Features'!$D$5:$CL$125,81,FALSE)</f>
        <v>0</v>
      </c>
      <c r="CI302" s="76" t="str">
        <f>VLOOKUP(F302,'N2K Features'!$D$5:$CL$125,82,FALSE)</f>
        <v>No</v>
      </c>
      <c r="CJ302" s="76">
        <f>VLOOKUP(F302,'N2K Features'!$D$5:$CL$125,83,FALSE)</f>
        <v>0</v>
      </c>
      <c r="CK302" s="76">
        <f>VLOOKUP(F302,'N2K Features'!$D$5:$CL$125,84,FALSE)</f>
        <v>0</v>
      </c>
      <c r="CL302" s="76" t="str">
        <f>VLOOKUP(F302,'N2K Features'!$D$5:$CL$125,85,FALSE)</f>
        <v>Yes</v>
      </c>
      <c r="CM302" s="76" t="str">
        <f>VLOOKUP(F302,'N2K Features'!$D$5:$CL$125,86,FALSE)</f>
        <v>Medium</v>
      </c>
      <c r="CN302" s="79" t="str">
        <f>VLOOKUP(F302,'N2K Features'!$D$5:$CL$125,87,FALSE)</f>
        <v xml:space="preserve">Contributes to iconic upland landscapes of Wales, popular with walkers, mountaineers </v>
      </c>
    </row>
    <row r="303" spans="1:92" ht="14.4" hidden="1" x14ac:dyDescent="0.3">
      <c r="A303" s="129" t="s">
        <v>302</v>
      </c>
      <c r="B303" s="59" t="s">
        <v>303</v>
      </c>
      <c r="C303" s="59" t="s">
        <v>585</v>
      </c>
      <c r="D303" s="59" t="s">
        <v>652</v>
      </c>
      <c r="E303" s="59" t="s">
        <v>597</v>
      </c>
      <c r="F303" s="59" t="s">
        <v>653</v>
      </c>
      <c r="G303" s="59" t="s">
        <v>654</v>
      </c>
      <c r="H303" s="179" t="s">
        <v>655</v>
      </c>
      <c r="I303" s="77" t="str">
        <f>VLOOKUP(F303,'N2K Features'!$D$5:$CL$125,4,FALSE)</f>
        <v>Yes</v>
      </c>
      <c r="J303" s="77" t="str">
        <f>VLOOKUP(F303,'N2K Features'!$D$5:$CL$125,5,FALSE)</f>
        <v>Small</v>
      </c>
      <c r="K303" s="77" t="str">
        <f>VLOOKUP(F303,'N2K Features'!$D$5:$CL$125,6,FALSE)</f>
        <v>Moderate</v>
      </c>
      <c r="L303" s="77" t="str">
        <f>VLOOKUP(F303,'N2K Features'!$D$5:$CL$125,7,FALSE)</f>
        <v>No</v>
      </c>
      <c r="M303" s="77">
        <f>VLOOKUP(F303,'N2K Features'!$D$5:$CL$125,8,FALSE)</f>
        <v>0</v>
      </c>
      <c r="N303" s="77">
        <f>VLOOKUP(F303,'N2K Features'!$D$5:$CL$125,9,FALSE)</f>
        <v>0</v>
      </c>
      <c r="O303" s="77" t="str">
        <f>VLOOKUP(F303,'N2K Features'!$D$5:$CL$125,10,FALSE)</f>
        <v>Yes</v>
      </c>
      <c r="P303" s="77" t="str">
        <f>VLOOKUP(F303,'N2K Features'!$D$5:$CL$125,11,FALSE)</f>
        <v>Small</v>
      </c>
      <c r="Q303" s="77" t="str">
        <f>VLOOKUP(F303,'N2K Features'!$D$5:$CL$125,12,FALSE)</f>
        <v>Low</v>
      </c>
      <c r="R303" s="77" t="str">
        <f>VLOOKUP(F303,'N2K Features'!$D$5:$CL$125,13,FALSE)</f>
        <v>Yes</v>
      </c>
      <c r="S303" s="77" t="str">
        <f>VLOOKUP(F303,'N2K Features'!$D$5:$CL$125,14,FALSE)</f>
        <v>Small</v>
      </c>
      <c r="T303" s="77" t="str">
        <f>VLOOKUP(F303,'N2K Features'!$D$5:$CL$125,15,FALSE)</f>
        <v>Low</v>
      </c>
      <c r="U303" s="77" t="str">
        <f>VLOOKUP(F303,'N2K Features'!$D$5:$CL$125,16,FALSE)</f>
        <v>No</v>
      </c>
      <c r="V303" s="77">
        <f>VLOOKUP(F303,'N2K Features'!$D$5:$CL$125, 17,FALSE)</f>
        <v>0</v>
      </c>
      <c r="W303" s="77">
        <f>VLOOKUP(F303,'N2K Features'!$D$5:$CL$125,18,FALSE)</f>
        <v>0</v>
      </c>
      <c r="X303" s="77" t="str">
        <f>VLOOKUP(F303,'N2K Features'!$D$5:$CL$125,19,FALSE)</f>
        <v>No</v>
      </c>
      <c r="Y303" s="77">
        <f>VLOOKUP(F303,'N2K Features'!$D$5:$CL$125,20,FALSE)</f>
        <v>0</v>
      </c>
      <c r="Z303" s="77">
        <f>VLOOKUP(F303,'N2K Features'!$D$5:$CL$125,21,FALSE)</f>
        <v>0</v>
      </c>
      <c r="AA303" s="77" t="str">
        <f>VLOOKUP(F303,'N2K Features'!$D$5:$CL$125,22,FALSE)</f>
        <v>No</v>
      </c>
      <c r="AB303" s="77">
        <f>VLOOKUP(F303,'N2K Features'!$D$5:$CL$125,23,FALSE)</f>
        <v>0</v>
      </c>
      <c r="AC303" s="77">
        <f>VLOOKUP(F303,'N2K Features'!$D$5:$CL$125,24,FALSE)</f>
        <v>0</v>
      </c>
      <c r="AD303" s="77" t="str">
        <f>VLOOKUP(F303,'N2K Features'!$D$5:$CL$125,25,FALSE)</f>
        <v>No</v>
      </c>
      <c r="AE303" s="77">
        <f>VLOOKUP(F303,'N2K Features'!$D$5:$CL$125,26,FALSE)</f>
        <v>0</v>
      </c>
      <c r="AF303" s="78">
        <f>VLOOKUP(F303,'N2K Features'!$D$5:$CL$125,27,FALSE)</f>
        <v>0</v>
      </c>
      <c r="AG303" s="76" t="str">
        <f>VLOOKUP(F303,'N2K Features'!$D$5:$CL$125,28,FALSE)</f>
        <v>No</v>
      </c>
      <c r="AH303" s="76">
        <f>VLOOKUP(F303,'N2K Features'!$D$5:$CL$125,29,FALSE)</f>
        <v>0</v>
      </c>
      <c r="AI303" s="76">
        <f>VLOOKUP(F303,'N2K Features'!$D$5:$CL$125,30,FALSE)</f>
        <v>0</v>
      </c>
      <c r="AJ303" s="76" t="str">
        <f>VLOOKUP(F303,'N2K Features'!$D$5:$CL$125,31,FALSE)</f>
        <v>No</v>
      </c>
      <c r="AK303" s="76">
        <f>VLOOKUP(F303,'N2K Features'!$D$5:$CL$125,32,FALSE)</f>
        <v>0</v>
      </c>
      <c r="AL303" s="76">
        <f>VLOOKUP(F303,'N2K Features'!$D$5:$CL$125,33,FALSE)</f>
        <v>0</v>
      </c>
      <c r="AM303" s="76" t="str">
        <f>VLOOKUP(F303,'N2K Features'!$D$5:$CL$125,34,FALSE)</f>
        <v>No</v>
      </c>
      <c r="AN303" s="76">
        <f>VLOOKUP(F303,'N2K Features'!$D$5:$CL$125,35,FALSE)</f>
        <v>0</v>
      </c>
      <c r="AO303" s="76">
        <f>VLOOKUP(F303,'N2K Features'!$D$5:$CL$125,36,FALSE)</f>
        <v>0</v>
      </c>
      <c r="AP303" s="76" t="str">
        <f>VLOOKUP(F303,'N2K Features'!$D$5:$CL$125,37,FALSE)</f>
        <v>No</v>
      </c>
      <c r="AQ303" s="76">
        <f>VLOOKUP(F303,'N2K Features'!$D$5:$CL$125,38,FALSE)</f>
        <v>0</v>
      </c>
      <c r="AR303" s="76">
        <f>VLOOKUP(F303,'N2K Features'!$D$5:$CL$125,39,FALSE)</f>
        <v>0</v>
      </c>
      <c r="AS303" s="76" t="str">
        <f>VLOOKUP(F303,'N2K Features'!$D$5:$CL$125,40,FALSE)</f>
        <v>No</v>
      </c>
      <c r="AT303" s="76">
        <f>VLOOKUP(F303,'N2K Features'!$D$5:$CL$125,41,FALSE)</f>
        <v>0</v>
      </c>
      <c r="AU303" s="76">
        <f>VLOOKUP(F303,'N2K Features'!$D$5:$CL$125,42,FALSE)</f>
        <v>0</v>
      </c>
      <c r="AV303" s="76" t="str">
        <f>VLOOKUP(F303,'N2K Features'!$D$5:$CL$125,43,FALSE)</f>
        <v>No</v>
      </c>
      <c r="AW303" s="76">
        <f>VLOOKUP(F303,'N2K Features'!$D$5:$CL$125,44,FALSE)</f>
        <v>0</v>
      </c>
      <c r="AX303" s="76">
        <f>VLOOKUP(F303,'N2K Features'!$D$5:$CL$125,45,FALSE)</f>
        <v>0</v>
      </c>
      <c r="AY303" s="76" t="str">
        <f>VLOOKUP(F303,'N2K Features'!$D$5:$CL$125,46,FALSE)</f>
        <v>No</v>
      </c>
      <c r="AZ303" s="76">
        <f>VLOOKUP(F303,'N2K Features'!$D$5:$CL$125,47,FALSE)</f>
        <v>0</v>
      </c>
      <c r="BA303" s="76">
        <f>VLOOKUP(F303,'N2K Features'!$D$5:$CL$125,48,FALSE)</f>
        <v>0</v>
      </c>
      <c r="BB303" s="76" t="str">
        <f>VLOOKUP(F303,'N2K Features'!$D$5:$CL$125,49,FALSE)</f>
        <v>No</v>
      </c>
      <c r="BC303" s="76">
        <f>VLOOKUP(F303,'N2K Features'!$D$5:$CL$125,50,FALSE)</f>
        <v>0</v>
      </c>
      <c r="BD303" s="130">
        <f>VLOOKUP(F303,'N2K Features'!$D$5:$CL$125,51,FALSE)</f>
        <v>0</v>
      </c>
      <c r="BE303" s="76" t="str">
        <f>VLOOKUP(F303,'N2K Features'!$D$5:$CL$125,52,FALSE)</f>
        <v>No</v>
      </c>
      <c r="BF303" s="76">
        <f>VLOOKUP(F303,'N2K Features'!$D$5:$CL$125,53,FALSE)</f>
        <v>0</v>
      </c>
      <c r="BG303" s="130">
        <f>VLOOKUP(F303,'N2K Features'!$D$5:$CL$125,54,FALSE)</f>
        <v>0</v>
      </c>
      <c r="BH303" s="76" t="str">
        <f>VLOOKUP(F303,'N2K Features'!$D$5:$CL$125,55,FALSE)</f>
        <v>No</v>
      </c>
      <c r="BI303" s="76">
        <f>VLOOKUP(F303,'N2K Features'!$D$5:$CL$125,56,FALSE)</f>
        <v>0</v>
      </c>
      <c r="BJ303" s="76">
        <f>VLOOKUP(F303,'N2K Features'!$D$5:$CL$125,57,FALSE)</f>
        <v>0</v>
      </c>
      <c r="BK303" s="76" t="str">
        <f>VLOOKUP(F303,'N2K Features'!$D$5:$CL$125,58,FALSE)</f>
        <v>No</v>
      </c>
      <c r="BL303" s="76">
        <f>VLOOKUP(F303,'N2K Features'!$D$5:$CL$125,59,FALSE)</f>
        <v>0</v>
      </c>
      <c r="BM303" s="130">
        <f>VLOOKUP(F303,'N2K Features'!$D$5:$CL$125,60,FALSE)</f>
        <v>0</v>
      </c>
      <c r="BN303" s="76" t="str">
        <f>VLOOKUP(F303,'N2K Features'!$D$5:$CL$125,61,FALSE)</f>
        <v>No</v>
      </c>
      <c r="BO303" s="76">
        <f>VLOOKUP(F303,'N2K Features'!$D$5:$CL$125,62,FALSE)</f>
        <v>0</v>
      </c>
      <c r="BP303" s="76">
        <f>VLOOKUP(F303,'N2K Features'!$D$5:$CL$125,63,FALSE)</f>
        <v>0</v>
      </c>
      <c r="BQ303" s="76" t="str">
        <f>VLOOKUP(F303,'N2K Features'!$D$5:$CL$125,64,FALSE)</f>
        <v>No</v>
      </c>
      <c r="BR303" s="76">
        <f>VLOOKUP(F303,'N2K Features'!$D$5:$CL$125,65,FALSE)</f>
        <v>0</v>
      </c>
      <c r="BS303" s="76">
        <f>VLOOKUP(F303,'N2K Features'!$D$5:$CL$125,66,FALSE)</f>
        <v>0</v>
      </c>
      <c r="BT303" s="76" t="str">
        <f>VLOOKUP(F303,'N2K Features'!$D$5:$CL$125,67,FALSE)</f>
        <v>No</v>
      </c>
      <c r="BU303" s="76">
        <f>VLOOKUP(F303,'N2K Features'!$D$5:$CL$125,68,FALSE)</f>
        <v>0</v>
      </c>
      <c r="BV303" s="76">
        <f>VLOOKUP(F303,'N2K Features'!$D$5:$CL$125,69,FALSE)</f>
        <v>0</v>
      </c>
      <c r="BW303" s="76" t="str">
        <f>VLOOKUP(F303,'N2K Features'!$D$5:$CL$125,70,FALSE)</f>
        <v>No</v>
      </c>
      <c r="BX303" s="76">
        <f>VLOOKUP(F303,'N2K Features'!$D$5:$CL$125,71,FALSE)</f>
        <v>0</v>
      </c>
      <c r="BY303" s="130">
        <f>VLOOKUP(F303,'N2K Features'!$D$5:$CL$125,72,FALSE)</f>
        <v>0</v>
      </c>
      <c r="BZ303" s="76" t="str">
        <f>VLOOKUP(F303,'N2K Features'!$D$5:$CL$125,73,FALSE)</f>
        <v>No</v>
      </c>
      <c r="CA303" s="76">
        <f>VLOOKUP(F303,'N2K Features'!$D$5:$CL$125,74,FALSE)</f>
        <v>0</v>
      </c>
      <c r="CB303" s="76">
        <f>VLOOKUP(F303,'N2K Features'!$D$5:$CL$125,75,FALSE)</f>
        <v>0</v>
      </c>
      <c r="CC303" s="76" t="str">
        <f>VLOOKUP(F303,'N2K Features'!$D$5:$CL$125,76,FALSE)</f>
        <v>No</v>
      </c>
      <c r="CD303" s="76">
        <f>VLOOKUP(F303,'N2K Features'!$D$5:$CL$125,77,FALSE)</f>
        <v>0</v>
      </c>
      <c r="CE303" s="76">
        <f>VLOOKUP(F303,'N2K Features'!$D$5:$CL$125,78,FALSE)</f>
        <v>0</v>
      </c>
      <c r="CF303" s="76" t="str">
        <f>VLOOKUP(F303,'N2K Features'!$D$5:$CL$125,79,FALSE)</f>
        <v>No</v>
      </c>
      <c r="CG303" s="76">
        <f>VLOOKUP(F303,'N2K Features'!$D$5:$CL$125,80,FALSE)</f>
        <v>0</v>
      </c>
      <c r="CH303" s="76">
        <f>VLOOKUP(F303,'N2K Features'!$D$5:$CL$125,81,FALSE)</f>
        <v>0</v>
      </c>
      <c r="CI303" s="76" t="str">
        <f>VLOOKUP(F303,'N2K Features'!$D$5:$CL$125,82,FALSE)</f>
        <v>No</v>
      </c>
      <c r="CJ303" s="76">
        <f>VLOOKUP(F303,'N2K Features'!$D$5:$CL$125,83,FALSE)</f>
        <v>0</v>
      </c>
      <c r="CK303" s="76">
        <f>VLOOKUP(F303,'N2K Features'!$D$5:$CL$125,84,FALSE)</f>
        <v>0</v>
      </c>
      <c r="CL303" s="76" t="str">
        <f>VLOOKUP(F303,'N2K Features'!$D$5:$CL$125,85,FALSE)</f>
        <v>Yes</v>
      </c>
      <c r="CM303" s="76" t="str">
        <f>VLOOKUP(F303,'N2K Features'!$D$5:$CL$125,86,FALSE)</f>
        <v>Medium</v>
      </c>
      <c r="CN303" s="79" t="str">
        <f>VLOOKUP(F303,'N2K Features'!$D$5:$CL$125,87,FALSE)</f>
        <v xml:space="preserve">Contributes to iconic upland landscapes of Wales, popular with walkers, mountaineers </v>
      </c>
    </row>
    <row r="304" spans="1:92" ht="14.4" hidden="1" x14ac:dyDescent="0.3">
      <c r="A304" s="129" t="s">
        <v>302</v>
      </c>
      <c r="B304" s="59" t="s">
        <v>303</v>
      </c>
      <c r="C304" s="59" t="s">
        <v>585</v>
      </c>
      <c r="D304" s="59" t="s">
        <v>660</v>
      </c>
      <c r="E304" s="59" t="s">
        <v>599</v>
      </c>
      <c r="F304" s="59" t="s">
        <v>661</v>
      </c>
      <c r="G304" s="59" t="s">
        <v>599</v>
      </c>
      <c r="H304" s="179" t="s">
        <v>662</v>
      </c>
      <c r="I304" s="77" t="str">
        <f>VLOOKUP(F304,'N2K Features'!$D$5:$CL$125,4,FALSE)</f>
        <v>Yes</v>
      </c>
      <c r="J304" s="77" t="str">
        <f>VLOOKUP(F304,'N2K Features'!$D$5:$CL$125,5,FALSE)</f>
        <v>Small</v>
      </c>
      <c r="K304" s="77" t="str">
        <f>VLOOKUP(F304,'N2K Features'!$D$5:$CL$125,6,FALSE)</f>
        <v>Moderate</v>
      </c>
      <c r="L304" s="77" t="str">
        <f>VLOOKUP(F304,'N2K Features'!$D$5:$CL$125,7,FALSE)</f>
        <v>Yes</v>
      </c>
      <c r="M304" s="77" t="str">
        <f>VLOOKUP(F304,'N2K Features'!$D$5:$CL$125,8,FALSE)</f>
        <v>Small</v>
      </c>
      <c r="N304" s="77" t="str">
        <f>VLOOKUP(F304,'N2K Features'!$D$5:$CL$125,9,FALSE)</f>
        <v>Low</v>
      </c>
      <c r="O304" s="77" t="str">
        <f>VLOOKUP(F304,'N2K Features'!$D$5:$CL$125,10,FALSE)</f>
        <v>Yes</v>
      </c>
      <c r="P304" s="77" t="str">
        <f>VLOOKUP(F304,'N2K Features'!$D$5:$CL$125,11,FALSE)</f>
        <v>Small</v>
      </c>
      <c r="Q304" s="77" t="str">
        <f>VLOOKUP(F304,'N2K Features'!$D$5:$CL$125,12,FALSE)</f>
        <v>Low</v>
      </c>
      <c r="R304" s="77" t="str">
        <f>VLOOKUP(F304,'N2K Features'!$D$5:$CL$125,13,FALSE)</f>
        <v>Yes</v>
      </c>
      <c r="S304" s="77" t="str">
        <f>VLOOKUP(F304,'N2K Features'!$D$5:$CL$125,14,FALSE)</f>
        <v>Small</v>
      </c>
      <c r="T304" s="77" t="str">
        <f>VLOOKUP(F304,'N2K Features'!$D$5:$CL$125,15,FALSE)</f>
        <v>Low</v>
      </c>
      <c r="U304" s="77" t="str">
        <f>VLOOKUP(F304,'N2K Features'!$D$5:$CL$125,16,FALSE)</f>
        <v>No</v>
      </c>
      <c r="V304" s="77">
        <f>VLOOKUP(F304,'N2K Features'!$D$5:$CL$125, 17,FALSE)</f>
        <v>0</v>
      </c>
      <c r="W304" s="77">
        <f>VLOOKUP(F304,'N2K Features'!$D$5:$CL$125,18,FALSE)</f>
        <v>0</v>
      </c>
      <c r="X304" s="77" t="str">
        <f>VLOOKUP(F304,'N2K Features'!$D$5:$CL$125,19,FALSE)</f>
        <v>No</v>
      </c>
      <c r="Y304" s="77">
        <f>VLOOKUP(F304,'N2K Features'!$D$5:$CL$125,20,FALSE)</f>
        <v>0</v>
      </c>
      <c r="Z304" s="77">
        <f>VLOOKUP(F304,'N2K Features'!$D$5:$CL$125,21,FALSE)</f>
        <v>0</v>
      </c>
      <c r="AA304" s="77" t="str">
        <f>VLOOKUP(F304,'N2K Features'!$D$5:$CL$125,22,FALSE)</f>
        <v>No</v>
      </c>
      <c r="AB304" s="77">
        <f>VLOOKUP(F304,'N2K Features'!$D$5:$CL$125,23,FALSE)</f>
        <v>0</v>
      </c>
      <c r="AC304" s="77">
        <f>VLOOKUP(F304,'N2K Features'!$D$5:$CL$125,24,FALSE)</f>
        <v>0</v>
      </c>
      <c r="AD304" s="77" t="str">
        <f>VLOOKUP(F304,'N2K Features'!$D$5:$CL$125,25,FALSE)</f>
        <v>No</v>
      </c>
      <c r="AE304" s="77">
        <f>VLOOKUP(F304,'N2K Features'!$D$5:$CL$125,26,FALSE)</f>
        <v>0</v>
      </c>
      <c r="AF304" s="78">
        <f>VLOOKUP(F304,'N2K Features'!$D$5:$CL$125,27,FALSE)</f>
        <v>0</v>
      </c>
      <c r="AG304" s="76" t="str">
        <f>VLOOKUP(F304,'N2K Features'!$D$5:$CL$125,28,FALSE)</f>
        <v>No</v>
      </c>
      <c r="AH304" s="76">
        <f>VLOOKUP(F304,'N2K Features'!$D$5:$CL$125,29,FALSE)</f>
        <v>0</v>
      </c>
      <c r="AI304" s="76">
        <f>VLOOKUP(F304,'N2K Features'!$D$5:$CL$125,30,FALSE)</f>
        <v>0</v>
      </c>
      <c r="AJ304" s="76" t="str">
        <f>VLOOKUP(F304,'N2K Features'!$D$5:$CL$125,31,FALSE)</f>
        <v>No</v>
      </c>
      <c r="AK304" s="76">
        <f>VLOOKUP(F304,'N2K Features'!$D$5:$CL$125,32,FALSE)</f>
        <v>0</v>
      </c>
      <c r="AL304" s="76">
        <f>VLOOKUP(F304,'N2K Features'!$D$5:$CL$125,33,FALSE)</f>
        <v>0</v>
      </c>
      <c r="AM304" s="76" t="str">
        <f>VLOOKUP(F304,'N2K Features'!$D$5:$CL$125,34,FALSE)</f>
        <v>No</v>
      </c>
      <c r="AN304" s="76">
        <f>VLOOKUP(F304,'N2K Features'!$D$5:$CL$125,35,FALSE)</f>
        <v>0</v>
      </c>
      <c r="AO304" s="76">
        <f>VLOOKUP(F304,'N2K Features'!$D$5:$CL$125,36,FALSE)</f>
        <v>0</v>
      </c>
      <c r="AP304" s="76" t="str">
        <f>VLOOKUP(F304,'N2K Features'!$D$5:$CL$125,37,FALSE)</f>
        <v>No</v>
      </c>
      <c r="AQ304" s="76">
        <f>VLOOKUP(F304,'N2K Features'!$D$5:$CL$125,38,FALSE)</f>
        <v>0</v>
      </c>
      <c r="AR304" s="76">
        <f>VLOOKUP(F304,'N2K Features'!$D$5:$CL$125,39,FALSE)</f>
        <v>0</v>
      </c>
      <c r="AS304" s="76" t="str">
        <f>VLOOKUP(F304,'N2K Features'!$D$5:$CL$125,40,FALSE)</f>
        <v>No</v>
      </c>
      <c r="AT304" s="76">
        <f>VLOOKUP(F304,'N2K Features'!$D$5:$CL$125,41,FALSE)</f>
        <v>0</v>
      </c>
      <c r="AU304" s="76">
        <f>VLOOKUP(F304,'N2K Features'!$D$5:$CL$125,42,FALSE)</f>
        <v>0</v>
      </c>
      <c r="AV304" s="76" t="str">
        <f>VLOOKUP(F304,'N2K Features'!$D$5:$CL$125,43,FALSE)</f>
        <v>No</v>
      </c>
      <c r="AW304" s="76">
        <f>VLOOKUP(F304,'N2K Features'!$D$5:$CL$125,44,FALSE)</f>
        <v>0</v>
      </c>
      <c r="AX304" s="76">
        <f>VLOOKUP(F304,'N2K Features'!$D$5:$CL$125,45,FALSE)</f>
        <v>0</v>
      </c>
      <c r="AY304" s="76" t="str">
        <f>VLOOKUP(F304,'N2K Features'!$D$5:$CL$125,46,FALSE)</f>
        <v>No</v>
      </c>
      <c r="AZ304" s="76">
        <f>VLOOKUP(F304,'N2K Features'!$D$5:$CL$125,47,FALSE)</f>
        <v>0</v>
      </c>
      <c r="BA304" s="76">
        <f>VLOOKUP(F304,'N2K Features'!$D$5:$CL$125,48,FALSE)</f>
        <v>0</v>
      </c>
      <c r="BB304" s="76" t="str">
        <f>VLOOKUP(F304,'N2K Features'!$D$5:$CL$125,49,FALSE)</f>
        <v>No</v>
      </c>
      <c r="BC304" s="76">
        <f>VLOOKUP(F304,'N2K Features'!$D$5:$CL$125,50,FALSE)</f>
        <v>0</v>
      </c>
      <c r="BD304" s="130">
        <f>VLOOKUP(F304,'N2K Features'!$D$5:$CL$125,51,FALSE)</f>
        <v>0</v>
      </c>
      <c r="BE304" s="76" t="str">
        <f>VLOOKUP(F304,'N2K Features'!$D$5:$CL$125,52,FALSE)</f>
        <v>No</v>
      </c>
      <c r="BF304" s="76">
        <f>VLOOKUP(F304,'N2K Features'!$D$5:$CL$125,53,FALSE)</f>
        <v>0</v>
      </c>
      <c r="BG304" s="130">
        <f>VLOOKUP(F304,'N2K Features'!$D$5:$CL$125,54,FALSE)</f>
        <v>0</v>
      </c>
      <c r="BH304" s="76" t="str">
        <f>VLOOKUP(F304,'N2K Features'!$D$5:$CL$125,55,FALSE)</f>
        <v>No</v>
      </c>
      <c r="BI304" s="76">
        <f>VLOOKUP(F304,'N2K Features'!$D$5:$CL$125,56,FALSE)</f>
        <v>0</v>
      </c>
      <c r="BJ304" s="76">
        <f>VLOOKUP(F304,'N2K Features'!$D$5:$CL$125,57,FALSE)</f>
        <v>0</v>
      </c>
      <c r="BK304" s="76" t="str">
        <f>VLOOKUP(F304,'N2K Features'!$D$5:$CL$125,58,FALSE)</f>
        <v>No</v>
      </c>
      <c r="BL304" s="76">
        <f>VLOOKUP(F304,'N2K Features'!$D$5:$CL$125,59,FALSE)</f>
        <v>0</v>
      </c>
      <c r="BM304" s="130">
        <f>VLOOKUP(F304,'N2K Features'!$D$5:$CL$125,60,FALSE)</f>
        <v>0</v>
      </c>
      <c r="BN304" s="76" t="str">
        <f>VLOOKUP(F304,'N2K Features'!$D$5:$CL$125,61,FALSE)</f>
        <v>No</v>
      </c>
      <c r="BO304" s="76">
        <f>VLOOKUP(F304,'N2K Features'!$D$5:$CL$125,62,FALSE)</f>
        <v>0</v>
      </c>
      <c r="BP304" s="76">
        <f>VLOOKUP(F304,'N2K Features'!$D$5:$CL$125,63,FALSE)</f>
        <v>0</v>
      </c>
      <c r="BQ304" s="76" t="str">
        <f>VLOOKUP(F304,'N2K Features'!$D$5:$CL$125,64,FALSE)</f>
        <v>No</v>
      </c>
      <c r="BR304" s="76">
        <f>VLOOKUP(F304,'N2K Features'!$D$5:$CL$125,65,FALSE)</f>
        <v>0</v>
      </c>
      <c r="BS304" s="76">
        <f>VLOOKUP(F304,'N2K Features'!$D$5:$CL$125,66,FALSE)</f>
        <v>0</v>
      </c>
      <c r="BT304" s="76" t="str">
        <f>VLOOKUP(F304,'N2K Features'!$D$5:$CL$125,67,FALSE)</f>
        <v>No</v>
      </c>
      <c r="BU304" s="76">
        <f>VLOOKUP(F304,'N2K Features'!$D$5:$CL$125,68,FALSE)</f>
        <v>0</v>
      </c>
      <c r="BV304" s="76">
        <f>VLOOKUP(F304,'N2K Features'!$D$5:$CL$125,69,FALSE)</f>
        <v>0</v>
      </c>
      <c r="BW304" s="76" t="str">
        <f>VLOOKUP(F304,'N2K Features'!$D$5:$CL$125,70,FALSE)</f>
        <v>No</v>
      </c>
      <c r="BX304" s="76">
        <f>VLOOKUP(F304,'N2K Features'!$D$5:$CL$125,71,FALSE)</f>
        <v>0</v>
      </c>
      <c r="BY304" s="130">
        <f>VLOOKUP(F304,'N2K Features'!$D$5:$CL$125,72,FALSE)</f>
        <v>0</v>
      </c>
      <c r="BZ304" s="76" t="str">
        <f>VLOOKUP(F304,'N2K Features'!$D$5:$CL$125,73,FALSE)</f>
        <v>No</v>
      </c>
      <c r="CA304" s="76">
        <f>VLOOKUP(F304,'N2K Features'!$D$5:$CL$125,74,FALSE)</f>
        <v>0</v>
      </c>
      <c r="CB304" s="76">
        <f>VLOOKUP(F304,'N2K Features'!$D$5:$CL$125,75,FALSE)</f>
        <v>0</v>
      </c>
      <c r="CC304" s="76" t="str">
        <f>VLOOKUP(F304,'N2K Features'!$D$5:$CL$125,76,FALSE)</f>
        <v>No</v>
      </c>
      <c r="CD304" s="76">
        <f>VLOOKUP(F304,'N2K Features'!$D$5:$CL$125,77,FALSE)</f>
        <v>0</v>
      </c>
      <c r="CE304" s="76">
        <f>VLOOKUP(F304,'N2K Features'!$D$5:$CL$125,78,FALSE)</f>
        <v>0</v>
      </c>
      <c r="CF304" s="76" t="str">
        <f>VLOOKUP(F304,'N2K Features'!$D$5:$CL$125,79,FALSE)</f>
        <v>No</v>
      </c>
      <c r="CG304" s="76">
        <f>VLOOKUP(F304,'N2K Features'!$D$5:$CL$125,80,FALSE)</f>
        <v>0</v>
      </c>
      <c r="CH304" s="76">
        <f>VLOOKUP(F304,'N2K Features'!$D$5:$CL$125,81,FALSE)</f>
        <v>0</v>
      </c>
      <c r="CI304" s="76" t="str">
        <f>VLOOKUP(F304,'N2K Features'!$D$5:$CL$125,82,FALSE)</f>
        <v>No</v>
      </c>
      <c r="CJ304" s="76">
        <f>VLOOKUP(F304,'N2K Features'!$D$5:$CL$125,83,FALSE)</f>
        <v>0</v>
      </c>
      <c r="CK304" s="76">
        <f>VLOOKUP(F304,'N2K Features'!$D$5:$CL$125,84,FALSE)</f>
        <v>0</v>
      </c>
      <c r="CL304" s="76" t="str">
        <f>VLOOKUP(F304,'N2K Features'!$D$5:$CL$125,85,FALSE)</f>
        <v>Not assessed</v>
      </c>
      <c r="CM304" s="76">
        <f>VLOOKUP(F304,'N2K Features'!$D$5:$CL$125,86,FALSE)</f>
        <v>0</v>
      </c>
      <c r="CN304" s="79">
        <f>VLOOKUP(F304,'N2K Features'!$D$5:$CL$125,87,FALSE)</f>
        <v>0</v>
      </c>
    </row>
    <row r="305" spans="1:92" ht="14.4" hidden="1" x14ac:dyDescent="0.3">
      <c r="A305" s="129" t="s">
        <v>302</v>
      </c>
      <c r="B305" s="59" t="s">
        <v>303</v>
      </c>
      <c r="C305" s="59" t="s">
        <v>585</v>
      </c>
      <c r="D305" s="59" t="s">
        <v>11</v>
      </c>
      <c r="E305" s="59" t="s">
        <v>601</v>
      </c>
      <c r="F305" s="59" t="s">
        <v>12</v>
      </c>
      <c r="G305" s="59" t="s">
        <v>13</v>
      </c>
      <c r="H305" s="179" t="s">
        <v>14</v>
      </c>
      <c r="I305" s="77" t="str">
        <f>VLOOKUP(F305,'N2K Features'!$D$5:$CL$125,4,FALSE)</f>
        <v>Yes</v>
      </c>
      <c r="J305" s="77" t="str">
        <f>VLOOKUP(F305,'N2K Features'!$D$5:$CL$125,5,FALSE)</f>
        <v>Medium</v>
      </c>
      <c r="K305" s="77" t="str">
        <f>VLOOKUP(F305,'N2K Features'!$D$5:$CL$125,6,FALSE)</f>
        <v>Moderate</v>
      </c>
      <c r="L305" s="77" t="str">
        <f>VLOOKUP(F305,'N2K Features'!$D$5:$CL$125,7,FALSE)</f>
        <v>Yes</v>
      </c>
      <c r="M305" s="77" t="str">
        <f>VLOOKUP(F305,'N2K Features'!$D$5:$CL$125,8,FALSE)</f>
        <v>Large</v>
      </c>
      <c r="N305" s="77" t="str">
        <f>VLOOKUP(F305,'N2K Features'!$D$5:$CL$125,9,FALSE)</f>
        <v>Moderate</v>
      </c>
      <c r="O305" s="77" t="str">
        <f>VLOOKUP(F305,'N2K Features'!$D$5:$CL$125,10,FALSE)</f>
        <v>Yes</v>
      </c>
      <c r="P305" s="77" t="str">
        <f>VLOOKUP(F305,'N2K Features'!$D$5:$CL$125,11,FALSE)</f>
        <v>Medium</v>
      </c>
      <c r="Q305" s="77" t="str">
        <f>VLOOKUP(F305,'N2K Features'!$D$5:$CL$125,12,FALSE)</f>
        <v>Low</v>
      </c>
      <c r="R305" s="77" t="str">
        <f>VLOOKUP(F305,'N2K Features'!$D$5:$CL$125,13,FALSE)</f>
        <v>Yes</v>
      </c>
      <c r="S305" s="77" t="str">
        <f>VLOOKUP(F305,'N2K Features'!$D$5:$CL$125,14,FALSE)</f>
        <v>Large</v>
      </c>
      <c r="T305" s="77" t="str">
        <f>VLOOKUP(F305,'N2K Features'!$D$5:$CL$125,15,FALSE)</f>
        <v>High</v>
      </c>
      <c r="U305" s="77" t="str">
        <f>VLOOKUP(F305,'N2K Features'!$D$5:$CL$125,16,FALSE)</f>
        <v>Yes</v>
      </c>
      <c r="V305" s="77" t="str">
        <f>VLOOKUP(F305,'N2K Features'!$D$5:$CL$125, 17,FALSE)</f>
        <v>Medium</v>
      </c>
      <c r="W305" s="77" t="str">
        <f>VLOOKUP(F305,'N2K Features'!$D$5:$CL$125,18,FALSE)</f>
        <v>Low</v>
      </c>
      <c r="X305" s="77" t="str">
        <f>VLOOKUP(F305,'N2K Features'!$D$5:$CL$125,19,FALSE)</f>
        <v>No</v>
      </c>
      <c r="Y305" s="77">
        <f>VLOOKUP(F305,'N2K Features'!$D$5:$CL$125,20,FALSE)</f>
        <v>0</v>
      </c>
      <c r="Z305" s="77">
        <f>VLOOKUP(F305,'N2K Features'!$D$5:$CL$125,21,FALSE)</f>
        <v>0</v>
      </c>
      <c r="AA305" s="77" t="str">
        <f>VLOOKUP(F305,'N2K Features'!$D$5:$CL$125,22,FALSE)</f>
        <v>Yes</v>
      </c>
      <c r="AB305" s="77" t="str">
        <f>VLOOKUP(F305,'N2K Features'!$D$5:$CL$125,23,FALSE)</f>
        <v>Small</v>
      </c>
      <c r="AC305" s="77" t="str">
        <f>VLOOKUP(F305,'N2K Features'!$D$5:$CL$125,24,FALSE)</f>
        <v>High</v>
      </c>
      <c r="AD305" s="77" t="str">
        <f>VLOOKUP(F305,'N2K Features'!$D$5:$CL$125,25,FALSE)</f>
        <v>Yes</v>
      </c>
      <c r="AE305" s="77" t="str">
        <f>VLOOKUP(F305,'N2K Features'!$D$5:$CL$125,26,FALSE)</f>
        <v>Small</v>
      </c>
      <c r="AF305" s="78" t="str">
        <f>VLOOKUP(F305,'N2K Features'!$D$5:$CL$125,27,FALSE)</f>
        <v>Low</v>
      </c>
      <c r="AG305" s="76" t="str">
        <f>VLOOKUP(F305,'N2K Features'!$D$5:$CL$125,28,FALSE)</f>
        <v>No</v>
      </c>
      <c r="AH305" s="76">
        <f>VLOOKUP(F305,'N2K Features'!$D$5:$CL$125,29,FALSE)</f>
        <v>0</v>
      </c>
      <c r="AI305" s="76">
        <f>VLOOKUP(F305,'N2K Features'!$D$5:$CL$125,30,FALSE)</f>
        <v>0</v>
      </c>
      <c r="AJ305" s="76" t="str">
        <f>VLOOKUP(F305,'N2K Features'!$D$5:$CL$125,31,FALSE)</f>
        <v>No</v>
      </c>
      <c r="AK305" s="76">
        <f>VLOOKUP(F305,'N2K Features'!$D$5:$CL$125,32,FALSE)</f>
        <v>0</v>
      </c>
      <c r="AL305" s="76">
        <f>VLOOKUP(F305,'N2K Features'!$D$5:$CL$125,33,FALSE)</f>
        <v>0</v>
      </c>
      <c r="AM305" s="76" t="str">
        <f>VLOOKUP(F305,'N2K Features'!$D$5:$CL$125,34,FALSE)</f>
        <v>Yes</v>
      </c>
      <c r="AN305" s="76" t="str">
        <f>VLOOKUP(F305,'N2K Features'!$D$5:$CL$125,35,FALSE)</f>
        <v>Small</v>
      </c>
      <c r="AO305" s="76" t="str">
        <f>VLOOKUP(F305,'N2K Features'!$D$5:$CL$125,36,FALSE)</f>
        <v>Low</v>
      </c>
      <c r="AP305" s="76" t="str">
        <f>VLOOKUP(F305,'N2K Features'!$D$5:$CL$125,37,FALSE)</f>
        <v>No</v>
      </c>
      <c r="AQ305" s="76">
        <f>VLOOKUP(F305,'N2K Features'!$D$5:$CL$125,38,FALSE)</f>
        <v>0</v>
      </c>
      <c r="AR305" s="76">
        <f>VLOOKUP(F305,'N2K Features'!$D$5:$CL$125,39,FALSE)</f>
        <v>0</v>
      </c>
      <c r="AS305" s="76" t="str">
        <f>VLOOKUP(F305,'N2K Features'!$D$5:$CL$125,40,FALSE)</f>
        <v>No</v>
      </c>
      <c r="AT305" s="76">
        <f>VLOOKUP(F305,'N2K Features'!$D$5:$CL$125,41,FALSE)</f>
        <v>0</v>
      </c>
      <c r="AU305" s="76">
        <f>VLOOKUP(F305,'N2K Features'!$D$5:$CL$125,42,FALSE)</f>
        <v>0</v>
      </c>
      <c r="AV305" s="76" t="str">
        <f>VLOOKUP(F305,'N2K Features'!$D$5:$CL$125,43,FALSE)</f>
        <v>No</v>
      </c>
      <c r="AW305" s="76">
        <f>VLOOKUP(F305,'N2K Features'!$D$5:$CL$125,44,FALSE)</f>
        <v>0</v>
      </c>
      <c r="AX305" s="76">
        <f>VLOOKUP(F305,'N2K Features'!$D$5:$CL$125,45,FALSE)</f>
        <v>0</v>
      </c>
      <c r="AY305" s="76" t="str">
        <f>VLOOKUP(F305,'N2K Features'!$D$5:$CL$125,46,FALSE)</f>
        <v>No</v>
      </c>
      <c r="AZ305" s="76">
        <f>VLOOKUP(F305,'N2K Features'!$D$5:$CL$125,47,FALSE)</f>
        <v>0</v>
      </c>
      <c r="BA305" s="76">
        <f>VLOOKUP(F305,'N2K Features'!$D$5:$CL$125,48,FALSE)</f>
        <v>0</v>
      </c>
      <c r="BB305" s="76" t="str">
        <f>VLOOKUP(F305,'N2K Features'!$D$5:$CL$125,49,FALSE)</f>
        <v>No</v>
      </c>
      <c r="BC305" s="76">
        <f>VLOOKUP(F305,'N2K Features'!$D$5:$CL$125,50,FALSE)</f>
        <v>0</v>
      </c>
      <c r="BD305" s="130">
        <f>VLOOKUP(F305,'N2K Features'!$D$5:$CL$125,51,FALSE)</f>
        <v>0</v>
      </c>
      <c r="BE305" s="76" t="str">
        <f>VLOOKUP(F305,'N2K Features'!$D$5:$CL$125,52,FALSE)</f>
        <v>No</v>
      </c>
      <c r="BF305" s="76">
        <f>VLOOKUP(F305,'N2K Features'!$D$5:$CL$125,53,FALSE)</f>
        <v>0</v>
      </c>
      <c r="BG305" s="130">
        <f>VLOOKUP(F305,'N2K Features'!$D$5:$CL$125,54,FALSE)</f>
        <v>0</v>
      </c>
      <c r="BH305" s="76" t="str">
        <f>VLOOKUP(F305,'N2K Features'!$D$5:$CL$125,55,FALSE)</f>
        <v>Yes</v>
      </c>
      <c r="BI305" s="76" t="str">
        <f>VLOOKUP(F305,'N2K Features'!$D$5:$CL$125,56,FALSE)</f>
        <v>Large</v>
      </c>
      <c r="BJ305" s="76" t="str">
        <f>VLOOKUP(F305,'N2K Features'!$D$5:$CL$125,57,FALSE)</f>
        <v>High</v>
      </c>
      <c r="BK305" s="76" t="str">
        <f>VLOOKUP(F305,'N2K Features'!$D$5:$CL$125,58,FALSE)</f>
        <v>Yes</v>
      </c>
      <c r="BL305" s="76" t="str">
        <f>VLOOKUP(F305,'N2K Features'!$D$5:$CL$125,59,FALSE)</f>
        <v>Large</v>
      </c>
      <c r="BM305" s="130" t="str">
        <f>VLOOKUP(F305,'N2K Features'!$D$5:$CL$125,60,FALSE)</f>
        <v>High</v>
      </c>
      <c r="BN305" s="76" t="str">
        <f>VLOOKUP(F305,'N2K Features'!$D$5:$CL$125,61,FALSE)</f>
        <v>Yes</v>
      </c>
      <c r="BO305" s="76" t="str">
        <f>VLOOKUP(F305,'N2K Features'!$D$5:$CL$125,62,FALSE)</f>
        <v>Medium</v>
      </c>
      <c r="BP305" s="76" t="str">
        <f>VLOOKUP(F305,'N2K Features'!$D$5:$CL$125,63,FALSE)</f>
        <v>Moderate</v>
      </c>
      <c r="BQ305" s="76" t="str">
        <f>VLOOKUP(F305,'N2K Features'!$D$5:$CL$125,64,FALSE)</f>
        <v>Yes</v>
      </c>
      <c r="BR305" s="76" t="str">
        <f>VLOOKUP(F305,'N2K Features'!$D$5:$CL$125,65,FALSE)</f>
        <v>Medium</v>
      </c>
      <c r="BS305" s="76" t="str">
        <f>VLOOKUP(F305,'N2K Features'!$D$5:$CL$125,66,FALSE)</f>
        <v>Moderate</v>
      </c>
      <c r="BT305" s="76" t="str">
        <f>VLOOKUP(F305,'N2K Features'!$D$5:$CL$125,67,FALSE)</f>
        <v>Yes</v>
      </c>
      <c r="BU305" s="76" t="str">
        <f>VLOOKUP(F305,'N2K Features'!$D$5:$CL$125,68,FALSE)</f>
        <v>Small</v>
      </c>
      <c r="BV305" s="76" t="str">
        <f>VLOOKUP(F305,'N2K Features'!$D$5:$CL$125,69,FALSE)</f>
        <v>Low</v>
      </c>
      <c r="BW305" s="76" t="str">
        <f>VLOOKUP(F305,'N2K Features'!$D$5:$CL$125,70,FALSE)</f>
        <v>Yes</v>
      </c>
      <c r="BX305" s="76" t="str">
        <f>VLOOKUP(F305,'N2K Features'!$D$5:$CL$125,71,FALSE)</f>
        <v>Medium</v>
      </c>
      <c r="BY305" s="130" t="str">
        <f>VLOOKUP(F305,'N2K Features'!$D$5:$CL$125,72,FALSE)</f>
        <v>High</v>
      </c>
      <c r="BZ305" s="76" t="str">
        <f>VLOOKUP(F305,'N2K Features'!$D$5:$CL$125,73,FALSE)</f>
        <v>No</v>
      </c>
      <c r="CA305" s="76">
        <f>VLOOKUP(F305,'N2K Features'!$D$5:$CL$125,74,FALSE)</f>
        <v>0</v>
      </c>
      <c r="CB305" s="76">
        <f>VLOOKUP(F305,'N2K Features'!$D$5:$CL$125,75,FALSE)</f>
        <v>0</v>
      </c>
      <c r="CC305" s="76" t="str">
        <f>VLOOKUP(F305,'N2K Features'!$D$5:$CL$125,76,FALSE)</f>
        <v>No</v>
      </c>
      <c r="CD305" s="76">
        <f>VLOOKUP(F305,'N2K Features'!$D$5:$CL$125,77,FALSE)</f>
        <v>0</v>
      </c>
      <c r="CE305" s="76">
        <f>VLOOKUP(F305,'N2K Features'!$D$5:$CL$125,78,FALSE)</f>
        <v>0</v>
      </c>
      <c r="CF305" s="76" t="str">
        <f>VLOOKUP(F305,'N2K Features'!$D$5:$CL$125,79,FALSE)</f>
        <v>Yes</v>
      </c>
      <c r="CG305" s="76" t="str">
        <f>VLOOKUP(F305,'N2K Features'!$D$5:$CL$125,80,FALSE)</f>
        <v>Medium</v>
      </c>
      <c r="CH305" s="76" t="str">
        <f>VLOOKUP(F305,'N2K Features'!$D$5:$CL$125,81,FALSE)</f>
        <v>Low</v>
      </c>
      <c r="CI305" s="76" t="str">
        <f>VLOOKUP(F305,'N2K Features'!$D$5:$CL$125,82,FALSE)</f>
        <v>Yes</v>
      </c>
      <c r="CJ305" s="76" t="str">
        <f>VLOOKUP(F305,'N2K Features'!$D$5:$CL$125,83,FALSE)</f>
        <v>Medium</v>
      </c>
      <c r="CK305" s="76" t="str">
        <f>VLOOKUP(F305,'N2K Features'!$D$5:$CL$125,84,FALSE)</f>
        <v>High</v>
      </c>
      <c r="CL305" s="76" t="str">
        <f>VLOOKUP(F305,'N2K Features'!$D$5:$CL$125,85,FALSE)</f>
        <v>Yes</v>
      </c>
      <c r="CM305" s="76" t="str">
        <f>VLOOKUP(F305,'N2K Features'!$D$5:$CL$125,86,FALSE)</f>
        <v>Medium</v>
      </c>
      <c r="CN305" s="79" t="str">
        <f>VLOOKUP(F305,'N2K Features'!$D$5:$CL$125,87,FALSE)</f>
        <v xml:space="preserve">Distinctive natural character, often nature reserves with interpretation. </v>
      </c>
    </row>
    <row r="306" spans="1:92" ht="14.4" hidden="1" x14ac:dyDescent="0.3">
      <c r="A306" s="129" t="s">
        <v>302</v>
      </c>
      <c r="B306" s="59" t="s">
        <v>303</v>
      </c>
      <c r="C306" s="59" t="s">
        <v>528</v>
      </c>
      <c r="D306" s="59" t="s">
        <v>700</v>
      </c>
      <c r="E306" s="59" t="s">
        <v>604</v>
      </c>
      <c r="F306" s="59" t="s">
        <v>701</v>
      </c>
      <c r="G306" s="59" t="s">
        <v>702</v>
      </c>
      <c r="H306" s="179" t="s">
        <v>556</v>
      </c>
      <c r="I306" s="77" t="str">
        <f>VLOOKUP(F306,'N2K Features'!$D$5:$CL$125,4,FALSE)</f>
        <v>No</v>
      </c>
      <c r="J306" s="77" t="str">
        <f>VLOOKUP(F306,'N2K Features'!$D$5:$CL$125,5,FALSE)</f>
        <v>Negligible</v>
      </c>
      <c r="K306" s="77" t="str">
        <f>VLOOKUP(F306,'N2K Features'!$D$5:$CL$125,6,FALSE)</f>
        <v>Low</v>
      </c>
      <c r="L306" s="77" t="str">
        <f>VLOOKUP(F306,'N2K Features'!$D$5:$CL$125,7,FALSE)</f>
        <v>No</v>
      </c>
      <c r="M306" s="77" t="str">
        <f>VLOOKUP(F306,'N2K Features'!$D$5:$CL$125,8,FALSE)</f>
        <v>Negligible</v>
      </c>
      <c r="N306" s="77" t="str">
        <f>VLOOKUP(F306,'N2K Features'!$D$5:$CL$125,9,FALSE)</f>
        <v>Low</v>
      </c>
      <c r="O306" s="77" t="str">
        <f>VLOOKUP(F306,'N2K Features'!$D$5:$CL$125,10,FALSE)</f>
        <v>No</v>
      </c>
      <c r="P306" s="77" t="str">
        <f>VLOOKUP(F306,'N2K Features'!$D$5:$CL$125,11,FALSE)</f>
        <v>Negligible</v>
      </c>
      <c r="Q306" s="77" t="str">
        <f>VLOOKUP(F306,'N2K Features'!$D$5:$CL$125,12,FALSE)</f>
        <v>Low</v>
      </c>
      <c r="R306" s="77" t="str">
        <f>VLOOKUP(F306,'N2K Features'!$D$5:$CL$125,13,FALSE)</f>
        <v>No</v>
      </c>
      <c r="S306" s="77" t="str">
        <f>VLOOKUP(F306,'N2K Features'!$D$5:$CL$125,14,FALSE)</f>
        <v>Negligible</v>
      </c>
      <c r="T306" s="77" t="str">
        <f>VLOOKUP(F306,'N2K Features'!$D$5:$CL$125,15,FALSE)</f>
        <v>Low</v>
      </c>
      <c r="U306" s="77" t="str">
        <f>VLOOKUP(F306,'N2K Features'!$D$5:$CL$125,16,FALSE)</f>
        <v>No</v>
      </c>
      <c r="V306" s="77">
        <f>VLOOKUP(F306,'N2K Features'!$D$5:$CL$125, 17,FALSE)</f>
        <v>0</v>
      </c>
      <c r="W306" s="77">
        <f>VLOOKUP(F306,'N2K Features'!$D$5:$CL$125,18,FALSE)</f>
        <v>0</v>
      </c>
      <c r="X306" s="77" t="str">
        <f>VLOOKUP(F306,'N2K Features'!$D$5:$CL$125,19,FALSE)</f>
        <v>No</v>
      </c>
      <c r="Y306" s="77">
        <f>VLOOKUP(F306,'N2K Features'!$D$5:$CL$125,20,FALSE)</f>
        <v>0</v>
      </c>
      <c r="Z306" s="77">
        <f>VLOOKUP(F306,'N2K Features'!$D$5:$CL$125,21,FALSE)</f>
        <v>0</v>
      </c>
      <c r="AA306" s="77" t="str">
        <f>VLOOKUP(F306,'N2K Features'!$D$5:$CL$125,22,FALSE)</f>
        <v>No</v>
      </c>
      <c r="AB306" s="77">
        <f>VLOOKUP(F306,'N2K Features'!$D$5:$CL$125,23,FALSE)</f>
        <v>0</v>
      </c>
      <c r="AC306" s="77">
        <f>VLOOKUP(F306,'N2K Features'!$D$5:$CL$125,24,FALSE)</f>
        <v>0</v>
      </c>
      <c r="AD306" s="77" t="str">
        <f>VLOOKUP(F306,'N2K Features'!$D$5:$CL$125,25,FALSE)</f>
        <v>No</v>
      </c>
      <c r="AE306" s="77">
        <f>VLOOKUP(F306,'N2K Features'!$D$5:$CL$125,26,FALSE)</f>
        <v>0</v>
      </c>
      <c r="AF306" s="78">
        <f>VLOOKUP(F306,'N2K Features'!$D$5:$CL$125,27,FALSE)</f>
        <v>0</v>
      </c>
      <c r="AG306" s="76" t="str">
        <f>VLOOKUP(F306,'N2K Features'!$D$5:$CL$125,28,FALSE)</f>
        <v>No</v>
      </c>
      <c r="AH306" s="76">
        <f>VLOOKUP(F306,'N2K Features'!$D$5:$CL$125,29,FALSE)</f>
        <v>0</v>
      </c>
      <c r="AI306" s="76">
        <f>VLOOKUP(F306,'N2K Features'!$D$5:$CL$125,30,FALSE)</f>
        <v>0</v>
      </c>
      <c r="AJ306" s="76" t="str">
        <f>VLOOKUP(F306,'N2K Features'!$D$5:$CL$125,31,FALSE)</f>
        <v>No</v>
      </c>
      <c r="AK306" s="76">
        <f>VLOOKUP(F306,'N2K Features'!$D$5:$CL$125,32,FALSE)</f>
        <v>0</v>
      </c>
      <c r="AL306" s="76">
        <f>VLOOKUP(F306,'N2K Features'!$D$5:$CL$125,33,FALSE)</f>
        <v>0</v>
      </c>
      <c r="AM306" s="76" t="str">
        <f>VLOOKUP(F306,'N2K Features'!$D$5:$CL$125,34,FALSE)</f>
        <v>No</v>
      </c>
      <c r="AN306" s="76">
        <f>VLOOKUP(F306,'N2K Features'!$D$5:$CL$125,35,FALSE)</f>
        <v>0</v>
      </c>
      <c r="AO306" s="76">
        <f>VLOOKUP(F306,'N2K Features'!$D$5:$CL$125,36,FALSE)</f>
        <v>0</v>
      </c>
      <c r="AP306" s="76" t="str">
        <f>VLOOKUP(F306,'N2K Features'!$D$5:$CL$125,37,FALSE)</f>
        <v>No</v>
      </c>
      <c r="AQ306" s="76">
        <f>VLOOKUP(F306,'N2K Features'!$D$5:$CL$125,38,FALSE)</f>
        <v>0</v>
      </c>
      <c r="AR306" s="76">
        <f>VLOOKUP(F306,'N2K Features'!$D$5:$CL$125,39,FALSE)</f>
        <v>0</v>
      </c>
      <c r="AS306" s="76" t="str">
        <f>VLOOKUP(F306,'N2K Features'!$D$5:$CL$125,40,FALSE)</f>
        <v>No</v>
      </c>
      <c r="AT306" s="76">
        <f>VLOOKUP(F306,'N2K Features'!$D$5:$CL$125,41,FALSE)</f>
        <v>0</v>
      </c>
      <c r="AU306" s="76">
        <f>VLOOKUP(F306,'N2K Features'!$D$5:$CL$125,42,FALSE)</f>
        <v>0</v>
      </c>
      <c r="AV306" s="76" t="str">
        <f>VLOOKUP(F306,'N2K Features'!$D$5:$CL$125,43,FALSE)</f>
        <v>No</v>
      </c>
      <c r="AW306" s="76">
        <f>VLOOKUP(F306,'N2K Features'!$D$5:$CL$125,44,FALSE)</f>
        <v>0</v>
      </c>
      <c r="AX306" s="76">
        <f>VLOOKUP(F306,'N2K Features'!$D$5:$CL$125,45,FALSE)</f>
        <v>0</v>
      </c>
      <c r="AY306" s="76" t="str">
        <f>VLOOKUP(F306,'N2K Features'!$D$5:$CL$125,46,FALSE)</f>
        <v>No</v>
      </c>
      <c r="AZ306" s="76">
        <f>VLOOKUP(F306,'N2K Features'!$D$5:$CL$125,47,FALSE)</f>
        <v>0</v>
      </c>
      <c r="BA306" s="76">
        <f>VLOOKUP(F306,'N2K Features'!$D$5:$CL$125,48,FALSE)</f>
        <v>0</v>
      </c>
      <c r="BB306" s="76" t="str">
        <f>VLOOKUP(F306,'N2K Features'!$D$5:$CL$125,49,FALSE)</f>
        <v>No</v>
      </c>
      <c r="BC306" s="76">
        <f>VLOOKUP(F306,'N2K Features'!$D$5:$CL$125,50,FALSE)</f>
        <v>0</v>
      </c>
      <c r="BD306" s="130">
        <f>VLOOKUP(F306,'N2K Features'!$D$5:$CL$125,51,FALSE)</f>
        <v>0</v>
      </c>
      <c r="BE306" s="76" t="str">
        <f>VLOOKUP(F306,'N2K Features'!$D$5:$CL$125,52,FALSE)</f>
        <v>No</v>
      </c>
      <c r="BF306" s="76">
        <f>VLOOKUP(F306,'N2K Features'!$D$5:$CL$125,53,FALSE)</f>
        <v>0</v>
      </c>
      <c r="BG306" s="130">
        <f>VLOOKUP(F306,'N2K Features'!$D$5:$CL$125,54,FALSE)</f>
        <v>0</v>
      </c>
      <c r="BH306" s="76" t="str">
        <f>VLOOKUP(F306,'N2K Features'!$D$5:$CL$125,55,FALSE)</f>
        <v>No</v>
      </c>
      <c r="BI306" s="76">
        <f>VLOOKUP(F306,'N2K Features'!$D$5:$CL$125,56,FALSE)</f>
        <v>0</v>
      </c>
      <c r="BJ306" s="76">
        <f>VLOOKUP(F306,'N2K Features'!$D$5:$CL$125,57,FALSE)</f>
        <v>0</v>
      </c>
      <c r="BK306" s="76" t="str">
        <f>VLOOKUP(F306,'N2K Features'!$D$5:$CL$125,58,FALSE)</f>
        <v>No</v>
      </c>
      <c r="BL306" s="76">
        <f>VLOOKUP(F306,'N2K Features'!$D$5:$CL$125,59,FALSE)</f>
        <v>0</v>
      </c>
      <c r="BM306" s="130">
        <f>VLOOKUP(F306,'N2K Features'!$D$5:$CL$125,60,FALSE)</f>
        <v>0</v>
      </c>
      <c r="BN306" s="76" t="str">
        <f>VLOOKUP(F306,'N2K Features'!$D$5:$CL$125,61,FALSE)</f>
        <v>No</v>
      </c>
      <c r="BO306" s="76">
        <f>VLOOKUP(F306,'N2K Features'!$D$5:$CL$125,62,FALSE)</f>
        <v>0</v>
      </c>
      <c r="BP306" s="76">
        <f>VLOOKUP(F306,'N2K Features'!$D$5:$CL$125,63,FALSE)</f>
        <v>0</v>
      </c>
      <c r="BQ306" s="76" t="str">
        <f>VLOOKUP(F306,'N2K Features'!$D$5:$CL$125,64,FALSE)</f>
        <v>No</v>
      </c>
      <c r="BR306" s="76">
        <f>VLOOKUP(F306,'N2K Features'!$D$5:$CL$125,65,FALSE)</f>
        <v>0</v>
      </c>
      <c r="BS306" s="76">
        <f>VLOOKUP(F306,'N2K Features'!$D$5:$CL$125,66,FALSE)</f>
        <v>0</v>
      </c>
      <c r="BT306" s="76" t="str">
        <f>VLOOKUP(F306,'N2K Features'!$D$5:$CL$125,67,FALSE)</f>
        <v>No</v>
      </c>
      <c r="BU306" s="76">
        <f>VLOOKUP(F306,'N2K Features'!$D$5:$CL$125,68,FALSE)</f>
        <v>0</v>
      </c>
      <c r="BV306" s="76">
        <f>VLOOKUP(F306,'N2K Features'!$D$5:$CL$125,69,FALSE)</f>
        <v>0</v>
      </c>
      <c r="BW306" s="76" t="str">
        <f>VLOOKUP(F306,'N2K Features'!$D$5:$CL$125,70,FALSE)</f>
        <v>No</v>
      </c>
      <c r="BX306" s="76">
        <f>VLOOKUP(F306,'N2K Features'!$D$5:$CL$125,71,FALSE)</f>
        <v>0</v>
      </c>
      <c r="BY306" s="130">
        <f>VLOOKUP(F306,'N2K Features'!$D$5:$CL$125,72,FALSE)</f>
        <v>0</v>
      </c>
      <c r="BZ306" s="76" t="str">
        <f>VLOOKUP(F306,'N2K Features'!$D$5:$CL$125,73,FALSE)</f>
        <v>No</v>
      </c>
      <c r="CA306" s="76">
        <f>VLOOKUP(F306,'N2K Features'!$D$5:$CL$125,74,FALSE)</f>
        <v>0</v>
      </c>
      <c r="CB306" s="76">
        <f>VLOOKUP(F306,'N2K Features'!$D$5:$CL$125,75,FALSE)</f>
        <v>0</v>
      </c>
      <c r="CC306" s="76" t="str">
        <f>VLOOKUP(F306,'N2K Features'!$D$5:$CL$125,76,FALSE)</f>
        <v>No</v>
      </c>
      <c r="CD306" s="76">
        <f>VLOOKUP(F306,'N2K Features'!$D$5:$CL$125,77,FALSE)</f>
        <v>0</v>
      </c>
      <c r="CE306" s="76">
        <f>VLOOKUP(F306,'N2K Features'!$D$5:$CL$125,78,FALSE)</f>
        <v>0</v>
      </c>
      <c r="CF306" s="76" t="str">
        <f>VLOOKUP(F306,'N2K Features'!$D$5:$CL$125,79,FALSE)</f>
        <v>No</v>
      </c>
      <c r="CG306" s="76">
        <f>VLOOKUP(F306,'N2K Features'!$D$5:$CL$125,80,FALSE)</f>
        <v>0</v>
      </c>
      <c r="CH306" s="76">
        <f>VLOOKUP(F306,'N2K Features'!$D$5:$CL$125,81,FALSE)</f>
        <v>0</v>
      </c>
      <c r="CI306" s="76" t="str">
        <f>VLOOKUP(F306,'N2K Features'!$D$5:$CL$125,82,FALSE)</f>
        <v>No</v>
      </c>
      <c r="CJ306" s="76">
        <f>VLOOKUP(F306,'N2K Features'!$D$5:$CL$125,83,FALSE)</f>
        <v>0</v>
      </c>
      <c r="CK306" s="76">
        <f>VLOOKUP(F306,'N2K Features'!$D$5:$CL$125,84,FALSE)</f>
        <v>0</v>
      </c>
      <c r="CL306" s="76" t="str">
        <f>VLOOKUP(F306,'N2K Features'!$D$5:$CL$125,85,FALSE)</f>
        <v>Yes</v>
      </c>
      <c r="CM306" s="76" t="str">
        <f>VLOOKUP(F306,'N2K Features'!$D$5:$CL$125,86,FALSE)</f>
        <v>Low</v>
      </c>
      <c r="CN306" s="79" t="str">
        <f>VLOOKUP(F306,'N2K Features'!$D$5:$CL$125,87,FALSE)</f>
        <v xml:space="preserve">Interest to botanists. </v>
      </c>
    </row>
    <row r="307" spans="1:92" ht="14.4" hidden="1" x14ac:dyDescent="0.3">
      <c r="A307" s="129" t="s">
        <v>302</v>
      </c>
      <c r="B307" s="59" t="s">
        <v>303</v>
      </c>
      <c r="C307" s="59" t="s">
        <v>528</v>
      </c>
      <c r="D307" s="59" t="s">
        <v>43</v>
      </c>
      <c r="E307" s="59" t="s">
        <v>606</v>
      </c>
      <c r="F307" s="59" t="s">
        <v>44</v>
      </c>
      <c r="G307" s="59" t="s">
        <v>45</v>
      </c>
      <c r="H307" s="179" t="s">
        <v>46</v>
      </c>
      <c r="I307" s="77" t="str">
        <f>VLOOKUP(F307,'N2K Features'!$D$5:$CL$125,4,FALSE)</f>
        <v>No</v>
      </c>
      <c r="J307" s="77" t="str">
        <f>VLOOKUP(F307,'N2K Features'!$D$5:$CL$125,5,FALSE)</f>
        <v>Negligible</v>
      </c>
      <c r="K307" s="77" t="str">
        <f>VLOOKUP(F307,'N2K Features'!$D$5:$CL$125,6,FALSE)</f>
        <v>Low</v>
      </c>
      <c r="L307" s="77" t="str">
        <f>VLOOKUP(F307,'N2K Features'!$D$5:$CL$125,7,FALSE)</f>
        <v>No</v>
      </c>
      <c r="M307" s="77" t="str">
        <f>VLOOKUP(F307,'N2K Features'!$D$5:$CL$125,8,FALSE)</f>
        <v>Negligible</v>
      </c>
      <c r="N307" s="77" t="str">
        <f>VLOOKUP(F307,'N2K Features'!$D$5:$CL$125,9,FALSE)</f>
        <v>Low</v>
      </c>
      <c r="O307" s="77" t="str">
        <f>VLOOKUP(F307,'N2K Features'!$D$5:$CL$125,10,FALSE)</f>
        <v>No</v>
      </c>
      <c r="P307" s="77" t="str">
        <f>VLOOKUP(F307,'N2K Features'!$D$5:$CL$125,11,FALSE)</f>
        <v>Negligible</v>
      </c>
      <c r="Q307" s="77" t="str">
        <f>VLOOKUP(F307,'N2K Features'!$D$5:$CL$125,12,FALSE)</f>
        <v>Low</v>
      </c>
      <c r="R307" s="77" t="str">
        <f>VLOOKUP(F307,'N2K Features'!$D$5:$CL$125,13,FALSE)</f>
        <v>No</v>
      </c>
      <c r="S307" s="77" t="str">
        <f>VLOOKUP(F307,'N2K Features'!$D$5:$CL$125,14,FALSE)</f>
        <v>Negligible</v>
      </c>
      <c r="T307" s="77" t="str">
        <f>VLOOKUP(F307,'N2K Features'!$D$5:$CL$125,15,FALSE)</f>
        <v>Low</v>
      </c>
      <c r="U307" s="77" t="str">
        <f>VLOOKUP(F307,'N2K Features'!$D$5:$CL$125,16,FALSE)</f>
        <v>No</v>
      </c>
      <c r="V307" s="77">
        <f>VLOOKUP(F307,'N2K Features'!$D$5:$CL$125, 17,FALSE)</f>
        <v>0</v>
      </c>
      <c r="W307" s="77">
        <f>VLOOKUP(F307,'N2K Features'!$D$5:$CL$125,18,FALSE)</f>
        <v>0</v>
      </c>
      <c r="X307" s="77" t="str">
        <f>VLOOKUP(F307,'N2K Features'!$D$5:$CL$125,19,FALSE)</f>
        <v>No</v>
      </c>
      <c r="Y307" s="77">
        <f>VLOOKUP(F307,'N2K Features'!$D$5:$CL$125,20,FALSE)</f>
        <v>0</v>
      </c>
      <c r="Z307" s="77">
        <f>VLOOKUP(F307,'N2K Features'!$D$5:$CL$125,21,FALSE)</f>
        <v>0</v>
      </c>
      <c r="AA307" s="77" t="str">
        <f>VLOOKUP(F307,'N2K Features'!$D$5:$CL$125,22,FALSE)</f>
        <v>No</v>
      </c>
      <c r="AB307" s="77">
        <f>VLOOKUP(F307,'N2K Features'!$D$5:$CL$125,23,FALSE)</f>
        <v>0</v>
      </c>
      <c r="AC307" s="77">
        <f>VLOOKUP(F307,'N2K Features'!$D$5:$CL$125,24,FALSE)</f>
        <v>0</v>
      </c>
      <c r="AD307" s="77" t="str">
        <f>VLOOKUP(F307,'N2K Features'!$D$5:$CL$125,25,FALSE)</f>
        <v>No</v>
      </c>
      <c r="AE307" s="77">
        <f>VLOOKUP(F307,'N2K Features'!$D$5:$CL$125,26,FALSE)</f>
        <v>0</v>
      </c>
      <c r="AF307" s="78">
        <f>VLOOKUP(F307,'N2K Features'!$D$5:$CL$125,27,FALSE)</f>
        <v>0</v>
      </c>
      <c r="AG307" s="76" t="str">
        <f>VLOOKUP(F307,'N2K Features'!$D$5:$CL$125,28,FALSE)</f>
        <v>No</v>
      </c>
      <c r="AH307" s="76">
        <f>VLOOKUP(F307,'N2K Features'!$D$5:$CL$125,29,FALSE)</f>
        <v>0</v>
      </c>
      <c r="AI307" s="76">
        <f>VLOOKUP(F307,'N2K Features'!$D$5:$CL$125,30,FALSE)</f>
        <v>0</v>
      </c>
      <c r="AJ307" s="76" t="str">
        <f>VLOOKUP(F307,'N2K Features'!$D$5:$CL$125,31,FALSE)</f>
        <v>No</v>
      </c>
      <c r="AK307" s="76">
        <f>VLOOKUP(F307,'N2K Features'!$D$5:$CL$125,32,FALSE)</f>
        <v>0</v>
      </c>
      <c r="AL307" s="76">
        <f>VLOOKUP(F307,'N2K Features'!$D$5:$CL$125,33,FALSE)</f>
        <v>0</v>
      </c>
      <c r="AM307" s="76" t="str">
        <f>VLOOKUP(F307,'N2K Features'!$D$5:$CL$125,34,FALSE)</f>
        <v>No</v>
      </c>
      <c r="AN307" s="76">
        <f>VLOOKUP(F307,'N2K Features'!$D$5:$CL$125,35,FALSE)</f>
        <v>0</v>
      </c>
      <c r="AO307" s="76">
        <f>VLOOKUP(F307,'N2K Features'!$D$5:$CL$125,36,FALSE)</f>
        <v>0</v>
      </c>
      <c r="AP307" s="76" t="str">
        <f>VLOOKUP(F307,'N2K Features'!$D$5:$CL$125,37,FALSE)</f>
        <v>No</v>
      </c>
      <c r="AQ307" s="76">
        <f>VLOOKUP(F307,'N2K Features'!$D$5:$CL$125,38,FALSE)</f>
        <v>0</v>
      </c>
      <c r="AR307" s="76">
        <f>VLOOKUP(F307,'N2K Features'!$D$5:$CL$125,39,FALSE)</f>
        <v>0</v>
      </c>
      <c r="AS307" s="76" t="str">
        <f>VLOOKUP(F307,'N2K Features'!$D$5:$CL$125,40,FALSE)</f>
        <v>No</v>
      </c>
      <c r="AT307" s="76">
        <f>VLOOKUP(F307,'N2K Features'!$D$5:$CL$125,41,FALSE)</f>
        <v>0</v>
      </c>
      <c r="AU307" s="76">
        <f>VLOOKUP(F307,'N2K Features'!$D$5:$CL$125,42,FALSE)</f>
        <v>0</v>
      </c>
      <c r="AV307" s="76" t="str">
        <f>VLOOKUP(F307,'N2K Features'!$D$5:$CL$125,43,FALSE)</f>
        <v>No</v>
      </c>
      <c r="AW307" s="76">
        <f>VLOOKUP(F307,'N2K Features'!$D$5:$CL$125,44,FALSE)</f>
        <v>0</v>
      </c>
      <c r="AX307" s="76">
        <f>VLOOKUP(F307,'N2K Features'!$D$5:$CL$125,45,FALSE)</f>
        <v>0</v>
      </c>
      <c r="AY307" s="76" t="str">
        <f>VLOOKUP(F307,'N2K Features'!$D$5:$CL$125,46,FALSE)</f>
        <v>No</v>
      </c>
      <c r="AZ307" s="76">
        <f>VLOOKUP(F307,'N2K Features'!$D$5:$CL$125,47,FALSE)</f>
        <v>0</v>
      </c>
      <c r="BA307" s="76">
        <f>VLOOKUP(F307,'N2K Features'!$D$5:$CL$125,48,FALSE)</f>
        <v>0</v>
      </c>
      <c r="BB307" s="76" t="str">
        <f>VLOOKUP(F307,'N2K Features'!$D$5:$CL$125,49,FALSE)</f>
        <v>No</v>
      </c>
      <c r="BC307" s="76">
        <f>VLOOKUP(F307,'N2K Features'!$D$5:$CL$125,50,FALSE)</f>
        <v>0</v>
      </c>
      <c r="BD307" s="130">
        <f>VLOOKUP(F307,'N2K Features'!$D$5:$CL$125,51,FALSE)</f>
        <v>0</v>
      </c>
      <c r="BE307" s="76" t="str">
        <f>VLOOKUP(F307,'N2K Features'!$D$5:$CL$125,52,FALSE)</f>
        <v>No</v>
      </c>
      <c r="BF307" s="76">
        <f>VLOOKUP(F307,'N2K Features'!$D$5:$CL$125,53,FALSE)</f>
        <v>0</v>
      </c>
      <c r="BG307" s="130">
        <f>VLOOKUP(F307,'N2K Features'!$D$5:$CL$125,54,FALSE)</f>
        <v>0</v>
      </c>
      <c r="BH307" s="76" t="str">
        <f>VLOOKUP(F307,'N2K Features'!$D$5:$CL$125,55,FALSE)</f>
        <v>No</v>
      </c>
      <c r="BI307" s="76">
        <f>VLOOKUP(F307,'N2K Features'!$D$5:$CL$125,56,FALSE)</f>
        <v>0</v>
      </c>
      <c r="BJ307" s="76">
        <f>VLOOKUP(F307,'N2K Features'!$D$5:$CL$125,57,FALSE)</f>
        <v>0</v>
      </c>
      <c r="BK307" s="76" t="str">
        <f>VLOOKUP(F307,'N2K Features'!$D$5:$CL$125,58,FALSE)</f>
        <v>No</v>
      </c>
      <c r="BL307" s="76">
        <f>VLOOKUP(F307,'N2K Features'!$D$5:$CL$125,59,FALSE)</f>
        <v>0</v>
      </c>
      <c r="BM307" s="130">
        <f>VLOOKUP(F307,'N2K Features'!$D$5:$CL$125,60,FALSE)</f>
        <v>0</v>
      </c>
      <c r="BN307" s="76" t="str">
        <f>VLOOKUP(F307,'N2K Features'!$D$5:$CL$125,61,FALSE)</f>
        <v>No</v>
      </c>
      <c r="BO307" s="76">
        <f>VLOOKUP(F307,'N2K Features'!$D$5:$CL$125,62,FALSE)</f>
        <v>0</v>
      </c>
      <c r="BP307" s="76">
        <f>VLOOKUP(F307,'N2K Features'!$D$5:$CL$125,63,FALSE)</f>
        <v>0</v>
      </c>
      <c r="BQ307" s="76" t="str">
        <f>VLOOKUP(F307,'N2K Features'!$D$5:$CL$125,64,FALSE)</f>
        <v>No</v>
      </c>
      <c r="BR307" s="76">
        <f>VLOOKUP(F307,'N2K Features'!$D$5:$CL$125,65,FALSE)</f>
        <v>0</v>
      </c>
      <c r="BS307" s="76">
        <f>VLOOKUP(F307,'N2K Features'!$D$5:$CL$125,66,FALSE)</f>
        <v>0</v>
      </c>
      <c r="BT307" s="76" t="str">
        <f>VLOOKUP(F307,'N2K Features'!$D$5:$CL$125,67,FALSE)</f>
        <v>No</v>
      </c>
      <c r="BU307" s="76">
        <f>VLOOKUP(F307,'N2K Features'!$D$5:$CL$125,68,FALSE)</f>
        <v>0</v>
      </c>
      <c r="BV307" s="76">
        <f>VLOOKUP(F307,'N2K Features'!$D$5:$CL$125,69,FALSE)</f>
        <v>0</v>
      </c>
      <c r="BW307" s="76" t="str">
        <f>VLOOKUP(F307,'N2K Features'!$D$5:$CL$125,70,FALSE)</f>
        <v>No</v>
      </c>
      <c r="BX307" s="76">
        <f>VLOOKUP(F307,'N2K Features'!$D$5:$CL$125,71,FALSE)</f>
        <v>0</v>
      </c>
      <c r="BY307" s="130">
        <f>VLOOKUP(F307,'N2K Features'!$D$5:$CL$125,72,FALSE)</f>
        <v>0</v>
      </c>
      <c r="BZ307" s="76" t="str">
        <f>VLOOKUP(F307,'N2K Features'!$D$5:$CL$125,73,FALSE)</f>
        <v>No</v>
      </c>
      <c r="CA307" s="76">
        <f>VLOOKUP(F307,'N2K Features'!$D$5:$CL$125,74,FALSE)</f>
        <v>0</v>
      </c>
      <c r="CB307" s="76">
        <f>VLOOKUP(F307,'N2K Features'!$D$5:$CL$125,75,FALSE)</f>
        <v>0</v>
      </c>
      <c r="CC307" s="76" t="str">
        <f>VLOOKUP(F307,'N2K Features'!$D$5:$CL$125,76,FALSE)</f>
        <v>No</v>
      </c>
      <c r="CD307" s="76">
        <f>VLOOKUP(F307,'N2K Features'!$D$5:$CL$125,77,FALSE)</f>
        <v>0</v>
      </c>
      <c r="CE307" s="76">
        <f>VLOOKUP(F307,'N2K Features'!$D$5:$CL$125,78,FALSE)</f>
        <v>0</v>
      </c>
      <c r="CF307" s="76" t="str">
        <f>VLOOKUP(F307,'N2K Features'!$D$5:$CL$125,79,FALSE)</f>
        <v>No</v>
      </c>
      <c r="CG307" s="76">
        <f>VLOOKUP(F307,'N2K Features'!$D$5:$CL$125,80,FALSE)</f>
        <v>0</v>
      </c>
      <c r="CH307" s="76">
        <f>VLOOKUP(F307,'N2K Features'!$D$5:$CL$125,81,FALSE)</f>
        <v>0</v>
      </c>
      <c r="CI307" s="76" t="str">
        <f>VLOOKUP(F307,'N2K Features'!$D$5:$CL$125,82,FALSE)</f>
        <v>No</v>
      </c>
      <c r="CJ307" s="76">
        <f>VLOOKUP(F307,'N2K Features'!$D$5:$CL$125,83,FALSE)</f>
        <v>0</v>
      </c>
      <c r="CK307" s="76">
        <f>VLOOKUP(F307,'N2K Features'!$D$5:$CL$125,84,FALSE)</f>
        <v>0</v>
      </c>
      <c r="CL307" s="76" t="str">
        <f>VLOOKUP(F307,'N2K Features'!$D$5:$CL$125,85,FALSE)</f>
        <v>No</v>
      </c>
      <c r="CM307" s="76">
        <f>VLOOKUP(F307,'N2K Features'!$D$5:$CL$125,86,FALSE)</f>
        <v>0</v>
      </c>
      <c r="CN307" s="79" t="str">
        <f>VLOOKUP(F307,'N2K Features'!$D$5:$CL$125,87,FALSE)</f>
        <v xml:space="preserve">Specialist interest only. </v>
      </c>
    </row>
    <row r="308" spans="1:92" ht="14.4" hidden="1" x14ac:dyDescent="0.3">
      <c r="A308" s="129" t="s">
        <v>302</v>
      </c>
      <c r="B308" s="59" t="s">
        <v>303</v>
      </c>
      <c r="C308" s="59" t="s">
        <v>528</v>
      </c>
      <c r="D308" s="59" t="s">
        <v>715</v>
      </c>
      <c r="E308" s="59" t="s">
        <v>717</v>
      </c>
      <c r="F308" s="59" t="s">
        <v>716</v>
      </c>
      <c r="G308" s="59" t="s">
        <v>717</v>
      </c>
      <c r="H308" s="179" t="s">
        <v>718</v>
      </c>
      <c r="I308" s="77" t="str">
        <f>VLOOKUP(F308,'N2K Features'!$D$5:$CL$125,4,FALSE)</f>
        <v>No</v>
      </c>
      <c r="J308" s="77">
        <f>VLOOKUP(F308,'N2K Features'!$D$5:$CL$125,5,FALSE)</f>
        <v>0</v>
      </c>
      <c r="K308" s="77">
        <f>VLOOKUP(F308,'N2K Features'!$D$5:$CL$125,6,FALSE)</f>
        <v>0</v>
      </c>
      <c r="L308" s="77" t="str">
        <f>VLOOKUP(F308,'N2K Features'!$D$5:$CL$125,7,FALSE)</f>
        <v>No</v>
      </c>
      <c r="M308" s="77" t="str">
        <f>VLOOKUP(F308,'N2K Features'!$D$5:$CL$125,8,FALSE)</f>
        <v>Negligible</v>
      </c>
      <c r="N308" s="77" t="str">
        <f>VLOOKUP(F308,'N2K Features'!$D$5:$CL$125,9,FALSE)</f>
        <v>Low</v>
      </c>
      <c r="O308" s="77" t="str">
        <f>VLOOKUP(F308,'N2K Features'!$D$5:$CL$125,10,FALSE)</f>
        <v>No</v>
      </c>
      <c r="P308" s="77" t="str">
        <f>VLOOKUP(F308,'N2K Features'!$D$5:$CL$125,11,FALSE)</f>
        <v>Negligible</v>
      </c>
      <c r="Q308" s="77" t="str">
        <f>VLOOKUP(F308,'N2K Features'!$D$5:$CL$125,12,FALSE)</f>
        <v>Low</v>
      </c>
      <c r="R308" s="77" t="str">
        <f>VLOOKUP(F308,'N2K Features'!$D$5:$CL$125,13,FALSE)</f>
        <v>No</v>
      </c>
      <c r="S308" s="77">
        <f>VLOOKUP(F308,'N2K Features'!$D$5:$CL$125,14,FALSE)</f>
        <v>0</v>
      </c>
      <c r="T308" s="77">
        <f>VLOOKUP(F308,'N2K Features'!$D$5:$CL$125,15,FALSE)</f>
        <v>0</v>
      </c>
      <c r="U308" s="77" t="str">
        <f>VLOOKUP(F308,'N2K Features'!$D$5:$CL$125,16,FALSE)</f>
        <v>No</v>
      </c>
      <c r="V308" s="77">
        <f>VLOOKUP(F308,'N2K Features'!$D$5:$CL$125, 17,FALSE)</f>
        <v>0</v>
      </c>
      <c r="W308" s="77">
        <f>VLOOKUP(F308,'N2K Features'!$D$5:$CL$125,18,FALSE)</f>
        <v>0</v>
      </c>
      <c r="X308" s="77" t="str">
        <f>VLOOKUP(F308,'N2K Features'!$D$5:$CL$125,19,FALSE)</f>
        <v>No</v>
      </c>
      <c r="Y308" s="77">
        <f>VLOOKUP(F308,'N2K Features'!$D$5:$CL$125,20,FALSE)</f>
        <v>0</v>
      </c>
      <c r="Z308" s="77">
        <f>VLOOKUP(F308,'N2K Features'!$D$5:$CL$125,21,FALSE)</f>
        <v>0</v>
      </c>
      <c r="AA308" s="77" t="str">
        <f>VLOOKUP(F308,'N2K Features'!$D$5:$CL$125,22,FALSE)</f>
        <v>No</v>
      </c>
      <c r="AB308" s="77">
        <f>VLOOKUP(F308,'N2K Features'!$D$5:$CL$125,23,FALSE)</f>
        <v>0</v>
      </c>
      <c r="AC308" s="77">
        <f>VLOOKUP(F308,'N2K Features'!$D$5:$CL$125,24,FALSE)</f>
        <v>0</v>
      </c>
      <c r="AD308" s="77" t="str">
        <f>VLOOKUP(F308,'N2K Features'!$D$5:$CL$125,25,FALSE)</f>
        <v>No</v>
      </c>
      <c r="AE308" s="77">
        <f>VLOOKUP(F308,'N2K Features'!$D$5:$CL$125,26,FALSE)</f>
        <v>0</v>
      </c>
      <c r="AF308" s="78">
        <f>VLOOKUP(F308,'N2K Features'!$D$5:$CL$125,27,FALSE)</f>
        <v>0</v>
      </c>
      <c r="AG308" s="76" t="str">
        <f>VLOOKUP(F308,'N2K Features'!$D$5:$CL$125,28,FALSE)</f>
        <v>No</v>
      </c>
      <c r="AH308" s="76">
        <f>VLOOKUP(F308,'N2K Features'!$D$5:$CL$125,29,FALSE)</f>
        <v>0</v>
      </c>
      <c r="AI308" s="76">
        <f>VLOOKUP(F308,'N2K Features'!$D$5:$CL$125,30,FALSE)</f>
        <v>0</v>
      </c>
      <c r="AJ308" s="76" t="str">
        <f>VLOOKUP(F308,'N2K Features'!$D$5:$CL$125,31,FALSE)</f>
        <v>No</v>
      </c>
      <c r="AK308" s="76">
        <f>VLOOKUP(F308,'N2K Features'!$D$5:$CL$125,32,FALSE)</f>
        <v>0</v>
      </c>
      <c r="AL308" s="76">
        <f>VLOOKUP(F308,'N2K Features'!$D$5:$CL$125,33,FALSE)</f>
        <v>0</v>
      </c>
      <c r="AM308" s="76" t="str">
        <f>VLOOKUP(F308,'N2K Features'!$D$5:$CL$125,34,FALSE)</f>
        <v>No</v>
      </c>
      <c r="AN308" s="76">
        <f>VLOOKUP(F308,'N2K Features'!$D$5:$CL$125,35,FALSE)</f>
        <v>0</v>
      </c>
      <c r="AO308" s="76">
        <f>VLOOKUP(F308,'N2K Features'!$D$5:$CL$125,36,FALSE)</f>
        <v>0</v>
      </c>
      <c r="AP308" s="76" t="str">
        <f>VLOOKUP(F308,'N2K Features'!$D$5:$CL$125,37,FALSE)</f>
        <v>No</v>
      </c>
      <c r="AQ308" s="76">
        <f>VLOOKUP(F308,'N2K Features'!$D$5:$CL$125,38,FALSE)</f>
        <v>0</v>
      </c>
      <c r="AR308" s="76">
        <f>VLOOKUP(F308,'N2K Features'!$D$5:$CL$125,39,FALSE)</f>
        <v>0</v>
      </c>
      <c r="AS308" s="76" t="str">
        <f>VLOOKUP(F308,'N2K Features'!$D$5:$CL$125,40,FALSE)</f>
        <v>No</v>
      </c>
      <c r="AT308" s="76">
        <f>VLOOKUP(F308,'N2K Features'!$D$5:$CL$125,41,FALSE)</f>
        <v>0</v>
      </c>
      <c r="AU308" s="76">
        <f>VLOOKUP(F308,'N2K Features'!$D$5:$CL$125,42,FALSE)</f>
        <v>0</v>
      </c>
      <c r="AV308" s="76" t="str">
        <f>VLOOKUP(F308,'N2K Features'!$D$5:$CL$125,43,FALSE)</f>
        <v>No</v>
      </c>
      <c r="AW308" s="76">
        <f>VLOOKUP(F308,'N2K Features'!$D$5:$CL$125,44,FALSE)</f>
        <v>0</v>
      </c>
      <c r="AX308" s="76">
        <f>VLOOKUP(F308,'N2K Features'!$D$5:$CL$125,45,FALSE)</f>
        <v>0</v>
      </c>
      <c r="AY308" s="76" t="str">
        <f>VLOOKUP(F308,'N2K Features'!$D$5:$CL$125,46,FALSE)</f>
        <v>No</v>
      </c>
      <c r="AZ308" s="76">
        <f>VLOOKUP(F308,'N2K Features'!$D$5:$CL$125,47,FALSE)</f>
        <v>0</v>
      </c>
      <c r="BA308" s="76">
        <f>VLOOKUP(F308,'N2K Features'!$D$5:$CL$125,48,FALSE)</f>
        <v>0</v>
      </c>
      <c r="BB308" s="76" t="str">
        <f>VLOOKUP(F308,'N2K Features'!$D$5:$CL$125,49,FALSE)</f>
        <v>No</v>
      </c>
      <c r="BC308" s="76">
        <f>VLOOKUP(F308,'N2K Features'!$D$5:$CL$125,50,FALSE)</f>
        <v>0</v>
      </c>
      <c r="BD308" s="130">
        <f>VLOOKUP(F308,'N2K Features'!$D$5:$CL$125,51,FALSE)</f>
        <v>0</v>
      </c>
      <c r="BE308" s="76" t="str">
        <f>VLOOKUP(F308,'N2K Features'!$D$5:$CL$125,52,FALSE)</f>
        <v>No</v>
      </c>
      <c r="BF308" s="76">
        <f>VLOOKUP(F308,'N2K Features'!$D$5:$CL$125,53,FALSE)</f>
        <v>0</v>
      </c>
      <c r="BG308" s="130">
        <f>VLOOKUP(F308,'N2K Features'!$D$5:$CL$125,54,FALSE)</f>
        <v>0</v>
      </c>
      <c r="BH308" s="76" t="str">
        <f>VLOOKUP(F308,'N2K Features'!$D$5:$CL$125,55,FALSE)</f>
        <v>No</v>
      </c>
      <c r="BI308" s="76">
        <f>VLOOKUP(F308,'N2K Features'!$D$5:$CL$125,56,FALSE)</f>
        <v>0</v>
      </c>
      <c r="BJ308" s="76">
        <f>VLOOKUP(F308,'N2K Features'!$D$5:$CL$125,57,FALSE)</f>
        <v>0</v>
      </c>
      <c r="BK308" s="76" t="str">
        <f>VLOOKUP(F308,'N2K Features'!$D$5:$CL$125,58,FALSE)</f>
        <v>No</v>
      </c>
      <c r="BL308" s="76">
        <f>VLOOKUP(F308,'N2K Features'!$D$5:$CL$125,59,FALSE)</f>
        <v>0</v>
      </c>
      <c r="BM308" s="130">
        <f>VLOOKUP(F308,'N2K Features'!$D$5:$CL$125,60,FALSE)</f>
        <v>0</v>
      </c>
      <c r="BN308" s="76" t="str">
        <f>VLOOKUP(F308,'N2K Features'!$D$5:$CL$125,61,FALSE)</f>
        <v>No</v>
      </c>
      <c r="BO308" s="76">
        <f>VLOOKUP(F308,'N2K Features'!$D$5:$CL$125,62,FALSE)</f>
        <v>0</v>
      </c>
      <c r="BP308" s="76">
        <f>VLOOKUP(F308,'N2K Features'!$D$5:$CL$125,63,FALSE)</f>
        <v>0</v>
      </c>
      <c r="BQ308" s="76" t="str">
        <f>VLOOKUP(F308,'N2K Features'!$D$5:$CL$125,64,FALSE)</f>
        <v>No</v>
      </c>
      <c r="BR308" s="76">
        <f>VLOOKUP(F308,'N2K Features'!$D$5:$CL$125,65,FALSE)</f>
        <v>0</v>
      </c>
      <c r="BS308" s="76">
        <f>VLOOKUP(F308,'N2K Features'!$D$5:$CL$125,66,FALSE)</f>
        <v>0</v>
      </c>
      <c r="BT308" s="76" t="str">
        <f>VLOOKUP(F308,'N2K Features'!$D$5:$CL$125,67,FALSE)</f>
        <v>No</v>
      </c>
      <c r="BU308" s="76">
        <f>VLOOKUP(F308,'N2K Features'!$D$5:$CL$125,68,FALSE)</f>
        <v>0</v>
      </c>
      <c r="BV308" s="76">
        <f>VLOOKUP(F308,'N2K Features'!$D$5:$CL$125,69,FALSE)</f>
        <v>0</v>
      </c>
      <c r="BW308" s="76" t="str">
        <f>VLOOKUP(F308,'N2K Features'!$D$5:$CL$125,70,FALSE)</f>
        <v>No</v>
      </c>
      <c r="BX308" s="76">
        <f>VLOOKUP(F308,'N2K Features'!$D$5:$CL$125,71,FALSE)</f>
        <v>0</v>
      </c>
      <c r="BY308" s="130">
        <f>VLOOKUP(F308,'N2K Features'!$D$5:$CL$125,72,FALSE)</f>
        <v>0</v>
      </c>
      <c r="BZ308" s="76" t="str">
        <f>VLOOKUP(F308,'N2K Features'!$D$5:$CL$125,73,FALSE)</f>
        <v>No</v>
      </c>
      <c r="CA308" s="76">
        <f>VLOOKUP(F308,'N2K Features'!$D$5:$CL$125,74,FALSE)</f>
        <v>0</v>
      </c>
      <c r="CB308" s="76">
        <f>VLOOKUP(F308,'N2K Features'!$D$5:$CL$125,75,FALSE)</f>
        <v>0</v>
      </c>
      <c r="CC308" s="76" t="str">
        <f>VLOOKUP(F308,'N2K Features'!$D$5:$CL$125,76,FALSE)</f>
        <v>No</v>
      </c>
      <c r="CD308" s="76">
        <f>VLOOKUP(F308,'N2K Features'!$D$5:$CL$125,77,FALSE)</f>
        <v>0</v>
      </c>
      <c r="CE308" s="76">
        <f>VLOOKUP(F308,'N2K Features'!$D$5:$CL$125,78,FALSE)</f>
        <v>0</v>
      </c>
      <c r="CF308" s="76" t="str">
        <f>VLOOKUP(F308,'N2K Features'!$D$5:$CL$125,79,FALSE)</f>
        <v>No</v>
      </c>
      <c r="CG308" s="76" t="str">
        <f>VLOOKUP(F308,'N2K Features'!$D$5:$CL$125,80,FALSE)</f>
        <v>Negligible</v>
      </c>
      <c r="CH308" s="76">
        <f>VLOOKUP(F308,'N2K Features'!$D$5:$CL$125,81,FALSE)</f>
        <v>0</v>
      </c>
      <c r="CI308" s="76" t="str">
        <f>VLOOKUP(F308,'N2K Features'!$D$5:$CL$125,82,FALSE)</f>
        <v>No</v>
      </c>
      <c r="CJ308" s="76">
        <f>VLOOKUP(F308,'N2K Features'!$D$5:$CL$125,83,FALSE)</f>
        <v>0</v>
      </c>
      <c r="CK308" s="76">
        <f>VLOOKUP(F308,'N2K Features'!$D$5:$CL$125,84,FALSE)</f>
        <v>0</v>
      </c>
      <c r="CL308" s="76" t="str">
        <f>VLOOKUP(F308,'N2K Features'!$D$5:$CL$125,85,FALSE)</f>
        <v>Yes</v>
      </c>
      <c r="CM308" s="76" t="str">
        <f>VLOOKUP(F308,'N2K Features'!$D$5:$CL$125,86,FALSE)</f>
        <v>Low</v>
      </c>
      <c r="CN308" s="79" t="str">
        <f>VLOOKUP(F308,'N2K Features'!$D$5:$CL$125,87,FALSE)</f>
        <v>Attractive butterfly often on accessible sites</v>
      </c>
    </row>
    <row r="309" spans="1:92" ht="14.4" hidden="1" x14ac:dyDescent="0.3">
      <c r="A309" s="129" t="s">
        <v>304</v>
      </c>
      <c r="B309" s="59" t="s">
        <v>305</v>
      </c>
      <c r="C309" s="59" t="s">
        <v>585</v>
      </c>
      <c r="D309" s="59" t="s">
        <v>166</v>
      </c>
      <c r="E309" s="59" t="s">
        <v>592</v>
      </c>
      <c r="F309" s="59" t="s">
        <v>167</v>
      </c>
      <c r="G309" s="59" t="s">
        <v>168</v>
      </c>
      <c r="H309" s="179" t="s">
        <v>169</v>
      </c>
      <c r="I309" s="77" t="str">
        <f>VLOOKUP(F309,'N2K Features'!$D$5:$CL$125,4,FALSE)</f>
        <v>Yes</v>
      </c>
      <c r="J309" s="77" t="str">
        <f>VLOOKUP(F309,'N2K Features'!$D$5:$CL$125,5,FALSE)</f>
        <v>Medium</v>
      </c>
      <c r="K309" s="77" t="str">
        <f>VLOOKUP(F309,'N2K Features'!$D$5:$CL$125,6,FALSE)</f>
        <v>Moderate</v>
      </c>
      <c r="L309" s="77" t="str">
        <f>VLOOKUP(F309,'N2K Features'!$D$5:$CL$125,7,FALSE)</f>
        <v>Yes</v>
      </c>
      <c r="M309" s="77" t="str">
        <f>VLOOKUP(F309,'N2K Features'!$D$5:$CL$125,8,FALSE)</f>
        <v>Large</v>
      </c>
      <c r="N309" s="77" t="str">
        <f>VLOOKUP(F309,'N2K Features'!$D$5:$CL$125,9,FALSE)</f>
        <v>Moderate</v>
      </c>
      <c r="O309" s="77" t="str">
        <f>VLOOKUP(F309,'N2K Features'!$D$5:$CL$125,10,FALSE)</f>
        <v>Yes</v>
      </c>
      <c r="P309" s="77" t="str">
        <f>VLOOKUP(F309,'N2K Features'!$D$5:$CL$125,11,FALSE)</f>
        <v>Medium</v>
      </c>
      <c r="Q309" s="77" t="str">
        <f>VLOOKUP(F309,'N2K Features'!$D$5:$CL$125,12,FALSE)</f>
        <v>Low</v>
      </c>
      <c r="R309" s="77" t="str">
        <f>VLOOKUP(F309,'N2K Features'!$D$5:$CL$125,13,FALSE)</f>
        <v>Yes</v>
      </c>
      <c r="S309" s="77" t="str">
        <f>VLOOKUP(F309,'N2K Features'!$D$5:$CL$125,14,FALSE)</f>
        <v>Medium</v>
      </c>
      <c r="T309" s="77" t="str">
        <f>VLOOKUP(F309,'N2K Features'!$D$5:$CL$125,15,FALSE)</f>
        <v>Moderate</v>
      </c>
      <c r="U309" s="77" t="str">
        <f>VLOOKUP(F309,'N2K Features'!$D$5:$CL$125,16,FALSE)</f>
        <v>Yes</v>
      </c>
      <c r="V309" s="77" t="str">
        <f>VLOOKUP(F309,'N2K Features'!$D$5:$CL$125, 17,FALSE)</f>
        <v>Medium</v>
      </c>
      <c r="W309" s="77" t="str">
        <f>VLOOKUP(F309,'N2K Features'!$D$5:$CL$125,18,FALSE)</f>
        <v>Low</v>
      </c>
      <c r="X309" s="77" t="str">
        <f>VLOOKUP(F309,'N2K Features'!$D$5:$CL$125,19,FALSE)</f>
        <v>No</v>
      </c>
      <c r="Y309" s="77">
        <f>VLOOKUP(F309,'N2K Features'!$D$5:$CL$125,20,FALSE)</f>
        <v>0</v>
      </c>
      <c r="Z309" s="77">
        <f>VLOOKUP(F309,'N2K Features'!$D$5:$CL$125,21,FALSE)</f>
        <v>0</v>
      </c>
      <c r="AA309" s="77" t="str">
        <f>VLOOKUP(F309,'N2K Features'!$D$5:$CL$125,22,FALSE)</f>
        <v>No</v>
      </c>
      <c r="AB309" s="77">
        <f>VLOOKUP(F309,'N2K Features'!$D$5:$CL$125,23,FALSE)</f>
        <v>0</v>
      </c>
      <c r="AC309" s="77">
        <f>VLOOKUP(F309,'N2K Features'!$D$5:$CL$125,24,FALSE)</f>
        <v>0</v>
      </c>
      <c r="AD309" s="77" t="str">
        <f>VLOOKUP(F309,'N2K Features'!$D$5:$CL$125,25,FALSE)</f>
        <v>Yes</v>
      </c>
      <c r="AE309" s="77" t="str">
        <f>VLOOKUP(F309,'N2K Features'!$D$5:$CL$125,26,FALSE)</f>
        <v>Medium</v>
      </c>
      <c r="AF309" s="78" t="str">
        <f>VLOOKUP(F309,'N2K Features'!$D$5:$CL$125,27,FALSE)</f>
        <v>High</v>
      </c>
      <c r="AG309" s="76" t="str">
        <f>VLOOKUP(F309,'N2K Features'!$D$5:$CL$125,28,FALSE)</f>
        <v>Yes</v>
      </c>
      <c r="AH309" s="76" t="str">
        <f>VLOOKUP(F309,'N2K Features'!$D$5:$CL$125,29,FALSE)</f>
        <v>Small</v>
      </c>
      <c r="AI309" s="76" t="str">
        <f>VLOOKUP(F309,'N2K Features'!$D$5:$CL$125,30,FALSE)</f>
        <v>High</v>
      </c>
      <c r="AJ309" s="76" t="str">
        <f>VLOOKUP(F309,'N2K Features'!$D$5:$CL$125,31,FALSE)</f>
        <v>No</v>
      </c>
      <c r="AK309" s="76">
        <f>VLOOKUP(F309,'N2K Features'!$D$5:$CL$125,32,FALSE)</f>
        <v>0</v>
      </c>
      <c r="AL309" s="76">
        <f>VLOOKUP(F309,'N2K Features'!$D$5:$CL$125,33,FALSE)</f>
        <v>0</v>
      </c>
      <c r="AM309" s="76" t="str">
        <f>VLOOKUP(F309,'N2K Features'!$D$5:$CL$125,34,FALSE)</f>
        <v>No</v>
      </c>
      <c r="AN309" s="76">
        <f>VLOOKUP(F309,'N2K Features'!$D$5:$CL$125,35,FALSE)</f>
        <v>0</v>
      </c>
      <c r="AO309" s="76">
        <f>VLOOKUP(F309,'N2K Features'!$D$5:$CL$125,36,FALSE)</f>
        <v>0</v>
      </c>
      <c r="AP309" s="76" t="str">
        <f>VLOOKUP(F309,'N2K Features'!$D$5:$CL$125,37,FALSE)</f>
        <v>Yes</v>
      </c>
      <c r="AQ309" s="76" t="str">
        <f>VLOOKUP(F309,'N2K Features'!$D$5:$CL$125,38,FALSE)</f>
        <v>Medium</v>
      </c>
      <c r="AR309" s="76" t="str">
        <f>VLOOKUP(F309,'N2K Features'!$D$5:$CL$125,39,FALSE)</f>
        <v>Low</v>
      </c>
      <c r="AS309" s="76" t="str">
        <f>VLOOKUP(F309,'N2K Features'!$D$5:$CL$125,40,FALSE)</f>
        <v>No</v>
      </c>
      <c r="AT309" s="76">
        <f>VLOOKUP(F309,'N2K Features'!$D$5:$CL$125,41,FALSE)</f>
        <v>0</v>
      </c>
      <c r="AU309" s="76">
        <f>VLOOKUP(F309,'N2K Features'!$D$5:$CL$125,42,FALSE)</f>
        <v>0</v>
      </c>
      <c r="AV309" s="76" t="str">
        <f>VLOOKUP(F309,'N2K Features'!$D$5:$CL$125,43,FALSE)</f>
        <v>No</v>
      </c>
      <c r="AW309" s="76">
        <f>VLOOKUP(F309,'N2K Features'!$D$5:$CL$125,44,FALSE)</f>
        <v>0</v>
      </c>
      <c r="AX309" s="76">
        <f>VLOOKUP(F309,'N2K Features'!$D$5:$CL$125,45,FALSE)</f>
        <v>0</v>
      </c>
      <c r="AY309" s="76" t="str">
        <f>VLOOKUP(F309,'N2K Features'!$D$5:$CL$125,46,FALSE)</f>
        <v>No</v>
      </c>
      <c r="AZ309" s="76">
        <f>VLOOKUP(F309,'N2K Features'!$D$5:$CL$125,47,FALSE)</f>
        <v>0</v>
      </c>
      <c r="BA309" s="76">
        <f>VLOOKUP(F309,'N2K Features'!$D$5:$CL$125,48,FALSE)</f>
        <v>0</v>
      </c>
      <c r="BB309" s="76" t="str">
        <f>VLOOKUP(F309,'N2K Features'!$D$5:$CL$125,49,FALSE)</f>
        <v>No</v>
      </c>
      <c r="BC309" s="76">
        <f>VLOOKUP(F309,'N2K Features'!$D$5:$CL$125,50,FALSE)</f>
        <v>0</v>
      </c>
      <c r="BD309" s="130">
        <f>VLOOKUP(F309,'N2K Features'!$D$5:$CL$125,51,FALSE)</f>
        <v>0</v>
      </c>
      <c r="BE309" s="76" t="str">
        <f>VLOOKUP(F309,'N2K Features'!$D$5:$CL$125,52,FALSE)</f>
        <v>Yes</v>
      </c>
      <c r="BF309" s="76" t="str">
        <f>VLOOKUP(F309,'N2K Features'!$D$5:$CL$125,53,FALSE)</f>
        <v>Small</v>
      </c>
      <c r="BG309" s="130" t="str">
        <f>VLOOKUP(F309,'N2K Features'!$D$5:$CL$125,54,FALSE)</f>
        <v>Low</v>
      </c>
      <c r="BH309" s="76" t="str">
        <f>VLOOKUP(F309,'N2K Features'!$D$5:$CL$125,55,FALSE)</f>
        <v>Yes</v>
      </c>
      <c r="BI309" s="76" t="str">
        <f>VLOOKUP(F309,'N2K Features'!$D$5:$CL$125,56,FALSE)</f>
        <v>Small</v>
      </c>
      <c r="BJ309" s="76" t="str">
        <f>VLOOKUP(F309,'N2K Features'!$D$5:$CL$125,57,FALSE)</f>
        <v>Low</v>
      </c>
      <c r="BK309" s="76" t="str">
        <f>VLOOKUP(F309,'N2K Features'!$D$5:$CL$125,58,FALSE)</f>
        <v>Yes</v>
      </c>
      <c r="BL309" s="76" t="str">
        <f>VLOOKUP(F309,'N2K Features'!$D$5:$CL$125,59,FALSE)</f>
        <v>Medium</v>
      </c>
      <c r="BM309" s="130" t="str">
        <f>VLOOKUP(F309,'N2K Features'!$D$5:$CL$125,60,FALSE)</f>
        <v>High</v>
      </c>
      <c r="BN309" s="76" t="str">
        <f>VLOOKUP(F309,'N2K Features'!$D$5:$CL$125,61,FALSE)</f>
        <v>Yes</v>
      </c>
      <c r="BO309" s="76" t="str">
        <f>VLOOKUP(F309,'N2K Features'!$D$5:$CL$125,62,FALSE)</f>
        <v>Medium</v>
      </c>
      <c r="BP309" s="76" t="str">
        <f>VLOOKUP(F309,'N2K Features'!$D$5:$CL$125,63,FALSE)</f>
        <v>Moderate</v>
      </c>
      <c r="BQ309" s="76" t="str">
        <f>VLOOKUP(F309,'N2K Features'!$D$5:$CL$125,64,FALSE)</f>
        <v>Yes</v>
      </c>
      <c r="BR309" s="76" t="str">
        <f>VLOOKUP(F309,'N2K Features'!$D$5:$CL$125,65,FALSE)</f>
        <v>Medium</v>
      </c>
      <c r="BS309" s="76" t="str">
        <f>VLOOKUP(F309,'N2K Features'!$D$5:$CL$125,66,FALSE)</f>
        <v>Moderate</v>
      </c>
      <c r="BT309" s="76" t="str">
        <f>VLOOKUP(F309,'N2K Features'!$D$5:$CL$125,67,FALSE)</f>
        <v>Yes</v>
      </c>
      <c r="BU309" s="76" t="str">
        <f>VLOOKUP(F309,'N2K Features'!$D$5:$CL$125,68,FALSE)</f>
        <v>Small</v>
      </c>
      <c r="BV309" s="76" t="str">
        <f>VLOOKUP(F309,'N2K Features'!$D$5:$CL$125,69,FALSE)</f>
        <v>Low</v>
      </c>
      <c r="BW309" s="76" t="str">
        <f>VLOOKUP(F309,'N2K Features'!$D$5:$CL$125,70,FALSE)</f>
        <v>Yes</v>
      </c>
      <c r="BX309" s="76" t="str">
        <f>VLOOKUP(F309,'N2K Features'!$D$5:$CL$125,71,FALSE)</f>
        <v>Medium</v>
      </c>
      <c r="BY309" s="130" t="str">
        <f>VLOOKUP(F309,'N2K Features'!$D$5:$CL$125,72,FALSE)</f>
        <v>High</v>
      </c>
      <c r="BZ309" s="76" t="str">
        <f>VLOOKUP(F309,'N2K Features'!$D$5:$CL$125,73,FALSE)</f>
        <v>No</v>
      </c>
      <c r="CA309" s="76">
        <f>VLOOKUP(F309,'N2K Features'!$D$5:$CL$125,74,FALSE)</f>
        <v>0</v>
      </c>
      <c r="CB309" s="76">
        <f>VLOOKUP(F309,'N2K Features'!$D$5:$CL$125,75,FALSE)</f>
        <v>0</v>
      </c>
      <c r="CC309" s="76" t="str">
        <f>VLOOKUP(F309,'N2K Features'!$D$5:$CL$125,76,FALSE)</f>
        <v>No</v>
      </c>
      <c r="CD309" s="76">
        <f>VLOOKUP(F309,'N2K Features'!$D$5:$CL$125,77,FALSE)</f>
        <v>0</v>
      </c>
      <c r="CE309" s="76">
        <f>VLOOKUP(F309,'N2K Features'!$D$5:$CL$125,78,FALSE)</f>
        <v>0</v>
      </c>
      <c r="CF309" s="76" t="str">
        <f>VLOOKUP(F309,'N2K Features'!$D$5:$CL$125,79,FALSE)</f>
        <v>Yes</v>
      </c>
      <c r="CG309" s="76" t="str">
        <f>VLOOKUP(F309,'N2K Features'!$D$5:$CL$125,80,FALSE)</f>
        <v>Medium</v>
      </c>
      <c r="CH309" s="76" t="str">
        <f>VLOOKUP(F309,'N2K Features'!$D$5:$CL$125,81,FALSE)</f>
        <v>High</v>
      </c>
      <c r="CI309" s="76" t="str">
        <f>VLOOKUP(F309,'N2K Features'!$D$5:$CL$125,82,FALSE)</f>
        <v>No</v>
      </c>
      <c r="CJ309" s="76">
        <f>VLOOKUP(F309,'N2K Features'!$D$5:$CL$125,83,FALSE)</f>
        <v>0</v>
      </c>
      <c r="CK309" s="76">
        <f>VLOOKUP(F309,'N2K Features'!$D$5:$CL$125,84,FALSE)</f>
        <v>0</v>
      </c>
      <c r="CL309" s="76" t="str">
        <f>VLOOKUP(F309,'N2K Features'!$D$5:$CL$125,85,FALSE)</f>
        <v>Yes</v>
      </c>
      <c r="CM309" s="76" t="str">
        <f>VLOOKUP(F309,'N2K Features'!$D$5:$CL$125,86,FALSE)</f>
        <v>Medium</v>
      </c>
      <c r="CN309" s="79" t="str">
        <f>VLOOKUP(F309,'N2K Features'!$D$5:$CL$125,87,FALSE)</f>
        <v>Appealing open space, with flowers and butterflies, sometimes near towns, sometimes on nature reserves with interpretation</v>
      </c>
    </row>
    <row r="310" spans="1:92" ht="14.4" hidden="1" x14ac:dyDescent="0.3">
      <c r="A310" s="129" t="s">
        <v>304</v>
      </c>
      <c r="B310" s="59" t="s">
        <v>305</v>
      </c>
      <c r="C310" s="59" t="s">
        <v>528</v>
      </c>
      <c r="D310" s="59" t="s">
        <v>715</v>
      </c>
      <c r="E310" s="59" t="s">
        <v>717</v>
      </c>
      <c r="F310" s="59" t="s">
        <v>716</v>
      </c>
      <c r="G310" s="59" t="s">
        <v>717</v>
      </c>
      <c r="H310" s="179" t="s">
        <v>718</v>
      </c>
      <c r="I310" s="77" t="str">
        <f>VLOOKUP(F310,'N2K Features'!$D$5:$CL$125,4,FALSE)</f>
        <v>No</v>
      </c>
      <c r="J310" s="77">
        <f>VLOOKUP(F310,'N2K Features'!$D$5:$CL$125,5,FALSE)</f>
        <v>0</v>
      </c>
      <c r="K310" s="77">
        <f>VLOOKUP(F310,'N2K Features'!$D$5:$CL$125,6,FALSE)</f>
        <v>0</v>
      </c>
      <c r="L310" s="77" t="str">
        <f>VLOOKUP(F310,'N2K Features'!$D$5:$CL$125,7,FALSE)</f>
        <v>No</v>
      </c>
      <c r="M310" s="77" t="str">
        <f>VLOOKUP(F310,'N2K Features'!$D$5:$CL$125,8,FALSE)</f>
        <v>Negligible</v>
      </c>
      <c r="N310" s="77" t="str">
        <f>VLOOKUP(F310,'N2K Features'!$D$5:$CL$125,9,FALSE)</f>
        <v>Low</v>
      </c>
      <c r="O310" s="77" t="str">
        <f>VLOOKUP(F310,'N2K Features'!$D$5:$CL$125,10,FALSE)</f>
        <v>No</v>
      </c>
      <c r="P310" s="77" t="str">
        <f>VLOOKUP(F310,'N2K Features'!$D$5:$CL$125,11,FALSE)</f>
        <v>Negligible</v>
      </c>
      <c r="Q310" s="77" t="str">
        <f>VLOOKUP(F310,'N2K Features'!$D$5:$CL$125,12,FALSE)</f>
        <v>Low</v>
      </c>
      <c r="R310" s="77" t="str">
        <f>VLOOKUP(F310,'N2K Features'!$D$5:$CL$125,13,FALSE)</f>
        <v>No</v>
      </c>
      <c r="S310" s="77">
        <f>VLOOKUP(F310,'N2K Features'!$D$5:$CL$125,14,FALSE)</f>
        <v>0</v>
      </c>
      <c r="T310" s="77">
        <f>VLOOKUP(F310,'N2K Features'!$D$5:$CL$125,15,FALSE)</f>
        <v>0</v>
      </c>
      <c r="U310" s="77" t="str">
        <f>VLOOKUP(F310,'N2K Features'!$D$5:$CL$125,16,FALSE)</f>
        <v>No</v>
      </c>
      <c r="V310" s="77">
        <f>VLOOKUP(F310,'N2K Features'!$D$5:$CL$125, 17,FALSE)</f>
        <v>0</v>
      </c>
      <c r="W310" s="77">
        <f>VLOOKUP(F310,'N2K Features'!$D$5:$CL$125,18,FALSE)</f>
        <v>0</v>
      </c>
      <c r="X310" s="77" t="str">
        <f>VLOOKUP(F310,'N2K Features'!$D$5:$CL$125,19,FALSE)</f>
        <v>No</v>
      </c>
      <c r="Y310" s="77">
        <f>VLOOKUP(F310,'N2K Features'!$D$5:$CL$125,20,FALSE)</f>
        <v>0</v>
      </c>
      <c r="Z310" s="77">
        <f>VLOOKUP(F310,'N2K Features'!$D$5:$CL$125,21,FALSE)</f>
        <v>0</v>
      </c>
      <c r="AA310" s="77" t="str">
        <f>VLOOKUP(F310,'N2K Features'!$D$5:$CL$125,22,FALSE)</f>
        <v>No</v>
      </c>
      <c r="AB310" s="77">
        <f>VLOOKUP(F310,'N2K Features'!$D$5:$CL$125,23,FALSE)</f>
        <v>0</v>
      </c>
      <c r="AC310" s="77">
        <f>VLOOKUP(F310,'N2K Features'!$D$5:$CL$125,24,FALSE)</f>
        <v>0</v>
      </c>
      <c r="AD310" s="77" t="str">
        <f>VLOOKUP(F310,'N2K Features'!$D$5:$CL$125,25,FALSE)</f>
        <v>No</v>
      </c>
      <c r="AE310" s="77">
        <f>VLOOKUP(F310,'N2K Features'!$D$5:$CL$125,26,FALSE)</f>
        <v>0</v>
      </c>
      <c r="AF310" s="78">
        <f>VLOOKUP(F310,'N2K Features'!$D$5:$CL$125,27,FALSE)</f>
        <v>0</v>
      </c>
      <c r="AG310" s="76" t="str">
        <f>VLOOKUP(F310,'N2K Features'!$D$5:$CL$125,28,FALSE)</f>
        <v>No</v>
      </c>
      <c r="AH310" s="76">
        <f>VLOOKUP(F310,'N2K Features'!$D$5:$CL$125,29,FALSE)</f>
        <v>0</v>
      </c>
      <c r="AI310" s="76">
        <f>VLOOKUP(F310,'N2K Features'!$D$5:$CL$125,30,FALSE)</f>
        <v>0</v>
      </c>
      <c r="AJ310" s="76" t="str">
        <f>VLOOKUP(F310,'N2K Features'!$D$5:$CL$125,31,FALSE)</f>
        <v>No</v>
      </c>
      <c r="AK310" s="76">
        <f>VLOOKUP(F310,'N2K Features'!$D$5:$CL$125,32,FALSE)</f>
        <v>0</v>
      </c>
      <c r="AL310" s="76">
        <f>VLOOKUP(F310,'N2K Features'!$D$5:$CL$125,33,FALSE)</f>
        <v>0</v>
      </c>
      <c r="AM310" s="76" t="str">
        <f>VLOOKUP(F310,'N2K Features'!$D$5:$CL$125,34,FALSE)</f>
        <v>No</v>
      </c>
      <c r="AN310" s="76">
        <f>VLOOKUP(F310,'N2K Features'!$D$5:$CL$125,35,FALSE)</f>
        <v>0</v>
      </c>
      <c r="AO310" s="76">
        <f>VLOOKUP(F310,'N2K Features'!$D$5:$CL$125,36,FALSE)</f>
        <v>0</v>
      </c>
      <c r="AP310" s="76" t="str">
        <f>VLOOKUP(F310,'N2K Features'!$D$5:$CL$125,37,FALSE)</f>
        <v>No</v>
      </c>
      <c r="AQ310" s="76">
        <f>VLOOKUP(F310,'N2K Features'!$D$5:$CL$125,38,FALSE)</f>
        <v>0</v>
      </c>
      <c r="AR310" s="76">
        <f>VLOOKUP(F310,'N2K Features'!$D$5:$CL$125,39,FALSE)</f>
        <v>0</v>
      </c>
      <c r="AS310" s="76" t="str">
        <f>VLOOKUP(F310,'N2K Features'!$D$5:$CL$125,40,FALSE)</f>
        <v>No</v>
      </c>
      <c r="AT310" s="76">
        <f>VLOOKUP(F310,'N2K Features'!$D$5:$CL$125,41,FALSE)</f>
        <v>0</v>
      </c>
      <c r="AU310" s="76">
        <f>VLOOKUP(F310,'N2K Features'!$D$5:$CL$125,42,FALSE)</f>
        <v>0</v>
      </c>
      <c r="AV310" s="76" t="str">
        <f>VLOOKUP(F310,'N2K Features'!$D$5:$CL$125,43,FALSE)</f>
        <v>No</v>
      </c>
      <c r="AW310" s="76">
        <f>VLOOKUP(F310,'N2K Features'!$D$5:$CL$125,44,FALSE)</f>
        <v>0</v>
      </c>
      <c r="AX310" s="76">
        <f>VLOOKUP(F310,'N2K Features'!$D$5:$CL$125,45,FALSE)</f>
        <v>0</v>
      </c>
      <c r="AY310" s="76" t="str">
        <f>VLOOKUP(F310,'N2K Features'!$D$5:$CL$125,46,FALSE)</f>
        <v>No</v>
      </c>
      <c r="AZ310" s="76">
        <f>VLOOKUP(F310,'N2K Features'!$D$5:$CL$125,47,FALSE)</f>
        <v>0</v>
      </c>
      <c r="BA310" s="76">
        <f>VLOOKUP(F310,'N2K Features'!$D$5:$CL$125,48,FALSE)</f>
        <v>0</v>
      </c>
      <c r="BB310" s="76" t="str">
        <f>VLOOKUP(F310,'N2K Features'!$D$5:$CL$125,49,FALSE)</f>
        <v>No</v>
      </c>
      <c r="BC310" s="76">
        <f>VLOOKUP(F310,'N2K Features'!$D$5:$CL$125,50,FALSE)</f>
        <v>0</v>
      </c>
      <c r="BD310" s="130">
        <f>VLOOKUP(F310,'N2K Features'!$D$5:$CL$125,51,FALSE)</f>
        <v>0</v>
      </c>
      <c r="BE310" s="76" t="str">
        <f>VLOOKUP(F310,'N2K Features'!$D$5:$CL$125,52,FALSE)</f>
        <v>No</v>
      </c>
      <c r="BF310" s="76">
        <f>VLOOKUP(F310,'N2K Features'!$D$5:$CL$125,53,FALSE)</f>
        <v>0</v>
      </c>
      <c r="BG310" s="130">
        <f>VLOOKUP(F310,'N2K Features'!$D$5:$CL$125,54,FALSE)</f>
        <v>0</v>
      </c>
      <c r="BH310" s="76" t="str">
        <f>VLOOKUP(F310,'N2K Features'!$D$5:$CL$125,55,FALSE)</f>
        <v>No</v>
      </c>
      <c r="BI310" s="76">
        <f>VLOOKUP(F310,'N2K Features'!$D$5:$CL$125,56,FALSE)</f>
        <v>0</v>
      </c>
      <c r="BJ310" s="76">
        <f>VLOOKUP(F310,'N2K Features'!$D$5:$CL$125,57,FALSE)</f>
        <v>0</v>
      </c>
      <c r="BK310" s="76" t="str">
        <f>VLOOKUP(F310,'N2K Features'!$D$5:$CL$125,58,FALSE)</f>
        <v>No</v>
      </c>
      <c r="BL310" s="76">
        <f>VLOOKUP(F310,'N2K Features'!$D$5:$CL$125,59,FALSE)</f>
        <v>0</v>
      </c>
      <c r="BM310" s="130">
        <f>VLOOKUP(F310,'N2K Features'!$D$5:$CL$125,60,FALSE)</f>
        <v>0</v>
      </c>
      <c r="BN310" s="76" t="str">
        <f>VLOOKUP(F310,'N2K Features'!$D$5:$CL$125,61,FALSE)</f>
        <v>No</v>
      </c>
      <c r="BO310" s="76">
        <f>VLOOKUP(F310,'N2K Features'!$D$5:$CL$125,62,FALSE)</f>
        <v>0</v>
      </c>
      <c r="BP310" s="76">
        <f>VLOOKUP(F310,'N2K Features'!$D$5:$CL$125,63,FALSE)</f>
        <v>0</v>
      </c>
      <c r="BQ310" s="76" t="str">
        <f>VLOOKUP(F310,'N2K Features'!$D$5:$CL$125,64,FALSE)</f>
        <v>No</v>
      </c>
      <c r="BR310" s="76">
        <f>VLOOKUP(F310,'N2K Features'!$D$5:$CL$125,65,FALSE)</f>
        <v>0</v>
      </c>
      <c r="BS310" s="76">
        <f>VLOOKUP(F310,'N2K Features'!$D$5:$CL$125,66,FALSE)</f>
        <v>0</v>
      </c>
      <c r="BT310" s="76" t="str">
        <f>VLOOKUP(F310,'N2K Features'!$D$5:$CL$125,67,FALSE)</f>
        <v>No</v>
      </c>
      <c r="BU310" s="76">
        <f>VLOOKUP(F310,'N2K Features'!$D$5:$CL$125,68,FALSE)</f>
        <v>0</v>
      </c>
      <c r="BV310" s="76">
        <f>VLOOKUP(F310,'N2K Features'!$D$5:$CL$125,69,FALSE)</f>
        <v>0</v>
      </c>
      <c r="BW310" s="76" t="str">
        <f>VLOOKUP(F310,'N2K Features'!$D$5:$CL$125,70,FALSE)</f>
        <v>No</v>
      </c>
      <c r="BX310" s="76">
        <f>VLOOKUP(F310,'N2K Features'!$D$5:$CL$125,71,FALSE)</f>
        <v>0</v>
      </c>
      <c r="BY310" s="130">
        <f>VLOOKUP(F310,'N2K Features'!$D$5:$CL$125,72,FALSE)</f>
        <v>0</v>
      </c>
      <c r="BZ310" s="76" t="str">
        <f>VLOOKUP(F310,'N2K Features'!$D$5:$CL$125,73,FALSE)</f>
        <v>No</v>
      </c>
      <c r="CA310" s="76">
        <f>VLOOKUP(F310,'N2K Features'!$D$5:$CL$125,74,FALSE)</f>
        <v>0</v>
      </c>
      <c r="CB310" s="76">
        <f>VLOOKUP(F310,'N2K Features'!$D$5:$CL$125,75,FALSE)</f>
        <v>0</v>
      </c>
      <c r="CC310" s="76" t="str">
        <f>VLOOKUP(F310,'N2K Features'!$D$5:$CL$125,76,FALSE)</f>
        <v>No</v>
      </c>
      <c r="CD310" s="76">
        <f>VLOOKUP(F310,'N2K Features'!$D$5:$CL$125,77,FALSE)</f>
        <v>0</v>
      </c>
      <c r="CE310" s="76">
        <f>VLOOKUP(F310,'N2K Features'!$D$5:$CL$125,78,FALSE)</f>
        <v>0</v>
      </c>
      <c r="CF310" s="76" t="str">
        <f>VLOOKUP(F310,'N2K Features'!$D$5:$CL$125,79,FALSE)</f>
        <v>No</v>
      </c>
      <c r="CG310" s="76" t="str">
        <f>VLOOKUP(F310,'N2K Features'!$D$5:$CL$125,80,FALSE)</f>
        <v>Negligible</v>
      </c>
      <c r="CH310" s="76">
        <f>VLOOKUP(F310,'N2K Features'!$D$5:$CL$125,81,FALSE)</f>
        <v>0</v>
      </c>
      <c r="CI310" s="76" t="str">
        <f>VLOOKUP(F310,'N2K Features'!$D$5:$CL$125,82,FALSE)</f>
        <v>No</v>
      </c>
      <c r="CJ310" s="76">
        <f>VLOOKUP(F310,'N2K Features'!$D$5:$CL$125,83,FALSE)</f>
        <v>0</v>
      </c>
      <c r="CK310" s="76">
        <f>VLOOKUP(F310,'N2K Features'!$D$5:$CL$125,84,FALSE)</f>
        <v>0</v>
      </c>
      <c r="CL310" s="76" t="str">
        <f>VLOOKUP(F310,'N2K Features'!$D$5:$CL$125,85,FALSE)</f>
        <v>Yes</v>
      </c>
      <c r="CM310" s="76" t="str">
        <f>VLOOKUP(F310,'N2K Features'!$D$5:$CL$125,86,FALSE)</f>
        <v>Low</v>
      </c>
      <c r="CN310" s="79" t="str">
        <f>VLOOKUP(F310,'N2K Features'!$D$5:$CL$125,87,FALSE)</f>
        <v>Attractive butterfly often on accessible sites</v>
      </c>
    </row>
    <row r="311" spans="1:92" ht="14.4" hidden="1" x14ac:dyDescent="0.3">
      <c r="A311" s="129" t="s">
        <v>306</v>
      </c>
      <c r="B311" s="59" t="s">
        <v>307</v>
      </c>
      <c r="C311" s="59" t="s">
        <v>585</v>
      </c>
      <c r="D311" s="59" t="s">
        <v>127</v>
      </c>
      <c r="E311" s="59" t="s">
        <v>590</v>
      </c>
      <c r="F311" s="59" t="s">
        <v>128</v>
      </c>
      <c r="G311" s="59" t="s">
        <v>129</v>
      </c>
      <c r="H311" s="179" t="s">
        <v>130</v>
      </c>
      <c r="I311" s="77" t="str">
        <f>VLOOKUP(F311,'N2K Features'!$D$5:$CL$125,4,FALSE)</f>
        <v>Yes</v>
      </c>
      <c r="J311" s="77" t="str">
        <f>VLOOKUP(F311,'N2K Features'!$D$5:$CL$125,5,FALSE)</f>
        <v>Medium</v>
      </c>
      <c r="K311" s="77" t="str">
        <f>VLOOKUP(F311,'N2K Features'!$D$5:$CL$125,6,FALSE)</f>
        <v>Moderate</v>
      </c>
      <c r="L311" s="77" t="str">
        <f>VLOOKUP(F311,'N2K Features'!$D$5:$CL$125,7,FALSE)</f>
        <v>Yes</v>
      </c>
      <c r="M311" s="77" t="str">
        <f>VLOOKUP(F311,'N2K Features'!$D$5:$CL$125,8,FALSE)</f>
        <v>Medium</v>
      </c>
      <c r="N311" s="77" t="str">
        <f>VLOOKUP(F311,'N2K Features'!$D$5:$CL$125,9,FALSE)</f>
        <v>High</v>
      </c>
      <c r="O311" s="77" t="str">
        <f>VLOOKUP(F311,'N2K Features'!$D$5:$CL$125,10,FALSE)</f>
        <v>Yes</v>
      </c>
      <c r="P311" s="77" t="str">
        <f>VLOOKUP(F311,'N2K Features'!$D$5:$CL$125,11,FALSE)</f>
        <v>Medium</v>
      </c>
      <c r="Q311" s="77" t="str">
        <f>VLOOKUP(F311,'N2K Features'!$D$5:$CL$125,12,FALSE)</f>
        <v>Low</v>
      </c>
      <c r="R311" s="77" t="str">
        <f>VLOOKUP(F311,'N2K Features'!$D$5:$CL$125,13,FALSE)</f>
        <v>Yes</v>
      </c>
      <c r="S311" s="77" t="str">
        <f>VLOOKUP(F311,'N2K Features'!$D$5:$CL$125,14,FALSE)</f>
        <v>Medium</v>
      </c>
      <c r="T311" s="77" t="str">
        <f>VLOOKUP(F311,'N2K Features'!$D$5:$CL$125,15,FALSE)</f>
        <v>High</v>
      </c>
      <c r="U311" s="77" t="str">
        <f>VLOOKUP(F311,'N2K Features'!$D$5:$CL$125,16,FALSE)</f>
        <v>Yes</v>
      </c>
      <c r="V311" s="77" t="str">
        <f>VLOOKUP(F311,'N2K Features'!$D$5:$CL$125, 17,FALSE)</f>
        <v>Small</v>
      </c>
      <c r="W311" s="77" t="str">
        <f>VLOOKUP(F311,'N2K Features'!$D$5:$CL$125,18,FALSE)</f>
        <v>Low</v>
      </c>
      <c r="X311" s="77" t="str">
        <f>VLOOKUP(F311,'N2K Features'!$D$5:$CL$125,19,FALSE)</f>
        <v>No</v>
      </c>
      <c r="Y311" s="77">
        <f>VLOOKUP(F311,'N2K Features'!$D$5:$CL$125,20,FALSE)</f>
        <v>0</v>
      </c>
      <c r="Z311" s="77">
        <f>VLOOKUP(F311,'N2K Features'!$D$5:$CL$125,21,FALSE)</f>
        <v>0</v>
      </c>
      <c r="AA311" s="77" t="str">
        <f>VLOOKUP(F311,'N2K Features'!$D$5:$CL$125,22,FALSE)</f>
        <v>No</v>
      </c>
      <c r="AB311" s="77">
        <f>VLOOKUP(F311,'N2K Features'!$D$5:$CL$125,23,FALSE)</f>
        <v>0</v>
      </c>
      <c r="AC311" s="77">
        <f>VLOOKUP(F311,'N2K Features'!$D$5:$CL$125,24,FALSE)</f>
        <v>0</v>
      </c>
      <c r="AD311" s="77" t="str">
        <f>VLOOKUP(F311,'N2K Features'!$D$5:$CL$125,25,FALSE)</f>
        <v>Yes</v>
      </c>
      <c r="AE311" s="77" t="str">
        <f>VLOOKUP(F311,'N2K Features'!$D$5:$CL$125,26,FALSE)</f>
        <v>Medium</v>
      </c>
      <c r="AF311" s="78" t="str">
        <f>VLOOKUP(F311,'N2K Features'!$D$5:$CL$125,27,FALSE)</f>
        <v>High</v>
      </c>
      <c r="AG311" s="76" t="str">
        <f>VLOOKUP(F311,'N2K Features'!$D$5:$CL$125,28,FALSE)</f>
        <v>Yes</v>
      </c>
      <c r="AH311" s="76" t="str">
        <f>VLOOKUP(F311,'N2K Features'!$D$5:$CL$125,29,FALSE)</f>
        <v>Small</v>
      </c>
      <c r="AI311" s="76" t="str">
        <f>VLOOKUP(F311,'N2K Features'!$D$5:$CL$125,30,FALSE)</f>
        <v>High</v>
      </c>
      <c r="AJ311" s="76" t="str">
        <f>VLOOKUP(F311,'N2K Features'!$D$5:$CL$125,31,FALSE)</f>
        <v>Yes</v>
      </c>
      <c r="AK311" s="76" t="str">
        <f>VLOOKUP(F311,'N2K Features'!$D$5:$CL$125,32,FALSE)</f>
        <v>Medium</v>
      </c>
      <c r="AL311" s="76" t="str">
        <f>VLOOKUP(F311,'N2K Features'!$D$5:$CL$125,33,FALSE)</f>
        <v>Low</v>
      </c>
      <c r="AM311" s="76" t="str">
        <f>VLOOKUP(F311,'N2K Features'!$D$5:$CL$125,34,FALSE)</f>
        <v>No</v>
      </c>
      <c r="AN311" s="76">
        <f>VLOOKUP(F311,'N2K Features'!$D$5:$CL$125,35,FALSE)</f>
        <v>0</v>
      </c>
      <c r="AO311" s="76">
        <f>VLOOKUP(F311,'N2K Features'!$D$5:$CL$125,36,FALSE)</f>
        <v>0</v>
      </c>
      <c r="AP311" s="76" t="str">
        <f>VLOOKUP(F311,'N2K Features'!$D$5:$CL$125,37,FALSE)</f>
        <v>Yes</v>
      </c>
      <c r="AQ311" s="76" t="str">
        <f>VLOOKUP(F311,'N2K Features'!$D$5:$CL$125,38,FALSE)</f>
        <v>Small</v>
      </c>
      <c r="AR311" s="76" t="str">
        <f>VLOOKUP(F311,'N2K Features'!$D$5:$CL$125,39,FALSE)</f>
        <v>Low</v>
      </c>
      <c r="AS311" s="76" t="str">
        <f>VLOOKUP(F311,'N2K Features'!$D$5:$CL$125,40,FALSE)</f>
        <v>Yes</v>
      </c>
      <c r="AT311" s="76" t="str">
        <f>VLOOKUP(F311,'N2K Features'!$D$5:$CL$125,41,FALSE)</f>
        <v>Small</v>
      </c>
      <c r="AU311" s="76" t="str">
        <f>VLOOKUP(F311,'N2K Features'!$D$5:$CL$125,42,FALSE)</f>
        <v>High</v>
      </c>
      <c r="AV311" s="76" t="str">
        <f>VLOOKUP(F311,'N2K Features'!$D$5:$CL$125,43,FALSE)</f>
        <v>No</v>
      </c>
      <c r="AW311" s="76">
        <f>VLOOKUP(F311,'N2K Features'!$D$5:$CL$125,44,FALSE)</f>
        <v>0</v>
      </c>
      <c r="AX311" s="76">
        <f>VLOOKUP(F311,'N2K Features'!$D$5:$CL$125,45,FALSE)</f>
        <v>0</v>
      </c>
      <c r="AY311" s="76" t="str">
        <f>VLOOKUP(F311,'N2K Features'!$D$5:$CL$125,46,FALSE)</f>
        <v>No</v>
      </c>
      <c r="AZ311" s="76">
        <f>VLOOKUP(F311,'N2K Features'!$D$5:$CL$125,47,FALSE)</f>
        <v>0</v>
      </c>
      <c r="BA311" s="76">
        <f>VLOOKUP(F311,'N2K Features'!$D$5:$CL$125,48,FALSE)</f>
        <v>0</v>
      </c>
      <c r="BB311" s="76" t="str">
        <f>VLOOKUP(F311,'N2K Features'!$D$5:$CL$125,49,FALSE)</f>
        <v>No</v>
      </c>
      <c r="BC311" s="76">
        <f>VLOOKUP(F311,'N2K Features'!$D$5:$CL$125,50,FALSE)</f>
        <v>0</v>
      </c>
      <c r="BD311" s="130">
        <f>VLOOKUP(F311,'N2K Features'!$D$5:$CL$125,51,FALSE)</f>
        <v>0</v>
      </c>
      <c r="BE311" s="76" t="str">
        <f>VLOOKUP(F311,'N2K Features'!$D$5:$CL$125,52,FALSE)</f>
        <v>Yes</v>
      </c>
      <c r="BF311" s="76" t="str">
        <f>VLOOKUP(F311,'N2K Features'!$D$5:$CL$125,53,FALSE)</f>
        <v>Small</v>
      </c>
      <c r="BG311" s="130" t="str">
        <f>VLOOKUP(F311,'N2K Features'!$D$5:$CL$125,54,FALSE)</f>
        <v>Low</v>
      </c>
      <c r="BH311" s="76" t="str">
        <f>VLOOKUP(F311,'N2K Features'!$D$5:$CL$125,55,FALSE)</f>
        <v>Yes</v>
      </c>
      <c r="BI311" s="76" t="str">
        <f>VLOOKUP(F311,'N2K Features'!$D$5:$CL$125,56,FALSE)</f>
        <v>Large</v>
      </c>
      <c r="BJ311" s="76" t="str">
        <f>VLOOKUP(F311,'N2K Features'!$D$5:$CL$125,57,FALSE)</f>
        <v>High</v>
      </c>
      <c r="BK311" s="76" t="str">
        <f>VLOOKUP(F311,'N2K Features'!$D$5:$CL$125,58,FALSE)</f>
        <v>Yes</v>
      </c>
      <c r="BL311" s="76" t="str">
        <f>VLOOKUP(F311,'N2K Features'!$D$5:$CL$125,59,FALSE)</f>
        <v>Large</v>
      </c>
      <c r="BM311" s="130" t="str">
        <f>VLOOKUP(F311,'N2K Features'!$D$5:$CL$125,60,FALSE)</f>
        <v>High</v>
      </c>
      <c r="BN311" s="76" t="str">
        <f>VLOOKUP(F311,'N2K Features'!$D$5:$CL$125,61,FALSE)</f>
        <v>Yes</v>
      </c>
      <c r="BO311" s="76" t="str">
        <f>VLOOKUP(F311,'N2K Features'!$D$5:$CL$125,62,FALSE)</f>
        <v>Medium</v>
      </c>
      <c r="BP311" s="76" t="str">
        <f>VLOOKUP(F311,'N2K Features'!$D$5:$CL$125,63,FALSE)</f>
        <v>Moderate</v>
      </c>
      <c r="BQ311" s="76" t="str">
        <f>VLOOKUP(F311,'N2K Features'!$D$5:$CL$125,64,FALSE)</f>
        <v>Yes</v>
      </c>
      <c r="BR311" s="76" t="str">
        <f>VLOOKUP(F311,'N2K Features'!$D$5:$CL$125,65,FALSE)</f>
        <v>Medium</v>
      </c>
      <c r="BS311" s="76" t="str">
        <f>VLOOKUP(F311,'N2K Features'!$D$5:$CL$125,66,FALSE)</f>
        <v>Moderate</v>
      </c>
      <c r="BT311" s="76" t="str">
        <f>VLOOKUP(F311,'N2K Features'!$D$5:$CL$125,67,FALSE)</f>
        <v>Yes</v>
      </c>
      <c r="BU311" s="76" t="str">
        <f>VLOOKUP(F311,'N2K Features'!$D$5:$CL$125,68,FALSE)</f>
        <v>Medium</v>
      </c>
      <c r="BV311" s="76" t="str">
        <f>VLOOKUP(F311,'N2K Features'!$D$5:$CL$125,69,FALSE)</f>
        <v>High</v>
      </c>
      <c r="BW311" s="76" t="str">
        <f>VLOOKUP(F311,'N2K Features'!$D$5:$CL$125,70,FALSE)</f>
        <v>Yes</v>
      </c>
      <c r="BX311" s="76" t="str">
        <f>VLOOKUP(F311,'N2K Features'!$D$5:$CL$125,71,FALSE)</f>
        <v>Medium</v>
      </c>
      <c r="BY311" s="130" t="str">
        <f>VLOOKUP(F311,'N2K Features'!$D$5:$CL$125,72,FALSE)</f>
        <v>High</v>
      </c>
      <c r="BZ311" s="76" t="str">
        <f>VLOOKUP(F311,'N2K Features'!$D$5:$CL$125,73,FALSE)</f>
        <v>No</v>
      </c>
      <c r="CA311" s="76">
        <f>VLOOKUP(F311,'N2K Features'!$D$5:$CL$125,74,FALSE)</f>
        <v>0</v>
      </c>
      <c r="CB311" s="76">
        <f>VLOOKUP(F311,'N2K Features'!$D$5:$CL$125,75,FALSE)</f>
        <v>0</v>
      </c>
      <c r="CC311" s="76" t="str">
        <f>VLOOKUP(F311,'N2K Features'!$D$5:$CL$125,76,FALSE)</f>
        <v>No</v>
      </c>
      <c r="CD311" s="76">
        <f>VLOOKUP(F311,'N2K Features'!$D$5:$CL$125,77,FALSE)</f>
        <v>0</v>
      </c>
      <c r="CE311" s="76">
        <f>VLOOKUP(F311,'N2K Features'!$D$5:$CL$125,78,FALSE)</f>
        <v>0</v>
      </c>
      <c r="CF311" s="76" t="str">
        <f>VLOOKUP(F311,'N2K Features'!$D$5:$CL$125,79,FALSE)</f>
        <v>Yes</v>
      </c>
      <c r="CG311" s="76" t="str">
        <f>VLOOKUP(F311,'N2K Features'!$D$5:$CL$125,80,FALSE)</f>
        <v>Medium</v>
      </c>
      <c r="CH311" s="76" t="str">
        <f>VLOOKUP(F311,'N2K Features'!$D$5:$CL$125,81,FALSE)</f>
        <v>High</v>
      </c>
      <c r="CI311" s="76" t="str">
        <f>VLOOKUP(F311,'N2K Features'!$D$5:$CL$125,82,FALSE)</f>
        <v>No</v>
      </c>
      <c r="CJ311" s="76">
        <f>VLOOKUP(F311,'N2K Features'!$D$5:$CL$125,83,FALSE)</f>
        <v>0</v>
      </c>
      <c r="CK311" s="76">
        <f>VLOOKUP(F311,'N2K Features'!$D$5:$CL$125,84,FALSE)</f>
        <v>0</v>
      </c>
      <c r="CL311" s="76" t="str">
        <f>VLOOKUP(F311,'N2K Features'!$D$5:$CL$125,85,FALSE)</f>
        <v>Yes</v>
      </c>
      <c r="CM311" s="76" t="str">
        <f>VLOOKUP(F311,'N2K Features'!$D$5:$CL$125,86,FALSE)</f>
        <v>Medium</v>
      </c>
      <c r="CN311" s="79" t="str">
        <f>VLOOKUP(F311,'N2K Features'!$D$5:$CL$125,87,FALSE)</f>
        <v>Distinctive landscapes; walking, off-road biking, bird watching</v>
      </c>
    </row>
    <row r="312" spans="1:92" ht="14.4" hidden="1" x14ac:dyDescent="0.3">
      <c r="A312" s="129" t="s">
        <v>306</v>
      </c>
      <c r="B312" s="59" t="s">
        <v>307</v>
      </c>
      <c r="C312" s="59" t="s">
        <v>585</v>
      </c>
      <c r="D312" s="59" t="s">
        <v>138</v>
      </c>
      <c r="E312" s="59" t="s">
        <v>590</v>
      </c>
      <c r="F312" s="59" t="s">
        <v>139</v>
      </c>
      <c r="G312" s="59" t="s">
        <v>140</v>
      </c>
      <c r="H312" s="179" t="s">
        <v>141</v>
      </c>
      <c r="I312" s="77" t="str">
        <f>VLOOKUP(F312,'N2K Features'!$D$5:$CL$125,4,FALSE)</f>
        <v>Yes</v>
      </c>
      <c r="J312" s="77" t="str">
        <f>VLOOKUP(F312,'N2K Features'!$D$5:$CL$125,5,FALSE)</f>
        <v>Medium</v>
      </c>
      <c r="K312" s="77" t="str">
        <f>VLOOKUP(F312,'N2K Features'!$D$5:$CL$125,6,FALSE)</f>
        <v>Moderate</v>
      </c>
      <c r="L312" s="77" t="str">
        <f>VLOOKUP(F312,'N2K Features'!$D$5:$CL$125,7,FALSE)</f>
        <v>Yes</v>
      </c>
      <c r="M312" s="77" t="str">
        <f>VLOOKUP(F312,'N2K Features'!$D$5:$CL$125,8,FALSE)</f>
        <v>Medium</v>
      </c>
      <c r="N312" s="77" t="str">
        <f>VLOOKUP(F312,'N2K Features'!$D$5:$CL$125,9,FALSE)</f>
        <v>High</v>
      </c>
      <c r="O312" s="77" t="str">
        <f>VLOOKUP(F312,'N2K Features'!$D$5:$CL$125,10,FALSE)</f>
        <v>Yes</v>
      </c>
      <c r="P312" s="77" t="str">
        <f>VLOOKUP(F312,'N2K Features'!$D$5:$CL$125,11,FALSE)</f>
        <v>Medium</v>
      </c>
      <c r="Q312" s="77" t="str">
        <f>VLOOKUP(F312,'N2K Features'!$D$5:$CL$125,12,FALSE)</f>
        <v>Low</v>
      </c>
      <c r="R312" s="77" t="str">
        <f>VLOOKUP(F312,'N2K Features'!$D$5:$CL$125,13,FALSE)</f>
        <v>Yes</v>
      </c>
      <c r="S312" s="77" t="str">
        <f>VLOOKUP(F312,'N2K Features'!$D$5:$CL$125,14,FALSE)</f>
        <v>Medium</v>
      </c>
      <c r="T312" s="77" t="str">
        <f>VLOOKUP(F312,'N2K Features'!$D$5:$CL$125,15,FALSE)</f>
        <v>High</v>
      </c>
      <c r="U312" s="77" t="str">
        <f>VLOOKUP(F312,'N2K Features'!$D$5:$CL$125,16,FALSE)</f>
        <v>Yes</v>
      </c>
      <c r="V312" s="77" t="str">
        <f>VLOOKUP(F312,'N2K Features'!$D$5:$CL$125, 17,FALSE)</f>
        <v>Small</v>
      </c>
      <c r="W312" s="77" t="str">
        <f>VLOOKUP(F312,'N2K Features'!$D$5:$CL$125,18,FALSE)</f>
        <v>Low</v>
      </c>
      <c r="X312" s="77" t="str">
        <f>VLOOKUP(F312,'N2K Features'!$D$5:$CL$125,19,FALSE)</f>
        <v>No</v>
      </c>
      <c r="Y312" s="77">
        <f>VLOOKUP(F312,'N2K Features'!$D$5:$CL$125,20,FALSE)</f>
        <v>0</v>
      </c>
      <c r="Z312" s="77">
        <f>VLOOKUP(F312,'N2K Features'!$D$5:$CL$125,21,FALSE)</f>
        <v>0</v>
      </c>
      <c r="AA312" s="77" t="str">
        <f>VLOOKUP(F312,'N2K Features'!$D$5:$CL$125,22,FALSE)</f>
        <v>No</v>
      </c>
      <c r="AB312" s="77">
        <f>VLOOKUP(F312,'N2K Features'!$D$5:$CL$125,23,FALSE)</f>
        <v>0</v>
      </c>
      <c r="AC312" s="77">
        <f>VLOOKUP(F312,'N2K Features'!$D$5:$CL$125,24,FALSE)</f>
        <v>0</v>
      </c>
      <c r="AD312" s="77" t="str">
        <f>VLOOKUP(F312,'N2K Features'!$D$5:$CL$125,25,FALSE)</f>
        <v>Yes</v>
      </c>
      <c r="AE312" s="77" t="str">
        <f>VLOOKUP(F312,'N2K Features'!$D$5:$CL$125,26,FALSE)</f>
        <v>Medium</v>
      </c>
      <c r="AF312" s="78" t="str">
        <f>VLOOKUP(F312,'N2K Features'!$D$5:$CL$125,27,FALSE)</f>
        <v>High</v>
      </c>
      <c r="AG312" s="76" t="str">
        <f>VLOOKUP(F312,'N2K Features'!$D$5:$CL$125,28,FALSE)</f>
        <v>Yes</v>
      </c>
      <c r="AH312" s="76" t="str">
        <f>VLOOKUP(F312,'N2K Features'!$D$5:$CL$125,29,FALSE)</f>
        <v>Small</v>
      </c>
      <c r="AI312" s="76" t="str">
        <f>VLOOKUP(F312,'N2K Features'!$D$5:$CL$125,30,FALSE)</f>
        <v>High</v>
      </c>
      <c r="AJ312" s="76" t="str">
        <f>VLOOKUP(F312,'N2K Features'!$D$5:$CL$125,31,FALSE)</f>
        <v>Yes</v>
      </c>
      <c r="AK312" s="76" t="str">
        <f>VLOOKUP(F312,'N2K Features'!$D$5:$CL$125,32,FALSE)</f>
        <v>Medium</v>
      </c>
      <c r="AL312" s="76" t="str">
        <f>VLOOKUP(F312,'N2K Features'!$D$5:$CL$125,33,FALSE)</f>
        <v>Low</v>
      </c>
      <c r="AM312" s="76" t="str">
        <f>VLOOKUP(F312,'N2K Features'!$D$5:$CL$125,34,FALSE)</f>
        <v>No</v>
      </c>
      <c r="AN312" s="76">
        <f>VLOOKUP(F312,'N2K Features'!$D$5:$CL$125,35,FALSE)</f>
        <v>0</v>
      </c>
      <c r="AO312" s="76">
        <f>VLOOKUP(F312,'N2K Features'!$D$5:$CL$125,36,FALSE)</f>
        <v>0</v>
      </c>
      <c r="AP312" s="76" t="str">
        <f>VLOOKUP(F312,'N2K Features'!$D$5:$CL$125,37,FALSE)</f>
        <v>Yes</v>
      </c>
      <c r="AQ312" s="76" t="str">
        <f>VLOOKUP(F312,'N2K Features'!$D$5:$CL$125,38,FALSE)</f>
        <v>Small</v>
      </c>
      <c r="AR312" s="76" t="str">
        <f>VLOOKUP(F312,'N2K Features'!$D$5:$CL$125,39,FALSE)</f>
        <v>Low</v>
      </c>
      <c r="AS312" s="76" t="str">
        <f>VLOOKUP(F312,'N2K Features'!$D$5:$CL$125,40,FALSE)</f>
        <v>Yes</v>
      </c>
      <c r="AT312" s="76" t="str">
        <f>VLOOKUP(F312,'N2K Features'!$D$5:$CL$125,41,FALSE)</f>
        <v>Small</v>
      </c>
      <c r="AU312" s="76" t="str">
        <f>VLOOKUP(F312,'N2K Features'!$D$5:$CL$125,42,FALSE)</f>
        <v>High</v>
      </c>
      <c r="AV312" s="76" t="str">
        <f>VLOOKUP(F312,'N2K Features'!$D$5:$CL$125,43,FALSE)</f>
        <v>No</v>
      </c>
      <c r="AW312" s="76">
        <f>VLOOKUP(F312,'N2K Features'!$D$5:$CL$125,44,FALSE)</f>
        <v>0</v>
      </c>
      <c r="AX312" s="76">
        <f>VLOOKUP(F312,'N2K Features'!$D$5:$CL$125,45,FALSE)</f>
        <v>0</v>
      </c>
      <c r="AY312" s="76" t="str">
        <f>VLOOKUP(F312,'N2K Features'!$D$5:$CL$125,46,FALSE)</f>
        <v>No</v>
      </c>
      <c r="AZ312" s="76">
        <f>VLOOKUP(F312,'N2K Features'!$D$5:$CL$125,47,FALSE)</f>
        <v>0</v>
      </c>
      <c r="BA312" s="76">
        <f>VLOOKUP(F312,'N2K Features'!$D$5:$CL$125,48,FALSE)</f>
        <v>0</v>
      </c>
      <c r="BB312" s="76" t="str">
        <f>VLOOKUP(F312,'N2K Features'!$D$5:$CL$125,49,FALSE)</f>
        <v>No</v>
      </c>
      <c r="BC312" s="76">
        <f>VLOOKUP(F312,'N2K Features'!$D$5:$CL$125,50,FALSE)</f>
        <v>0</v>
      </c>
      <c r="BD312" s="130">
        <f>VLOOKUP(F312,'N2K Features'!$D$5:$CL$125,51,FALSE)</f>
        <v>0</v>
      </c>
      <c r="BE312" s="76" t="str">
        <f>VLOOKUP(F312,'N2K Features'!$D$5:$CL$125,52,FALSE)</f>
        <v>Yes</v>
      </c>
      <c r="BF312" s="76" t="str">
        <f>VLOOKUP(F312,'N2K Features'!$D$5:$CL$125,53,FALSE)</f>
        <v>Small</v>
      </c>
      <c r="BG312" s="130" t="str">
        <f>VLOOKUP(F312,'N2K Features'!$D$5:$CL$125,54,FALSE)</f>
        <v>Low</v>
      </c>
      <c r="BH312" s="76" t="str">
        <f>VLOOKUP(F312,'N2K Features'!$D$5:$CL$125,55,FALSE)</f>
        <v>Yes</v>
      </c>
      <c r="BI312" s="76" t="str">
        <f>VLOOKUP(F312,'N2K Features'!$D$5:$CL$125,56,FALSE)</f>
        <v>Large</v>
      </c>
      <c r="BJ312" s="76" t="str">
        <f>VLOOKUP(F312,'N2K Features'!$D$5:$CL$125,57,FALSE)</f>
        <v>High</v>
      </c>
      <c r="BK312" s="76" t="str">
        <f>VLOOKUP(F312,'N2K Features'!$D$5:$CL$125,58,FALSE)</f>
        <v>Yes</v>
      </c>
      <c r="BL312" s="76" t="str">
        <f>VLOOKUP(F312,'N2K Features'!$D$5:$CL$125,59,FALSE)</f>
        <v>Large</v>
      </c>
      <c r="BM312" s="130" t="str">
        <f>VLOOKUP(F312,'N2K Features'!$D$5:$CL$125,60,FALSE)</f>
        <v>High</v>
      </c>
      <c r="BN312" s="76" t="str">
        <f>VLOOKUP(F312,'N2K Features'!$D$5:$CL$125,61,FALSE)</f>
        <v>Yes</v>
      </c>
      <c r="BO312" s="76" t="str">
        <f>VLOOKUP(F312,'N2K Features'!$D$5:$CL$125,62,FALSE)</f>
        <v>Medium</v>
      </c>
      <c r="BP312" s="76" t="str">
        <f>VLOOKUP(F312,'N2K Features'!$D$5:$CL$125,63,FALSE)</f>
        <v>Moderate</v>
      </c>
      <c r="BQ312" s="76" t="str">
        <f>VLOOKUP(F312,'N2K Features'!$D$5:$CL$125,64,FALSE)</f>
        <v>No</v>
      </c>
      <c r="BR312" s="76">
        <f>VLOOKUP(F312,'N2K Features'!$D$5:$CL$125,65,FALSE)</f>
        <v>0</v>
      </c>
      <c r="BS312" s="76">
        <f>VLOOKUP(F312,'N2K Features'!$D$5:$CL$125,66,FALSE)</f>
        <v>0</v>
      </c>
      <c r="BT312" s="76" t="str">
        <f>VLOOKUP(F312,'N2K Features'!$D$5:$CL$125,67,FALSE)</f>
        <v>Yes</v>
      </c>
      <c r="BU312" s="76" t="str">
        <f>VLOOKUP(F312,'N2K Features'!$D$5:$CL$125,68,FALSE)</f>
        <v>Medium</v>
      </c>
      <c r="BV312" s="76" t="str">
        <f>VLOOKUP(F312,'N2K Features'!$D$5:$CL$125,69,FALSE)</f>
        <v>High</v>
      </c>
      <c r="BW312" s="76" t="str">
        <f>VLOOKUP(F312,'N2K Features'!$D$5:$CL$125,70,FALSE)</f>
        <v>Yes</v>
      </c>
      <c r="BX312" s="76" t="str">
        <f>VLOOKUP(F312,'N2K Features'!$D$5:$CL$125,71,FALSE)</f>
        <v>Medium</v>
      </c>
      <c r="BY312" s="130" t="str">
        <f>VLOOKUP(F312,'N2K Features'!$D$5:$CL$125,72,FALSE)</f>
        <v>High</v>
      </c>
      <c r="BZ312" s="76" t="str">
        <f>VLOOKUP(F312,'N2K Features'!$D$5:$CL$125,73,FALSE)</f>
        <v>No</v>
      </c>
      <c r="CA312" s="76">
        <f>VLOOKUP(F312,'N2K Features'!$D$5:$CL$125,74,FALSE)</f>
        <v>0</v>
      </c>
      <c r="CB312" s="76">
        <f>VLOOKUP(F312,'N2K Features'!$D$5:$CL$125,75,FALSE)</f>
        <v>0</v>
      </c>
      <c r="CC312" s="76" t="str">
        <f>VLOOKUP(F312,'N2K Features'!$D$5:$CL$125,76,FALSE)</f>
        <v>No</v>
      </c>
      <c r="CD312" s="76">
        <f>VLOOKUP(F312,'N2K Features'!$D$5:$CL$125,77,FALSE)</f>
        <v>0</v>
      </c>
      <c r="CE312" s="76">
        <f>VLOOKUP(F312,'N2K Features'!$D$5:$CL$125,78,FALSE)</f>
        <v>0</v>
      </c>
      <c r="CF312" s="76" t="str">
        <f>VLOOKUP(F312,'N2K Features'!$D$5:$CL$125,79,FALSE)</f>
        <v>Yes</v>
      </c>
      <c r="CG312" s="76" t="str">
        <f>VLOOKUP(F312,'N2K Features'!$D$5:$CL$125,80,FALSE)</f>
        <v>Medium</v>
      </c>
      <c r="CH312" s="76" t="str">
        <f>VLOOKUP(F312,'N2K Features'!$D$5:$CL$125,81,FALSE)</f>
        <v>High</v>
      </c>
      <c r="CI312" s="76" t="str">
        <f>VLOOKUP(F312,'N2K Features'!$D$5:$CL$125,82,FALSE)</f>
        <v>No</v>
      </c>
      <c r="CJ312" s="76">
        <f>VLOOKUP(F312,'N2K Features'!$D$5:$CL$125,83,FALSE)</f>
        <v>0</v>
      </c>
      <c r="CK312" s="76">
        <f>VLOOKUP(F312,'N2K Features'!$D$5:$CL$125,84,FALSE)</f>
        <v>0</v>
      </c>
      <c r="CL312" s="76" t="str">
        <f>VLOOKUP(F312,'N2K Features'!$D$5:$CL$125,85,FALSE)</f>
        <v>Yes</v>
      </c>
      <c r="CM312" s="76" t="str">
        <f>VLOOKUP(F312,'N2K Features'!$D$5:$CL$125,86,FALSE)</f>
        <v>Medium</v>
      </c>
      <c r="CN312" s="79" t="str">
        <f>VLOOKUP(F312,'N2K Features'!$D$5:$CL$125,87,FALSE)</f>
        <v>Distinctive often exceptional landscapes; attracts visitors in certain areas but others may be inaccessible; walking, bird watching</v>
      </c>
    </row>
    <row r="313" spans="1:92" ht="14.4" hidden="1" x14ac:dyDescent="0.3">
      <c r="A313" s="129" t="s">
        <v>308</v>
      </c>
      <c r="B313" s="59" t="s">
        <v>309</v>
      </c>
      <c r="C313" s="59" t="s">
        <v>585</v>
      </c>
      <c r="D313" s="59" t="s">
        <v>166</v>
      </c>
      <c r="E313" s="59" t="s">
        <v>592</v>
      </c>
      <c r="F313" s="59" t="s">
        <v>167</v>
      </c>
      <c r="G313" s="59" t="s">
        <v>168</v>
      </c>
      <c r="H313" s="179" t="s">
        <v>169</v>
      </c>
      <c r="I313" s="77" t="str">
        <f>VLOOKUP(F313,'N2K Features'!$D$5:$CL$125,4,FALSE)</f>
        <v>Yes</v>
      </c>
      <c r="J313" s="77" t="str">
        <f>VLOOKUP(F313,'N2K Features'!$D$5:$CL$125,5,FALSE)</f>
        <v>Medium</v>
      </c>
      <c r="K313" s="77" t="str">
        <f>VLOOKUP(F313,'N2K Features'!$D$5:$CL$125,6,FALSE)</f>
        <v>Moderate</v>
      </c>
      <c r="L313" s="77" t="str">
        <f>VLOOKUP(F313,'N2K Features'!$D$5:$CL$125,7,FALSE)</f>
        <v>Yes</v>
      </c>
      <c r="M313" s="77" t="str">
        <f>VLOOKUP(F313,'N2K Features'!$D$5:$CL$125,8,FALSE)</f>
        <v>Large</v>
      </c>
      <c r="N313" s="77" t="str">
        <f>VLOOKUP(F313,'N2K Features'!$D$5:$CL$125,9,FALSE)</f>
        <v>Moderate</v>
      </c>
      <c r="O313" s="77" t="str">
        <f>VLOOKUP(F313,'N2K Features'!$D$5:$CL$125,10,FALSE)</f>
        <v>Yes</v>
      </c>
      <c r="P313" s="77" t="str">
        <f>VLOOKUP(F313,'N2K Features'!$D$5:$CL$125,11,FALSE)</f>
        <v>Medium</v>
      </c>
      <c r="Q313" s="77" t="str">
        <f>VLOOKUP(F313,'N2K Features'!$D$5:$CL$125,12,FALSE)</f>
        <v>Low</v>
      </c>
      <c r="R313" s="77" t="str">
        <f>VLOOKUP(F313,'N2K Features'!$D$5:$CL$125,13,FALSE)</f>
        <v>Yes</v>
      </c>
      <c r="S313" s="77" t="str">
        <f>VLOOKUP(F313,'N2K Features'!$D$5:$CL$125,14,FALSE)</f>
        <v>Medium</v>
      </c>
      <c r="T313" s="77" t="str">
        <f>VLOOKUP(F313,'N2K Features'!$D$5:$CL$125,15,FALSE)</f>
        <v>Moderate</v>
      </c>
      <c r="U313" s="77" t="str">
        <f>VLOOKUP(F313,'N2K Features'!$D$5:$CL$125,16,FALSE)</f>
        <v>Yes</v>
      </c>
      <c r="V313" s="77" t="str">
        <f>VLOOKUP(F313,'N2K Features'!$D$5:$CL$125, 17,FALSE)</f>
        <v>Medium</v>
      </c>
      <c r="W313" s="77" t="str">
        <f>VLOOKUP(F313,'N2K Features'!$D$5:$CL$125,18,FALSE)</f>
        <v>Low</v>
      </c>
      <c r="X313" s="77" t="str">
        <f>VLOOKUP(F313,'N2K Features'!$D$5:$CL$125,19,FALSE)</f>
        <v>No</v>
      </c>
      <c r="Y313" s="77">
        <f>VLOOKUP(F313,'N2K Features'!$D$5:$CL$125,20,FALSE)</f>
        <v>0</v>
      </c>
      <c r="Z313" s="77">
        <f>VLOOKUP(F313,'N2K Features'!$D$5:$CL$125,21,FALSE)</f>
        <v>0</v>
      </c>
      <c r="AA313" s="77" t="str">
        <f>VLOOKUP(F313,'N2K Features'!$D$5:$CL$125,22,FALSE)</f>
        <v>No</v>
      </c>
      <c r="AB313" s="77">
        <f>VLOOKUP(F313,'N2K Features'!$D$5:$CL$125,23,FALSE)</f>
        <v>0</v>
      </c>
      <c r="AC313" s="77">
        <f>VLOOKUP(F313,'N2K Features'!$D$5:$CL$125,24,FALSE)</f>
        <v>0</v>
      </c>
      <c r="AD313" s="77" t="str">
        <f>VLOOKUP(F313,'N2K Features'!$D$5:$CL$125,25,FALSE)</f>
        <v>Yes</v>
      </c>
      <c r="AE313" s="77" t="str">
        <f>VLOOKUP(F313,'N2K Features'!$D$5:$CL$125,26,FALSE)</f>
        <v>Medium</v>
      </c>
      <c r="AF313" s="78" t="str">
        <f>VLOOKUP(F313,'N2K Features'!$D$5:$CL$125,27,FALSE)</f>
        <v>High</v>
      </c>
      <c r="AG313" s="76" t="str">
        <f>VLOOKUP(F313,'N2K Features'!$D$5:$CL$125,28,FALSE)</f>
        <v>Yes</v>
      </c>
      <c r="AH313" s="76" t="str">
        <f>VLOOKUP(F313,'N2K Features'!$D$5:$CL$125,29,FALSE)</f>
        <v>Small</v>
      </c>
      <c r="AI313" s="76" t="str">
        <f>VLOOKUP(F313,'N2K Features'!$D$5:$CL$125,30,FALSE)</f>
        <v>High</v>
      </c>
      <c r="AJ313" s="76" t="str">
        <f>VLOOKUP(F313,'N2K Features'!$D$5:$CL$125,31,FALSE)</f>
        <v>No</v>
      </c>
      <c r="AK313" s="76">
        <f>VLOOKUP(F313,'N2K Features'!$D$5:$CL$125,32,FALSE)</f>
        <v>0</v>
      </c>
      <c r="AL313" s="76">
        <f>VLOOKUP(F313,'N2K Features'!$D$5:$CL$125,33,FALSE)</f>
        <v>0</v>
      </c>
      <c r="AM313" s="76" t="str">
        <f>VLOOKUP(F313,'N2K Features'!$D$5:$CL$125,34,FALSE)</f>
        <v>No</v>
      </c>
      <c r="AN313" s="76">
        <f>VLOOKUP(F313,'N2K Features'!$D$5:$CL$125,35,FALSE)</f>
        <v>0</v>
      </c>
      <c r="AO313" s="76">
        <f>VLOOKUP(F313,'N2K Features'!$D$5:$CL$125,36,FALSE)</f>
        <v>0</v>
      </c>
      <c r="AP313" s="76" t="str">
        <f>VLOOKUP(F313,'N2K Features'!$D$5:$CL$125,37,FALSE)</f>
        <v>Yes</v>
      </c>
      <c r="AQ313" s="76" t="str">
        <f>VLOOKUP(F313,'N2K Features'!$D$5:$CL$125,38,FALSE)</f>
        <v>Medium</v>
      </c>
      <c r="AR313" s="76" t="str">
        <f>VLOOKUP(F313,'N2K Features'!$D$5:$CL$125,39,FALSE)</f>
        <v>Low</v>
      </c>
      <c r="AS313" s="76" t="str">
        <f>VLOOKUP(F313,'N2K Features'!$D$5:$CL$125,40,FALSE)</f>
        <v>No</v>
      </c>
      <c r="AT313" s="76">
        <f>VLOOKUP(F313,'N2K Features'!$D$5:$CL$125,41,FALSE)</f>
        <v>0</v>
      </c>
      <c r="AU313" s="76">
        <f>VLOOKUP(F313,'N2K Features'!$D$5:$CL$125,42,FALSE)</f>
        <v>0</v>
      </c>
      <c r="AV313" s="76" t="str">
        <f>VLOOKUP(F313,'N2K Features'!$D$5:$CL$125,43,FALSE)</f>
        <v>No</v>
      </c>
      <c r="AW313" s="76">
        <f>VLOOKUP(F313,'N2K Features'!$D$5:$CL$125,44,FALSE)</f>
        <v>0</v>
      </c>
      <c r="AX313" s="76">
        <f>VLOOKUP(F313,'N2K Features'!$D$5:$CL$125,45,FALSE)</f>
        <v>0</v>
      </c>
      <c r="AY313" s="76" t="str">
        <f>VLOOKUP(F313,'N2K Features'!$D$5:$CL$125,46,FALSE)</f>
        <v>No</v>
      </c>
      <c r="AZ313" s="76">
        <f>VLOOKUP(F313,'N2K Features'!$D$5:$CL$125,47,FALSE)</f>
        <v>0</v>
      </c>
      <c r="BA313" s="76">
        <f>VLOOKUP(F313,'N2K Features'!$D$5:$CL$125,48,FALSE)</f>
        <v>0</v>
      </c>
      <c r="BB313" s="76" t="str">
        <f>VLOOKUP(F313,'N2K Features'!$D$5:$CL$125,49,FALSE)</f>
        <v>No</v>
      </c>
      <c r="BC313" s="76">
        <f>VLOOKUP(F313,'N2K Features'!$D$5:$CL$125,50,FALSE)</f>
        <v>0</v>
      </c>
      <c r="BD313" s="130">
        <f>VLOOKUP(F313,'N2K Features'!$D$5:$CL$125,51,FALSE)</f>
        <v>0</v>
      </c>
      <c r="BE313" s="76" t="str">
        <f>VLOOKUP(F313,'N2K Features'!$D$5:$CL$125,52,FALSE)</f>
        <v>Yes</v>
      </c>
      <c r="BF313" s="76" t="str">
        <f>VLOOKUP(F313,'N2K Features'!$D$5:$CL$125,53,FALSE)</f>
        <v>Small</v>
      </c>
      <c r="BG313" s="130" t="str">
        <f>VLOOKUP(F313,'N2K Features'!$D$5:$CL$125,54,FALSE)</f>
        <v>Low</v>
      </c>
      <c r="BH313" s="76" t="str">
        <f>VLOOKUP(F313,'N2K Features'!$D$5:$CL$125,55,FALSE)</f>
        <v>Yes</v>
      </c>
      <c r="BI313" s="76" t="str">
        <f>VLOOKUP(F313,'N2K Features'!$D$5:$CL$125,56,FALSE)</f>
        <v>Small</v>
      </c>
      <c r="BJ313" s="76" t="str">
        <f>VLOOKUP(F313,'N2K Features'!$D$5:$CL$125,57,FALSE)</f>
        <v>Low</v>
      </c>
      <c r="BK313" s="76" t="str">
        <f>VLOOKUP(F313,'N2K Features'!$D$5:$CL$125,58,FALSE)</f>
        <v>Yes</v>
      </c>
      <c r="BL313" s="76" t="str">
        <f>VLOOKUP(F313,'N2K Features'!$D$5:$CL$125,59,FALSE)</f>
        <v>Medium</v>
      </c>
      <c r="BM313" s="130" t="str">
        <f>VLOOKUP(F313,'N2K Features'!$D$5:$CL$125,60,FALSE)</f>
        <v>High</v>
      </c>
      <c r="BN313" s="76" t="str">
        <f>VLOOKUP(F313,'N2K Features'!$D$5:$CL$125,61,FALSE)</f>
        <v>Yes</v>
      </c>
      <c r="BO313" s="76" t="str">
        <f>VLOOKUP(F313,'N2K Features'!$D$5:$CL$125,62,FALSE)</f>
        <v>Medium</v>
      </c>
      <c r="BP313" s="76" t="str">
        <f>VLOOKUP(F313,'N2K Features'!$D$5:$CL$125,63,FALSE)</f>
        <v>Moderate</v>
      </c>
      <c r="BQ313" s="76" t="str">
        <f>VLOOKUP(F313,'N2K Features'!$D$5:$CL$125,64,FALSE)</f>
        <v>Yes</v>
      </c>
      <c r="BR313" s="76" t="str">
        <f>VLOOKUP(F313,'N2K Features'!$D$5:$CL$125,65,FALSE)</f>
        <v>Medium</v>
      </c>
      <c r="BS313" s="76" t="str">
        <f>VLOOKUP(F313,'N2K Features'!$D$5:$CL$125,66,FALSE)</f>
        <v>Moderate</v>
      </c>
      <c r="BT313" s="76" t="str">
        <f>VLOOKUP(F313,'N2K Features'!$D$5:$CL$125,67,FALSE)</f>
        <v>Yes</v>
      </c>
      <c r="BU313" s="76" t="str">
        <f>VLOOKUP(F313,'N2K Features'!$D$5:$CL$125,68,FALSE)</f>
        <v>Small</v>
      </c>
      <c r="BV313" s="76" t="str">
        <f>VLOOKUP(F313,'N2K Features'!$D$5:$CL$125,69,FALSE)</f>
        <v>Low</v>
      </c>
      <c r="BW313" s="76" t="str">
        <f>VLOOKUP(F313,'N2K Features'!$D$5:$CL$125,70,FALSE)</f>
        <v>Yes</v>
      </c>
      <c r="BX313" s="76" t="str">
        <f>VLOOKUP(F313,'N2K Features'!$D$5:$CL$125,71,FALSE)</f>
        <v>Medium</v>
      </c>
      <c r="BY313" s="130" t="str">
        <f>VLOOKUP(F313,'N2K Features'!$D$5:$CL$125,72,FALSE)</f>
        <v>High</v>
      </c>
      <c r="BZ313" s="76" t="str">
        <f>VLOOKUP(F313,'N2K Features'!$D$5:$CL$125,73,FALSE)</f>
        <v>No</v>
      </c>
      <c r="CA313" s="76">
        <f>VLOOKUP(F313,'N2K Features'!$D$5:$CL$125,74,FALSE)</f>
        <v>0</v>
      </c>
      <c r="CB313" s="76">
        <f>VLOOKUP(F313,'N2K Features'!$D$5:$CL$125,75,FALSE)</f>
        <v>0</v>
      </c>
      <c r="CC313" s="76" t="str">
        <f>VLOOKUP(F313,'N2K Features'!$D$5:$CL$125,76,FALSE)</f>
        <v>No</v>
      </c>
      <c r="CD313" s="76">
        <f>VLOOKUP(F313,'N2K Features'!$D$5:$CL$125,77,FALSE)</f>
        <v>0</v>
      </c>
      <c r="CE313" s="76">
        <f>VLOOKUP(F313,'N2K Features'!$D$5:$CL$125,78,FALSE)</f>
        <v>0</v>
      </c>
      <c r="CF313" s="76" t="str">
        <f>VLOOKUP(F313,'N2K Features'!$D$5:$CL$125,79,FALSE)</f>
        <v>Yes</v>
      </c>
      <c r="CG313" s="76" t="str">
        <f>VLOOKUP(F313,'N2K Features'!$D$5:$CL$125,80,FALSE)</f>
        <v>Medium</v>
      </c>
      <c r="CH313" s="76" t="str">
        <f>VLOOKUP(F313,'N2K Features'!$D$5:$CL$125,81,FALSE)</f>
        <v>High</v>
      </c>
      <c r="CI313" s="76" t="str">
        <f>VLOOKUP(F313,'N2K Features'!$D$5:$CL$125,82,FALSE)</f>
        <v>No</v>
      </c>
      <c r="CJ313" s="76">
        <f>VLOOKUP(F313,'N2K Features'!$D$5:$CL$125,83,FALSE)</f>
        <v>0</v>
      </c>
      <c r="CK313" s="76">
        <f>VLOOKUP(F313,'N2K Features'!$D$5:$CL$125,84,FALSE)</f>
        <v>0</v>
      </c>
      <c r="CL313" s="76" t="str">
        <f>VLOOKUP(F313,'N2K Features'!$D$5:$CL$125,85,FALSE)</f>
        <v>Yes</v>
      </c>
      <c r="CM313" s="76" t="str">
        <f>VLOOKUP(F313,'N2K Features'!$D$5:$CL$125,86,FALSE)</f>
        <v>Medium</v>
      </c>
      <c r="CN313" s="79" t="str">
        <f>VLOOKUP(F313,'N2K Features'!$D$5:$CL$125,87,FALSE)</f>
        <v>Appealing open space, with flowers and butterflies, sometimes near towns, sometimes on nature reserves with interpretation</v>
      </c>
    </row>
    <row r="314" spans="1:92" ht="14.4" hidden="1" x14ac:dyDescent="0.3">
      <c r="A314" s="129" t="s">
        <v>308</v>
      </c>
      <c r="B314" s="59" t="s">
        <v>309</v>
      </c>
      <c r="C314" s="59" t="s">
        <v>528</v>
      </c>
      <c r="D314" s="59" t="s">
        <v>715</v>
      </c>
      <c r="E314" s="59" t="s">
        <v>717</v>
      </c>
      <c r="F314" s="59" t="s">
        <v>716</v>
      </c>
      <c r="G314" s="59" t="s">
        <v>717</v>
      </c>
      <c r="H314" s="179" t="s">
        <v>718</v>
      </c>
      <c r="I314" s="77" t="str">
        <f>VLOOKUP(F314,'N2K Features'!$D$5:$CL$125,4,FALSE)</f>
        <v>No</v>
      </c>
      <c r="J314" s="77">
        <f>VLOOKUP(F314,'N2K Features'!$D$5:$CL$125,5,FALSE)</f>
        <v>0</v>
      </c>
      <c r="K314" s="77">
        <f>VLOOKUP(F314,'N2K Features'!$D$5:$CL$125,6,FALSE)</f>
        <v>0</v>
      </c>
      <c r="L314" s="77" t="str">
        <f>VLOOKUP(F314,'N2K Features'!$D$5:$CL$125,7,FALSE)</f>
        <v>No</v>
      </c>
      <c r="M314" s="77" t="str">
        <f>VLOOKUP(F314,'N2K Features'!$D$5:$CL$125,8,FALSE)</f>
        <v>Negligible</v>
      </c>
      <c r="N314" s="77" t="str">
        <f>VLOOKUP(F314,'N2K Features'!$D$5:$CL$125,9,FALSE)</f>
        <v>Low</v>
      </c>
      <c r="O314" s="77" t="str">
        <f>VLOOKUP(F314,'N2K Features'!$D$5:$CL$125,10,FALSE)</f>
        <v>No</v>
      </c>
      <c r="P314" s="77" t="str">
        <f>VLOOKUP(F314,'N2K Features'!$D$5:$CL$125,11,FALSE)</f>
        <v>Negligible</v>
      </c>
      <c r="Q314" s="77" t="str">
        <f>VLOOKUP(F314,'N2K Features'!$D$5:$CL$125,12,FALSE)</f>
        <v>Low</v>
      </c>
      <c r="R314" s="77" t="str">
        <f>VLOOKUP(F314,'N2K Features'!$D$5:$CL$125,13,FALSE)</f>
        <v>No</v>
      </c>
      <c r="S314" s="77">
        <f>VLOOKUP(F314,'N2K Features'!$D$5:$CL$125,14,FALSE)</f>
        <v>0</v>
      </c>
      <c r="T314" s="77">
        <f>VLOOKUP(F314,'N2K Features'!$D$5:$CL$125,15,FALSE)</f>
        <v>0</v>
      </c>
      <c r="U314" s="77" t="str">
        <f>VLOOKUP(F314,'N2K Features'!$D$5:$CL$125,16,FALSE)</f>
        <v>No</v>
      </c>
      <c r="V314" s="77">
        <f>VLOOKUP(F314,'N2K Features'!$D$5:$CL$125, 17,FALSE)</f>
        <v>0</v>
      </c>
      <c r="W314" s="77">
        <f>VLOOKUP(F314,'N2K Features'!$D$5:$CL$125,18,FALSE)</f>
        <v>0</v>
      </c>
      <c r="X314" s="77" t="str">
        <f>VLOOKUP(F314,'N2K Features'!$D$5:$CL$125,19,FALSE)</f>
        <v>No</v>
      </c>
      <c r="Y314" s="77">
        <f>VLOOKUP(F314,'N2K Features'!$D$5:$CL$125,20,FALSE)</f>
        <v>0</v>
      </c>
      <c r="Z314" s="77">
        <f>VLOOKUP(F314,'N2K Features'!$D$5:$CL$125,21,FALSE)</f>
        <v>0</v>
      </c>
      <c r="AA314" s="77" t="str">
        <f>VLOOKUP(F314,'N2K Features'!$D$5:$CL$125,22,FALSE)</f>
        <v>No</v>
      </c>
      <c r="AB314" s="77">
        <f>VLOOKUP(F314,'N2K Features'!$D$5:$CL$125,23,FALSE)</f>
        <v>0</v>
      </c>
      <c r="AC314" s="77">
        <f>VLOOKUP(F314,'N2K Features'!$D$5:$CL$125,24,FALSE)</f>
        <v>0</v>
      </c>
      <c r="AD314" s="77" t="str">
        <f>VLOOKUP(F314,'N2K Features'!$D$5:$CL$125,25,FALSE)</f>
        <v>No</v>
      </c>
      <c r="AE314" s="77">
        <f>VLOOKUP(F314,'N2K Features'!$D$5:$CL$125,26,FALSE)</f>
        <v>0</v>
      </c>
      <c r="AF314" s="78">
        <f>VLOOKUP(F314,'N2K Features'!$D$5:$CL$125,27,FALSE)</f>
        <v>0</v>
      </c>
      <c r="AG314" s="76" t="str">
        <f>VLOOKUP(F314,'N2K Features'!$D$5:$CL$125,28,FALSE)</f>
        <v>No</v>
      </c>
      <c r="AH314" s="76">
        <f>VLOOKUP(F314,'N2K Features'!$D$5:$CL$125,29,FALSE)</f>
        <v>0</v>
      </c>
      <c r="AI314" s="76">
        <f>VLOOKUP(F314,'N2K Features'!$D$5:$CL$125,30,FALSE)</f>
        <v>0</v>
      </c>
      <c r="AJ314" s="76" t="str">
        <f>VLOOKUP(F314,'N2K Features'!$D$5:$CL$125,31,FALSE)</f>
        <v>No</v>
      </c>
      <c r="AK314" s="76">
        <f>VLOOKUP(F314,'N2K Features'!$D$5:$CL$125,32,FALSE)</f>
        <v>0</v>
      </c>
      <c r="AL314" s="76">
        <f>VLOOKUP(F314,'N2K Features'!$D$5:$CL$125,33,FALSE)</f>
        <v>0</v>
      </c>
      <c r="AM314" s="76" t="str">
        <f>VLOOKUP(F314,'N2K Features'!$D$5:$CL$125,34,FALSE)</f>
        <v>No</v>
      </c>
      <c r="AN314" s="76">
        <f>VLOOKUP(F314,'N2K Features'!$D$5:$CL$125,35,FALSE)</f>
        <v>0</v>
      </c>
      <c r="AO314" s="76">
        <f>VLOOKUP(F314,'N2K Features'!$D$5:$CL$125,36,FALSE)</f>
        <v>0</v>
      </c>
      <c r="AP314" s="76" t="str">
        <f>VLOOKUP(F314,'N2K Features'!$D$5:$CL$125,37,FALSE)</f>
        <v>No</v>
      </c>
      <c r="AQ314" s="76">
        <f>VLOOKUP(F314,'N2K Features'!$D$5:$CL$125,38,FALSE)</f>
        <v>0</v>
      </c>
      <c r="AR314" s="76">
        <f>VLOOKUP(F314,'N2K Features'!$D$5:$CL$125,39,FALSE)</f>
        <v>0</v>
      </c>
      <c r="AS314" s="76" t="str">
        <f>VLOOKUP(F314,'N2K Features'!$D$5:$CL$125,40,FALSE)</f>
        <v>No</v>
      </c>
      <c r="AT314" s="76">
        <f>VLOOKUP(F314,'N2K Features'!$D$5:$CL$125,41,FALSE)</f>
        <v>0</v>
      </c>
      <c r="AU314" s="76">
        <f>VLOOKUP(F314,'N2K Features'!$D$5:$CL$125,42,FALSE)</f>
        <v>0</v>
      </c>
      <c r="AV314" s="76" t="str">
        <f>VLOOKUP(F314,'N2K Features'!$D$5:$CL$125,43,FALSE)</f>
        <v>No</v>
      </c>
      <c r="AW314" s="76">
        <f>VLOOKUP(F314,'N2K Features'!$D$5:$CL$125,44,FALSE)</f>
        <v>0</v>
      </c>
      <c r="AX314" s="76">
        <f>VLOOKUP(F314,'N2K Features'!$D$5:$CL$125,45,FALSE)</f>
        <v>0</v>
      </c>
      <c r="AY314" s="76" t="str">
        <f>VLOOKUP(F314,'N2K Features'!$D$5:$CL$125,46,FALSE)</f>
        <v>No</v>
      </c>
      <c r="AZ314" s="76">
        <f>VLOOKUP(F314,'N2K Features'!$D$5:$CL$125,47,FALSE)</f>
        <v>0</v>
      </c>
      <c r="BA314" s="76">
        <f>VLOOKUP(F314,'N2K Features'!$D$5:$CL$125,48,FALSE)</f>
        <v>0</v>
      </c>
      <c r="BB314" s="76" t="str">
        <f>VLOOKUP(F314,'N2K Features'!$D$5:$CL$125,49,FALSE)</f>
        <v>No</v>
      </c>
      <c r="BC314" s="76">
        <f>VLOOKUP(F314,'N2K Features'!$D$5:$CL$125,50,FALSE)</f>
        <v>0</v>
      </c>
      <c r="BD314" s="130">
        <f>VLOOKUP(F314,'N2K Features'!$D$5:$CL$125,51,FALSE)</f>
        <v>0</v>
      </c>
      <c r="BE314" s="76" t="str">
        <f>VLOOKUP(F314,'N2K Features'!$D$5:$CL$125,52,FALSE)</f>
        <v>No</v>
      </c>
      <c r="BF314" s="76">
        <f>VLOOKUP(F314,'N2K Features'!$D$5:$CL$125,53,FALSE)</f>
        <v>0</v>
      </c>
      <c r="BG314" s="130">
        <f>VLOOKUP(F314,'N2K Features'!$D$5:$CL$125,54,FALSE)</f>
        <v>0</v>
      </c>
      <c r="BH314" s="76" t="str">
        <f>VLOOKUP(F314,'N2K Features'!$D$5:$CL$125,55,FALSE)</f>
        <v>No</v>
      </c>
      <c r="BI314" s="76">
        <f>VLOOKUP(F314,'N2K Features'!$D$5:$CL$125,56,FALSE)</f>
        <v>0</v>
      </c>
      <c r="BJ314" s="76">
        <f>VLOOKUP(F314,'N2K Features'!$D$5:$CL$125,57,FALSE)</f>
        <v>0</v>
      </c>
      <c r="BK314" s="76" t="str">
        <f>VLOOKUP(F314,'N2K Features'!$D$5:$CL$125,58,FALSE)</f>
        <v>No</v>
      </c>
      <c r="BL314" s="76">
        <f>VLOOKUP(F314,'N2K Features'!$D$5:$CL$125,59,FALSE)</f>
        <v>0</v>
      </c>
      <c r="BM314" s="130">
        <f>VLOOKUP(F314,'N2K Features'!$D$5:$CL$125,60,FALSE)</f>
        <v>0</v>
      </c>
      <c r="BN314" s="76" t="str">
        <f>VLOOKUP(F314,'N2K Features'!$D$5:$CL$125,61,FALSE)</f>
        <v>No</v>
      </c>
      <c r="BO314" s="76">
        <f>VLOOKUP(F314,'N2K Features'!$D$5:$CL$125,62,FALSE)</f>
        <v>0</v>
      </c>
      <c r="BP314" s="76">
        <f>VLOOKUP(F314,'N2K Features'!$D$5:$CL$125,63,FALSE)</f>
        <v>0</v>
      </c>
      <c r="BQ314" s="76" t="str">
        <f>VLOOKUP(F314,'N2K Features'!$D$5:$CL$125,64,FALSE)</f>
        <v>No</v>
      </c>
      <c r="BR314" s="76">
        <f>VLOOKUP(F314,'N2K Features'!$D$5:$CL$125,65,FALSE)</f>
        <v>0</v>
      </c>
      <c r="BS314" s="76">
        <f>VLOOKUP(F314,'N2K Features'!$D$5:$CL$125,66,FALSE)</f>
        <v>0</v>
      </c>
      <c r="BT314" s="76" t="str">
        <f>VLOOKUP(F314,'N2K Features'!$D$5:$CL$125,67,FALSE)</f>
        <v>No</v>
      </c>
      <c r="BU314" s="76">
        <f>VLOOKUP(F314,'N2K Features'!$D$5:$CL$125,68,FALSE)</f>
        <v>0</v>
      </c>
      <c r="BV314" s="76">
        <f>VLOOKUP(F314,'N2K Features'!$D$5:$CL$125,69,FALSE)</f>
        <v>0</v>
      </c>
      <c r="BW314" s="76" t="str">
        <f>VLOOKUP(F314,'N2K Features'!$D$5:$CL$125,70,FALSE)</f>
        <v>No</v>
      </c>
      <c r="BX314" s="76">
        <f>VLOOKUP(F314,'N2K Features'!$D$5:$CL$125,71,FALSE)</f>
        <v>0</v>
      </c>
      <c r="BY314" s="130">
        <f>VLOOKUP(F314,'N2K Features'!$D$5:$CL$125,72,FALSE)</f>
        <v>0</v>
      </c>
      <c r="BZ314" s="76" t="str">
        <f>VLOOKUP(F314,'N2K Features'!$D$5:$CL$125,73,FALSE)</f>
        <v>No</v>
      </c>
      <c r="CA314" s="76">
        <f>VLOOKUP(F314,'N2K Features'!$D$5:$CL$125,74,FALSE)</f>
        <v>0</v>
      </c>
      <c r="CB314" s="76">
        <f>VLOOKUP(F314,'N2K Features'!$D$5:$CL$125,75,FALSE)</f>
        <v>0</v>
      </c>
      <c r="CC314" s="76" t="str">
        <f>VLOOKUP(F314,'N2K Features'!$D$5:$CL$125,76,FALSE)</f>
        <v>No</v>
      </c>
      <c r="CD314" s="76">
        <f>VLOOKUP(F314,'N2K Features'!$D$5:$CL$125,77,FALSE)</f>
        <v>0</v>
      </c>
      <c r="CE314" s="76">
        <f>VLOOKUP(F314,'N2K Features'!$D$5:$CL$125,78,FALSE)</f>
        <v>0</v>
      </c>
      <c r="CF314" s="76" t="str">
        <f>VLOOKUP(F314,'N2K Features'!$D$5:$CL$125,79,FALSE)</f>
        <v>No</v>
      </c>
      <c r="CG314" s="76" t="str">
        <f>VLOOKUP(F314,'N2K Features'!$D$5:$CL$125,80,FALSE)</f>
        <v>Negligible</v>
      </c>
      <c r="CH314" s="76">
        <f>VLOOKUP(F314,'N2K Features'!$D$5:$CL$125,81,FALSE)</f>
        <v>0</v>
      </c>
      <c r="CI314" s="76" t="str">
        <f>VLOOKUP(F314,'N2K Features'!$D$5:$CL$125,82,FALSE)</f>
        <v>No</v>
      </c>
      <c r="CJ314" s="76">
        <f>VLOOKUP(F314,'N2K Features'!$D$5:$CL$125,83,FALSE)</f>
        <v>0</v>
      </c>
      <c r="CK314" s="76">
        <f>VLOOKUP(F314,'N2K Features'!$D$5:$CL$125,84,FALSE)</f>
        <v>0</v>
      </c>
      <c r="CL314" s="76" t="str">
        <f>VLOOKUP(F314,'N2K Features'!$D$5:$CL$125,85,FALSE)</f>
        <v>Yes</v>
      </c>
      <c r="CM314" s="76" t="str">
        <f>VLOOKUP(F314,'N2K Features'!$D$5:$CL$125,86,FALSE)</f>
        <v>Low</v>
      </c>
      <c r="CN314" s="79" t="str">
        <f>VLOOKUP(F314,'N2K Features'!$D$5:$CL$125,87,FALSE)</f>
        <v>Attractive butterfly often on accessible sites</v>
      </c>
    </row>
    <row r="315" spans="1:92" ht="14.4" hidden="1" x14ac:dyDescent="0.3">
      <c r="A315" s="129" t="s">
        <v>310</v>
      </c>
      <c r="B315" s="59" t="s">
        <v>311</v>
      </c>
      <c r="C315" s="59" t="s">
        <v>585</v>
      </c>
      <c r="D315" s="59" t="s">
        <v>109</v>
      </c>
      <c r="E315" s="59" t="s">
        <v>589</v>
      </c>
      <c r="F315" s="59" t="s">
        <v>110</v>
      </c>
      <c r="G315" s="59" t="s">
        <v>111</v>
      </c>
      <c r="H315" s="179" t="s">
        <v>112</v>
      </c>
      <c r="I315" s="77" t="str">
        <f>VLOOKUP(F315,'N2K Features'!$D$5:$CL$125,4,FALSE)</f>
        <v>Yes</v>
      </c>
      <c r="J315" s="77" t="str">
        <f>VLOOKUP(F315,'N2K Features'!$D$5:$CL$125,5,FALSE)</f>
        <v>Medium</v>
      </c>
      <c r="K315" s="77" t="str">
        <f>VLOOKUP(F315,'N2K Features'!$D$5:$CL$125,6,FALSE)</f>
        <v>Moderate</v>
      </c>
      <c r="L315" s="77" t="str">
        <f>VLOOKUP(F315,'N2K Features'!$D$5:$CL$125,7,FALSE)</f>
        <v>Yes</v>
      </c>
      <c r="M315" s="77" t="str">
        <f>VLOOKUP(F315,'N2K Features'!$D$5:$CL$125,8,FALSE)</f>
        <v>Small</v>
      </c>
      <c r="N315" s="77" t="str">
        <f>VLOOKUP(F315,'N2K Features'!$D$5:$CL$125,9,FALSE)</f>
        <v>Low</v>
      </c>
      <c r="O315" s="77" t="str">
        <f>VLOOKUP(F315,'N2K Features'!$D$5:$CL$125,10,FALSE)</f>
        <v>Yes</v>
      </c>
      <c r="P315" s="77" t="str">
        <f>VLOOKUP(F315,'N2K Features'!$D$5:$CL$125,11,FALSE)</f>
        <v>Medium</v>
      </c>
      <c r="Q315" s="77" t="str">
        <f>VLOOKUP(F315,'N2K Features'!$D$5:$CL$125,12,FALSE)</f>
        <v>Low</v>
      </c>
      <c r="R315" s="77" t="str">
        <f>VLOOKUP(F315,'N2K Features'!$D$5:$CL$125,13,FALSE)</f>
        <v>Yes</v>
      </c>
      <c r="S315" s="77" t="str">
        <f>VLOOKUP(F315,'N2K Features'!$D$5:$CL$125,14,FALSE)</f>
        <v>Medium</v>
      </c>
      <c r="T315" s="77" t="str">
        <f>VLOOKUP(F315,'N2K Features'!$D$5:$CL$125,15,FALSE)</f>
        <v>High</v>
      </c>
      <c r="U315" s="77" t="str">
        <f>VLOOKUP(F315,'N2K Features'!$D$5:$CL$125,16,FALSE)</f>
        <v>No</v>
      </c>
      <c r="V315" s="77">
        <f>VLOOKUP(F315,'N2K Features'!$D$5:$CL$125, 17,FALSE)</f>
        <v>0</v>
      </c>
      <c r="W315" s="77">
        <f>VLOOKUP(F315,'N2K Features'!$D$5:$CL$125,18,FALSE)</f>
        <v>0</v>
      </c>
      <c r="X315" s="77" t="str">
        <f>VLOOKUP(F315,'N2K Features'!$D$5:$CL$125,19,FALSE)</f>
        <v>Yes</v>
      </c>
      <c r="Y315" s="77" t="str">
        <f>VLOOKUP(F315,'N2K Features'!$D$5:$CL$125,20,FALSE)</f>
        <v>Medium</v>
      </c>
      <c r="Z315" s="77" t="str">
        <f>VLOOKUP(F315,'N2K Features'!$D$5:$CL$125,21,FALSE)</f>
        <v>High</v>
      </c>
      <c r="AA315" s="77" t="str">
        <f>VLOOKUP(F315,'N2K Features'!$D$5:$CL$125,22,FALSE)</f>
        <v>Yes</v>
      </c>
      <c r="AB315" s="77" t="str">
        <f>VLOOKUP(F315,'N2K Features'!$D$5:$CL$125,23,FALSE)</f>
        <v>Small</v>
      </c>
      <c r="AC315" s="77" t="str">
        <f>VLOOKUP(F315,'N2K Features'!$D$5:$CL$125,24,FALSE)</f>
        <v>High</v>
      </c>
      <c r="AD315" s="77" t="str">
        <f>VLOOKUP(F315,'N2K Features'!$D$5:$CL$125,25,FALSE)</f>
        <v>No</v>
      </c>
      <c r="AE315" s="77">
        <f>VLOOKUP(F315,'N2K Features'!$D$5:$CL$125,26,FALSE)</f>
        <v>0</v>
      </c>
      <c r="AF315" s="78">
        <f>VLOOKUP(F315,'N2K Features'!$D$5:$CL$125,27,FALSE)</f>
        <v>0</v>
      </c>
      <c r="AG315" s="76" t="str">
        <f>VLOOKUP(F315,'N2K Features'!$D$5:$CL$125,28,FALSE)</f>
        <v>No</v>
      </c>
      <c r="AH315" s="76">
        <f>VLOOKUP(F315,'N2K Features'!$D$5:$CL$125,29,FALSE)</f>
        <v>0</v>
      </c>
      <c r="AI315" s="76">
        <f>VLOOKUP(F315,'N2K Features'!$D$5:$CL$125,30,FALSE)</f>
        <v>0</v>
      </c>
      <c r="AJ315" s="76" t="str">
        <f>VLOOKUP(F315,'N2K Features'!$D$5:$CL$125,31,FALSE)</f>
        <v>No</v>
      </c>
      <c r="AK315" s="76">
        <f>VLOOKUP(F315,'N2K Features'!$D$5:$CL$125,32,FALSE)</f>
        <v>0</v>
      </c>
      <c r="AL315" s="76">
        <f>VLOOKUP(F315,'N2K Features'!$D$5:$CL$125,33,FALSE)</f>
        <v>0</v>
      </c>
      <c r="AM315" s="76" t="str">
        <f>VLOOKUP(F315,'N2K Features'!$D$5:$CL$125,34,FALSE)</f>
        <v>No</v>
      </c>
      <c r="AN315" s="76">
        <f>VLOOKUP(F315,'N2K Features'!$D$5:$CL$125,35,FALSE)</f>
        <v>0</v>
      </c>
      <c r="AO315" s="76">
        <f>VLOOKUP(F315,'N2K Features'!$D$5:$CL$125,36,FALSE)</f>
        <v>0</v>
      </c>
      <c r="AP315" s="76" t="str">
        <f>VLOOKUP(F315,'N2K Features'!$D$5:$CL$125,37,FALSE)</f>
        <v>No</v>
      </c>
      <c r="AQ315" s="76">
        <f>VLOOKUP(F315,'N2K Features'!$D$5:$CL$125,38,FALSE)</f>
        <v>0</v>
      </c>
      <c r="AR315" s="76">
        <f>VLOOKUP(F315,'N2K Features'!$D$5:$CL$125,39,FALSE)</f>
        <v>0</v>
      </c>
      <c r="AS315" s="76" t="str">
        <f>VLOOKUP(F315,'N2K Features'!$D$5:$CL$125,40,FALSE)</f>
        <v>No</v>
      </c>
      <c r="AT315" s="76">
        <f>VLOOKUP(F315,'N2K Features'!$D$5:$CL$125,41,FALSE)</f>
        <v>0</v>
      </c>
      <c r="AU315" s="76">
        <f>VLOOKUP(F315,'N2K Features'!$D$5:$CL$125,42,FALSE)</f>
        <v>0</v>
      </c>
      <c r="AV315" s="76" t="str">
        <f>VLOOKUP(F315,'N2K Features'!$D$5:$CL$125,43,FALSE)</f>
        <v>No</v>
      </c>
      <c r="AW315" s="76">
        <f>VLOOKUP(F315,'N2K Features'!$D$5:$CL$125,44,FALSE)</f>
        <v>0</v>
      </c>
      <c r="AX315" s="76">
        <f>VLOOKUP(F315,'N2K Features'!$D$5:$CL$125,45,FALSE)</f>
        <v>0</v>
      </c>
      <c r="AY315" s="76" t="str">
        <f>VLOOKUP(F315,'N2K Features'!$D$5:$CL$125,46,FALSE)</f>
        <v>No</v>
      </c>
      <c r="AZ315" s="76">
        <f>VLOOKUP(F315,'N2K Features'!$D$5:$CL$125,47,FALSE)</f>
        <v>0</v>
      </c>
      <c r="BA315" s="76">
        <f>VLOOKUP(F315,'N2K Features'!$D$5:$CL$125,48,FALSE)</f>
        <v>0</v>
      </c>
      <c r="BB315" s="76" t="str">
        <f>VLOOKUP(F315,'N2K Features'!$D$5:$CL$125,49,FALSE)</f>
        <v>No</v>
      </c>
      <c r="BC315" s="76">
        <f>VLOOKUP(F315,'N2K Features'!$D$5:$CL$125,50,FALSE)</f>
        <v>0</v>
      </c>
      <c r="BD315" s="130">
        <f>VLOOKUP(F315,'N2K Features'!$D$5:$CL$125,51,FALSE)</f>
        <v>0</v>
      </c>
      <c r="BE315" s="76" t="str">
        <f>VLOOKUP(F315,'N2K Features'!$D$5:$CL$125,52,FALSE)</f>
        <v>Yes</v>
      </c>
      <c r="BF315" s="76" t="str">
        <f>VLOOKUP(F315,'N2K Features'!$D$5:$CL$125,53,FALSE)</f>
        <v>Small</v>
      </c>
      <c r="BG315" s="130" t="str">
        <f>VLOOKUP(F315,'N2K Features'!$D$5:$CL$125,54,FALSE)</f>
        <v>Low</v>
      </c>
      <c r="BH315" s="76" t="str">
        <f>VLOOKUP(F315,'N2K Features'!$D$5:$CL$125,55,FALSE)</f>
        <v>Yes</v>
      </c>
      <c r="BI315" s="76" t="str">
        <f>VLOOKUP(F315,'N2K Features'!$D$5:$CL$125,56,FALSE)</f>
        <v>Small</v>
      </c>
      <c r="BJ315" s="76" t="str">
        <f>VLOOKUP(F315,'N2K Features'!$D$5:$CL$125,57,FALSE)</f>
        <v>High</v>
      </c>
      <c r="BK315" s="76" t="str">
        <f>VLOOKUP(F315,'N2K Features'!$D$5:$CL$125,58,FALSE)</f>
        <v>Yes</v>
      </c>
      <c r="BL315" s="76" t="str">
        <f>VLOOKUP(F315,'N2K Features'!$D$5:$CL$125,59,FALSE)</f>
        <v>Large</v>
      </c>
      <c r="BM315" s="130" t="str">
        <f>VLOOKUP(F315,'N2K Features'!$D$5:$CL$125,60,FALSE)</f>
        <v>Low</v>
      </c>
      <c r="BN315" s="76" t="str">
        <f>VLOOKUP(F315,'N2K Features'!$D$5:$CL$125,61,FALSE)</f>
        <v>No</v>
      </c>
      <c r="BO315" s="76">
        <f>VLOOKUP(F315,'N2K Features'!$D$5:$CL$125,62,FALSE)</f>
        <v>0</v>
      </c>
      <c r="BP315" s="76">
        <f>VLOOKUP(F315,'N2K Features'!$D$5:$CL$125,63,FALSE)</f>
        <v>0</v>
      </c>
      <c r="BQ315" s="76" t="str">
        <f>VLOOKUP(F315,'N2K Features'!$D$5:$CL$125,64,FALSE)</f>
        <v>Yes</v>
      </c>
      <c r="BR315" s="76" t="str">
        <f>VLOOKUP(F315,'N2K Features'!$D$5:$CL$125,65,FALSE)</f>
        <v>Medium</v>
      </c>
      <c r="BS315" s="76" t="str">
        <f>VLOOKUP(F315,'N2K Features'!$D$5:$CL$125,66,FALSE)</f>
        <v>Moderate</v>
      </c>
      <c r="BT315" s="76" t="str">
        <f>VLOOKUP(F315,'N2K Features'!$D$5:$CL$125,67,FALSE)</f>
        <v>No</v>
      </c>
      <c r="BU315" s="76">
        <f>VLOOKUP(F315,'N2K Features'!$D$5:$CL$125,68,FALSE)</f>
        <v>0</v>
      </c>
      <c r="BV315" s="76">
        <f>VLOOKUP(F315,'N2K Features'!$D$5:$CL$125,69,FALSE)</f>
        <v>0</v>
      </c>
      <c r="BW315" s="76" t="str">
        <f>VLOOKUP(F315,'N2K Features'!$D$5:$CL$125,70,FALSE)</f>
        <v>Yes</v>
      </c>
      <c r="BX315" s="76" t="str">
        <f>VLOOKUP(F315,'N2K Features'!$D$5:$CL$125,71,FALSE)</f>
        <v>Large</v>
      </c>
      <c r="BY315" s="130" t="str">
        <f>VLOOKUP(F315,'N2K Features'!$D$5:$CL$125,72,FALSE)</f>
        <v>High</v>
      </c>
      <c r="BZ315" s="76" t="str">
        <f>VLOOKUP(F315,'N2K Features'!$D$5:$CL$125,73,FALSE)</f>
        <v>Yes</v>
      </c>
      <c r="CA315" s="76" t="str">
        <f>VLOOKUP(F315,'N2K Features'!$D$5:$CL$125,74,FALSE)</f>
        <v>Large</v>
      </c>
      <c r="CB315" s="76" t="str">
        <f>VLOOKUP(F315,'N2K Features'!$D$5:$CL$125,75,FALSE)</f>
        <v>High</v>
      </c>
      <c r="CC315" s="76" t="str">
        <f>VLOOKUP(F315,'N2K Features'!$D$5:$CL$125,76,FALSE)</f>
        <v>No</v>
      </c>
      <c r="CD315" s="76">
        <f>VLOOKUP(F315,'N2K Features'!$D$5:$CL$125,77,FALSE)</f>
        <v>0</v>
      </c>
      <c r="CE315" s="76">
        <f>VLOOKUP(F315,'N2K Features'!$D$5:$CL$125,78,FALSE)</f>
        <v>0</v>
      </c>
      <c r="CF315" s="76" t="str">
        <f>VLOOKUP(F315,'N2K Features'!$D$5:$CL$125,79,FALSE)</f>
        <v>No</v>
      </c>
      <c r="CG315" s="76">
        <f>VLOOKUP(F315,'N2K Features'!$D$5:$CL$125,80,FALSE)</f>
        <v>0</v>
      </c>
      <c r="CH315" s="76">
        <f>VLOOKUP(F315,'N2K Features'!$D$5:$CL$125,81,FALSE)</f>
        <v>0</v>
      </c>
      <c r="CI315" s="76" t="str">
        <f>VLOOKUP(F315,'N2K Features'!$D$5:$CL$125,82,FALSE)</f>
        <v>Yes</v>
      </c>
      <c r="CJ315" s="76" t="str">
        <f>VLOOKUP(F315,'N2K Features'!$D$5:$CL$125,83,FALSE)</f>
        <v>Medium</v>
      </c>
      <c r="CK315" s="76" t="str">
        <f>VLOOKUP(F315,'N2K Features'!$D$5:$CL$125,84,FALSE)</f>
        <v>High</v>
      </c>
      <c r="CL315" s="76" t="str">
        <f>VLOOKUP(F315,'N2K Features'!$D$5:$CL$125,85,FALSE)</f>
        <v>Yes</v>
      </c>
      <c r="CM315" s="76" t="str">
        <f>VLOOKUP(F315,'N2K Features'!$D$5:$CL$125,86,FALSE)</f>
        <v>Medium</v>
      </c>
      <c r="CN315" s="79" t="str">
        <f>VLOOKUP(F315,'N2K Features'!$D$5:$CL$125,87,FALSE)</f>
        <v xml:space="preserve">Distinctive, unusual landscape, sometimes on nature reserves with interpretation. Bird watching, and walking opportunities. Educational use. </v>
      </c>
    </row>
    <row r="316" spans="1:92" ht="14.4" hidden="1" x14ac:dyDescent="0.3">
      <c r="A316" s="129" t="s">
        <v>310</v>
      </c>
      <c r="B316" s="59" t="s">
        <v>311</v>
      </c>
      <c r="C316" s="59" t="s">
        <v>585</v>
      </c>
      <c r="D316" s="59" t="s">
        <v>674</v>
      </c>
      <c r="E316" s="59" t="s">
        <v>600</v>
      </c>
      <c r="F316" s="59" t="s">
        <v>675</v>
      </c>
      <c r="G316" s="59" t="s">
        <v>676</v>
      </c>
      <c r="H316" s="179" t="s">
        <v>678</v>
      </c>
      <c r="I316" s="77" t="str">
        <f>VLOOKUP(F316,'N2K Features'!$D$5:$CL$125,4,FALSE)</f>
        <v>Yes</v>
      </c>
      <c r="J316" s="77" t="str">
        <f>VLOOKUP(F316,'N2K Features'!$D$5:$CL$125,5,FALSE)</f>
        <v>Small</v>
      </c>
      <c r="K316" s="77" t="str">
        <f>VLOOKUP(F316,'N2K Features'!$D$5:$CL$125,6,FALSE)</f>
        <v>Moderate</v>
      </c>
      <c r="L316" s="77" t="str">
        <f>VLOOKUP(F316,'N2K Features'!$D$5:$CL$125,7,FALSE)</f>
        <v>Yes</v>
      </c>
      <c r="M316" s="77" t="str">
        <f>VLOOKUP(F316,'N2K Features'!$D$5:$CL$125,8,FALSE)</f>
        <v>Small</v>
      </c>
      <c r="N316" s="77" t="str">
        <f>VLOOKUP(F316,'N2K Features'!$D$5:$CL$125,9,FALSE)</f>
        <v>Low</v>
      </c>
      <c r="O316" s="77" t="str">
        <f>VLOOKUP(F316,'N2K Features'!$D$5:$CL$125,10,FALSE)</f>
        <v>Yes</v>
      </c>
      <c r="P316" s="77" t="str">
        <f>VLOOKUP(F316,'N2K Features'!$D$5:$CL$125,11,FALSE)</f>
        <v>Small</v>
      </c>
      <c r="Q316" s="77" t="str">
        <f>VLOOKUP(F316,'N2K Features'!$D$5:$CL$125,12,FALSE)</f>
        <v>Low</v>
      </c>
      <c r="R316" s="77" t="str">
        <f>VLOOKUP(F316,'N2K Features'!$D$5:$CL$125,13,FALSE)</f>
        <v>Yes</v>
      </c>
      <c r="S316" s="77" t="str">
        <f>VLOOKUP(F316,'N2K Features'!$D$5:$CL$125,14,FALSE)</f>
        <v>Small</v>
      </c>
      <c r="T316" s="77" t="str">
        <f>VLOOKUP(F316,'N2K Features'!$D$5:$CL$125,15,FALSE)</f>
        <v>Low</v>
      </c>
      <c r="U316" s="77" t="str">
        <f>VLOOKUP(F316,'N2K Features'!$D$5:$CL$125,16,FALSE)</f>
        <v>No</v>
      </c>
      <c r="V316" s="77">
        <f>VLOOKUP(F316,'N2K Features'!$D$5:$CL$125, 17,FALSE)</f>
        <v>0</v>
      </c>
      <c r="W316" s="77">
        <f>VLOOKUP(F316,'N2K Features'!$D$5:$CL$125,18,FALSE)</f>
        <v>0</v>
      </c>
      <c r="X316" s="77" t="str">
        <f>VLOOKUP(F316,'N2K Features'!$D$5:$CL$125,19,FALSE)</f>
        <v>No</v>
      </c>
      <c r="Y316" s="77">
        <f>VLOOKUP(F316,'N2K Features'!$D$5:$CL$125,20,FALSE)</f>
        <v>0</v>
      </c>
      <c r="Z316" s="77">
        <f>VLOOKUP(F316,'N2K Features'!$D$5:$CL$125,21,FALSE)</f>
        <v>0</v>
      </c>
      <c r="AA316" s="77" t="str">
        <f>VLOOKUP(F316,'N2K Features'!$D$5:$CL$125,22,FALSE)</f>
        <v>No</v>
      </c>
      <c r="AB316" s="77">
        <f>VLOOKUP(F316,'N2K Features'!$D$5:$CL$125,23,FALSE)</f>
        <v>0</v>
      </c>
      <c r="AC316" s="77">
        <f>VLOOKUP(F316,'N2K Features'!$D$5:$CL$125,24,FALSE)</f>
        <v>0</v>
      </c>
      <c r="AD316" s="77" t="str">
        <f>VLOOKUP(F316,'N2K Features'!$D$5:$CL$125,25,FALSE)</f>
        <v>Yes</v>
      </c>
      <c r="AE316" s="77" t="str">
        <f>VLOOKUP(F316,'N2K Features'!$D$5:$CL$125,26,FALSE)</f>
        <v>Small</v>
      </c>
      <c r="AF316" s="78" t="str">
        <f>VLOOKUP(F316,'N2K Features'!$D$5:$CL$125,27,FALSE)</f>
        <v>Low</v>
      </c>
      <c r="AG316" s="76" t="str">
        <f>VLOOKUP(F316,'N2K Features'!$D$5:$CL$125,28,FALSE)</f>
        <v>No</v>
      </c>
      <c r="AH316" s="76">
        <f>VLOOKUP(F316,'N2K Features'!$D$5:$CL$125,29,FALSE)</f>
        <v>0</v>
      </c>
      <c r="AI316" s="76">
        <f>VLOOKUP(F316,'N2K Features'!$D$5:$CL$125,30,FALSE)</f>
        <v>0</v>
      </c>
      <c r="AJ316" s="76" t="str">
        <f>VLOOKUP(F316,'N2K Features'!$D$5:$CL$125,31,FALSE)</f>
        <v>No</v>
      </c>
      <c r="AK316" s="76">
        <f>VLOOKUP(F316,'N2K Features'!$D$5:$CL$125,32,FALSE)</f>
        <v>0</v>
      </c>
      <c r="AL316" s="76">
        <f>VLOOKUP(F316,'N2K Features'!$D$5:$CL$125,33,FALSE)</f>
        <v>0</v>
      </c>
      <c r="AM316" s="76" t="str">
        <f>VLOOKUP(F316,'N2K Features'!$D$5:$CL$125,34,FALSE)</f>
        <v>No</v>
      </c>
      <c r="AN316" s="76">
        <f>VLOOKUP(F316,'N2K Features'!$D$5:$CL$125,35,FALSE)</f>
        <v>0</v>
      </c>
      <c r="AO316" s="76">
        <f>VLOOKUP(F316,'N2K Features'!$D$5:$CL$125,36,FALSE)</f>
        <v>0</v>
      </c>
      <c r="AP316" s="76" t="str">
        <f>VLOOKUP(F316,'N2K Features'!$D$5:$CL$125,37,FALSE)</f>
        <v>No</v>
      </c>
      <c r="AQ316" s="76">
        <f>VLOOKUP(F316,'N2K Features'!$D$5:$CL$125,38,FALSE)</f>
        <v>0</v>
      </c>
      <c r="AR316" s="76">
        <f>VLOOKUP(F316,'N2K Features'!$D$5:$CL$125,39,FALSE)</f>
        <v>0</v>
      </c>
      <c r="AS316" s="76" t="str">
        <f>VLOOKUP(F316,'N2K Features'!$D$5:$CL$125,40,FALSE)</f>
        <v>No</v>
      </c>
      <c r="AT316" s="76">
        <f>VLOOKUP(F316,'N2K Features'!$D$5:$CL$125,41,FALSE)</f>
        <v>0</v>
      </c>
      <c r="AU316" s="76">
        <f>VLOOKUP(F316,'N2K Features'!$D$5:$CL$125,42,FALSE)</f>
        <v>0</v>
      </c>
      <c r="AV316" s="76" t="str">
        <f>VLOOKUP(F316,'N2K Features'!$D$5:$CL$125,43,FALSE)</f>
        <v>No</v>
      </c>
      <c r="AW316" s="76">
        <f>VLOOKUP(F316,'N2K Features'!$D$5:$CL$125,44,FALSE)</f>
        <v>0</v>
      </c>
      <c r="AX316" s="76">
        <f>VLOOKUP(F316,'N2K Features'!$D$5:$CL$125,45,FALSE)</f>
        <v>0</v>
      </c>
      <c r="AY316" s="76" t="str">
        <f>VLOOKUP(F316,'N2K Features'!$D$5:$CL$125,46,FALSE)</f>
        <v>No</v>
      </c>
      <c r="AZ316" s="76">
        <f>VLOOKUP(F316,'N2K Features'!$D$5:$CL$125,47,FALSE)</f>
        <v>0</v>
      </c>
      <c r="BA316" s="76">
        <f>VLOOKUP(F316,'N2K Features'!$D$5:$CL$125,48,FALSE)</f>
        <v>0</v>
      </c>
      <c r="BB316" s="76" t="str">
        <f>VLOOKUP(F316,'N2K Features'!$D$5:$CL$125,49,FALSE)</f>
        <v>No</v>
      </c>
      <c r="BC316" s="76">
        <f>VLOOKUP(F316,'N2K Features'!$D$5:$CL$125,50,FALSE)</f>
        <v>0</v>
      </c>
      <c r="BD316" s="130">
        <f>VLOOKUP(F316,'N2K Features'!$D$5:$CL$125,51,FALSE)</f>
        <v>0</v>
      </c>
      <c r="BE316" s="76" t="str">
        <f>VLOOKUP(F316,'N2K Features'!$D$5:$CL$125,52,FALSE)</f>
        <v>No</v>
      </c>
      <c r="BF316" s="76">
        <f>VLOOKUP(F316,'N2K Features'!$D$5:$CL$125,53,FALSE)</f>
        <v>0</v>
      </c>
      <c r="BG316" s="130">
        <f>VLOOKUP(F316,'N2K Features'!$D$5:$CL$125,54,FALSE)</f>
        <v>0</v>
      </c>
      <c r="BH316" s="76" t="str">
        <f>VLOOKUP(F316,'N2K Features'!$D$5:$CL$125,55,FALSE)</f>
        <v>No</v>
      </c>
      <c r="BI316" s="76">
        <f>VLOOKUP(F316,'N2K Features'!$D$5:$CL$125,56,FALSE)</f>
        <v>0</v>
      </c>
      <c r="BJ316" s="76">
        <f>VLOOKUP(F316,'N2K Features'!$D$5:$CL$125,57,FALSE)</f>
        <v>0</v>
      </c>
      <c r="BK316" s="76" t="str">
        <f>VLOOKUP(F316,'N2K Features'!$D$5:$CL$125,58,FALSE)</f>
        <v>No</v>
      </c>
      <c r="BL316" s="76">
        <f>VLOOKUP(F316,'N2K Features'!$D$5:$CL$125,59,FALSE)</f>
        <v>0</v>
      </c>
      <c r="BM316" s="130">
        <f>VLOOKUP(F316,'N2K Features'!$D$5:$CL$125,60,FALSE)</f>
        <v>0</v>
      </c>
      <c r="BN316" s="76" t="str">
        <f>VLOOKUP(F316,'N2K Features'!$D$5:$CL$125,61,FALSE)</f>
        <v>No</v>
      </c>
      <c r="BO316" s="76">
        <f>VLOOKUP(F316,'N2K Features'!$D$5:$CL$125,62,FALSE)</f>
        <v>0</v>
      </c>
      <c r="BP316" s="76">
        <f>VLOOKUP(F316,'N2K Features'!$D$5:$CL$125,63,FALSE)</f>
        <v>0</v>
      </c>
      <c r="BQ316" s="76" t="str">
        <f>VLOOKUP(F316,'N2K Features'!$D$5:$CL$125,64,FALSE)</f>
        <v>No</v>
      </c>
      <c r="BR316" s="76">
        <f>VLOOKUP(F316,'N2K Features'!$D$5:$CL$125,65,FALSE)</f>
        <v>0</v>
      </c>
      <c r="BS316" s="76">
        <f>VLOOKUP(F316,'N2K Features'!$D$5:$CL$125,66,FALSE)</f>
        <v>0</v>
      </c>
      <c r="BT316" s="76" t="str">
        <f>VLOOKUP(F316,'N2K Features'!$D$5:$CL$125,67,FALSE)</f>
        <v>No</v>
      </c>
      <c r="BU316" s="76">
        <f>VLOOKUP(F316,'N2K Features'!$D$5:$CL$125,68,FALSE)</f>
        <v>0</v>
      </c>
      <c r="BV316" s="76">
        <f>VLOOKUP(F316,'N2K Features'!$D$5:$CL$125,69,FALSE)</f>
        <v>0</v>
      </c>
      <c r="BW316" s="76" t="str">
        <f>VLOOKUP(F316,'N2K Features'!$D$5:$CL$125,70,FALSE)</f>
        <v>Yes</v>
      </c>
      <c r="BX316" s="76" t="str">
        <f>VLOOKUP(F316,'N2K Features'!$D$5:$CL$125,71,FALSE)</f>
        <v>Medium</v>
      </c>
      <c r="BY316" s="130" t="str">
        <f>VLOOKUP(F316,'N2K Features'!$D$5:$CL$125,72,FALSE)</f>
        <v>High</v>
      </c>
      <c r="BZ316" s="76" t="str">
        <f>VLOOKUP(F316,'N2K Features'!$D$5:$CL$125,73,FALSE)</f>
        <v>Yes</v>
      </c>
      <c r="CA316" s="76" t="str">
        <f>VLOOKUP(F316,'N2K Features'!$D$5:$CL$125,74,FALSE)</f>
        <v>Large</v>
      </c>
      <c r="CB316" s="76" t="str">
        <f>VLOOKUP(F316,'N2K Features'!$D$5:$CL$125,75,FALSE)</f>
        <v>High</v>
      </c>
      <c r="CC316" s="76" t="str">
        <f>VLOOKUP(F316,'N2K Features'!$D$5:$CL$125,76,FALSE)</f>
        <v>No</v>
      </c>
      <c r="CD316" s="76">
        <f>VLOOKUP(F316,'N2K Features'!$D$5:$CL$125,77,FALSE)</f>
        <v>0</v>
      </c>
      <c r="CE316" s="76">
        <f>VLOOKUP(F316,'N2K Features'!$D$5:$CL$125,78,FALSE)</f>
        <v>0</v>
      </c>
      <c r="CF316" s="76" t="str">
        <f>VLOOKUP(F316,'N2K Features'!$D$5:$CL$125,79,FALSE)</f>
        <v>Yes</v>
      </c>
      <c r="CG316" s="76" t="str">
        <f>VLOOKUP(F316,'N2K Features'!$D$5:$CL$125,80,FALSE)</f>
        <v>Medium</v>
      </c>
      <c r="CH316" s="76" t="str">
        <f>VLOOKUP(F316,'N2K Features'!$D$5:$CL$125,81,FALSE)</f>
        <v>Low</v>
      </c>
      <c r="CI316" s="76" t="str">
        <f>VLOOKUP(F316,'N2K Features'!$D$5:$CL$125,82,FALSE)</f>
        <v>No</v>
      </c>
      <c r="CJ316" s="76">
        <f>VLOOKUP(F316,'N2K Features'!$D$5:$CL$125,83,FALSE)</f>
        <v>0</v>
      </c>
      <c r="CK316" s="76">
        <f>VLOOKUP(F316,'N2K Features'!$D$5:$CL$125,84,FALSE)</f>
        <v>0</v>
      </c>
      <c r="CL316" s="76" t="str">
        <f>VLOOKUP(F316,'N2K Features'!$D$5:$CL$125,85,FALSE)</f>
        <v>Yes</v>
      </c>
      <c r="CM316" s="76" t="str">
        <f>VLOOKUP(F316,'N2K Features'!$D$5:$CL$125,86,FALSE)</f>
        <v>Medium</v>
      </c>
      <c r="CN316" s="79" t="str">
        <f>VLOOKUP(F316,'N2K Features'!$D$5:$CL$125,87,FALSE)</f>
        <v>Part of beach/shoreline often popular with tourists</v>
      </c>
    </row>
    <row r="317" spans="1:92" ht="14.4" hidden="1" x14ac:dyDescent="0.3">
      <c r="A317" s="129" t="s">
        <v>312</v>
      </c>
      <c r="B317" s="59" t="s">
        <v>313</v>
      </c>
      <c r="C317" s="59" t="s">
        <v>585</v>
      </c>
      <c r="D317" s="59" t="s">
        <v>138</v>
      </c>
      <c r="E317" s="59" t="s">
        <v>590</v>
      </c>
      <c r="F317" s="59" t="s">
        <v>139</v>
      </c>
      <c r="G317" s="59" t="s">
        <v>140</v>
      </c>
      <c r="H317" s="179" t="s">
        <v>141</v>
      </c>
      <c r="I317" s="77" t="str">
        <f>VLOOKUP(F317,'N2K Features'!$D$5:$CL$125,4,FALSE)</f>
        <v>Yes</v>
      </c>
      <c r="J317" s="77" t="str">
        <f>VLOOKUP(F317,'N2K Features'!$D$5:$CL$125,5,FALSE)</f>
        <v>Medium</v>
      </c>
      <c r="K317" s="77" t="str">
        <f>VLOOKUP(F317,'N2K Features'!$D$5:$CL$125,6,FALSE)</f>
        <v>Moderate</v>
      </c>
      <c r="L317" s="77" t="str">
        <f>VLOOKUP(F317,'N2K Features'!$D$5:$CL$125,7,FALSE)</f>
        <v>Yes</v>
      </c>
      <c r="M317" s="77" t="str">
        <f>VLOOKUP(F317,'N2K Features'!$D$5:$CL$125,8,FALSE)</f>
        <v>Medium</v>
      </c>
      <c r="N317" s="77" t="str">
        <f>VLOOKUP(F317,'N2K Features'!$D$5:$CL$125,9,FALSE)</f>
        <v>High</v>
      </c>
      <c r="O317" s="77" t="str">
        <f>VLOOKUP(F317,'N2K Features'!$D$5:$CL$125,10,FALSE)</f>
        <v>Yes</v>
      </c>
      <c r="P317" s="77" t="str">
        <f>VLOOKUP(F317,'N2K Features'!$D$5:$CL$125,11,FALSE)</f>
        <v>Medium</v>
      </c>
      <c r="Q317" s="77" t="str">
        <f>VLOOKUP(F317,'N2K Features'!$D$5:$CL$125,12,FALSE)</f>
        <v>Low</v>
      </c>
      <c r="R317" s="77" t="str">
        <f>VLOOKUP(F317,'N2K Features'!$D$5:$CL$125,13,FALSE)</f>
        <v>Yes</v>
      </c>
      <c r="S317" s="77" t="str">
        <f>VLOOKUP(F317,'N2K Features'!$D$5:$CL$125,14,FALSE)</f>
        <v>Medium</v>
      </c>
      <c r="T317" s="77" t="str">
        <f>VLOOKUP(F317,'N2K Features'!$D$5:$CL$125,15,FALSE)</f>
        <v>High</v>
      </c>
      <c r="U317" s="77" t="str">
        <f>VLOOKUP(F317,'N2K Features'!$D$5:$CL$125,16,FALSE)</f>
        <v>Yes</v>
      </c>
      <c r="V317" s="77" t="str">
        <f>VLOOKUP(F317,'N2K Features'!$D$5:$CL$125, 17,FALSE)</f>
        <v>Small</v>
      </c>
      <c r="W317" s="77" t="str">
        <f>VLOOKUP(F317,'N2K Features'!$D$5:$CL$125,18,FALSE)</f>
        <v>Low</v>
      </c>
      <c r="X317" s="77" t="str">
        <f>VLOOKUP(F317,'N2K Features'!$D$5:$CL$125,19,FALSE)</f>
        <v>No</v>
      </c>
      <c r="Y317" s="77">
        <f>VLOOKUP(F317,'N2K Features'!$D$5:$CL$125,20,FALSE)</f>
        <v>0</v>
      </c>
      <c r="Z317" s="77">
        <f>VLOOKUP(F317,'N2K Features'!$D$5:$CL$125,21,FALSE)</f>
        <v>0</v>
      </c>
      <c r="AA317" s="77" t="str">
        <f>VLOOKUP(F317,'N2K Features'!$D$5:$CL$125,22,FALSE)</f>
        <v>No</v>
      </c>
      <c r="AB317" s="77">
        <f>VLOOKUP(F317,'N2K Features'!$D$5:$CL$125,23,FALSE)</f>
        <v>0</v>
      </c>
      <c r="AC317" s="77">
        <f>VLOOKUP(F317,'N2K Features'!$D$5:$CL$125,24,FALSE)</f>
        <v>0</v>
      </c>
      <c r="AD317" s="77" t="str">
        <f>VLOOKUP(F317,'N2K Features'!$D$5:$CL$125,25,FALSE)</f>
        <v>Yes</v>
      </c>
      <c r="AE317" s="77" t="str">
        <f>VLOOKUP(F317,'N2K Features'!$D$5:$CL$125,26,FALSE)</f>
        <v>Medium</v>
      </c>
      <c r="AF317" s="78" t="str">
        <f>VLOOKUP(F317,'N2K Features'!$D$5:$CL$125,27,FALSE)</f>
        <v>High</v>
      </c>
      <c r="AG317" s="76" t="str">
        <f>VLOOKUP(F317,'N2K Features'!$D$5:$CL$125,28,FALSE)</f>
        <v>Yes</v>
      </c>
      <c r="AH317" s="76" t="str">
        <f>VLOOKUP(F317,'N2K Features'!$D$5:$CL$125,29,FALSE)</f>
        <v>Small</v>
      </c>
      <c r="AI317" s="76" t="str">
        <f>VLOOKUP(F317,'N2K Features'!$D$5:$CL$125,30,FALSE)</f>
        <v>High</v>
      </c>
      <c r="AJ317" s="76" t="str">
        <f>VLOOKUP(F317,'N2K Features'!$D$5:$CL$125,31,FALSE)</f>
        <v>Yes</v>
      </c>
      <c r="AK317" s="76" t="str">
        <f>VLOOKUP(F317,'N2K Features'!$D$5:$CL$125,32,FALSE)</f>
        <v>Medium</v>
      </c>
      <c r="AL317" s="76" t="str">
        <f>VLOOKUP(F317,'N2K Features'!$D$5:$CL$125,33,FALSE)</f>
        <v>Low</v>
      </c>
      <c r="AM317" s="76" t="str">
        <f>VLOOKUP(F317,'N2K Features'!$D$5:$CL$125,34,FALSE)</f>
        <v>No</v>
      </c>
      <c r="AN317" s="76">
        <f>VLOOKUP(F317,'N2K Features'!$D$5:$CL$125,35,FALSE)</f>
        <v>0</v>
      </c>
      <c r="AO317" s="76">
        <f>VLOOKUP(F317,'N2K Features'!$D$5:$CL$125,36,FALSE)</f>
        <v>0</v>
      </c>
      <c r="AP317" s="76" t="str">
        <f>VLOOKUP(F317,'N2K Features'!$D$5:$CL$125,37,FALSE)</f>
        <v>Yes</v>
      </c>
      <c r="AQ317" s="76" t="str">
        <f>VLOOKUP(F317,'N2K Features'!$D$5:$CL$125,38,FALSE)</f>
        <v>Small</v>
      </c>
      <c r="AR317" s="76" t="str">
        <f>VLOOKUP(F317,'N2K Features'!$D$5:$CL$125,39,FALSE)</f>
        <v>Low</v>
      </c>
      <c r="AS317" s="76" t="str">
        <f>VLOOKUP(F317,'N2K Features'!$D$5:$CL$125,40,FALSE)</f>
        <v>Yes</v>
      </c>
      <c r="AT317" s="76" t="str">
        <f>VLOOKUP(F317,'N2K Features'!$D$5:$CL$125,41,FALSE)</f>
        <v>Small</v>
      </c>
      <c r="AU317" s="76" t="str">
        <f>VLOOKUP(F317,'N2K Features'!$D$5:$CL$125,42,FALSE)</f>
        <v>High</v>
      </c>
      <c r="AV317" s="76" t="str">
        <f>VLOOKUP(F317,'N2K Features'!$D$5:$CL$125,43,FALSE)</f>
        <v>No</v>
      </c>
      <c r="AW317" s="76">
        <f>VLOOKUP(F317,'N2K Features'!$D$5:$CL$125,44,FALSE)</f>
        <v>0</v>
      </c>
      <c r="AX317" s="76">
        <f>VLOOKUP(F317,'N2K Features'!$D$5:$CL$125,45,FALSE)</f>
        <v>0</v>
      </c>
      <c r="AY317" s="76" t="str">
        <f>VLOOKUP(F317,'N2K Features'!$D$5:$CL$125,46,FALSE)</f>
        <v>No</v>
      </c>
      <c r="AZ317" s="76">
        <f>VLOOKUP(F317,'N2K Features'!$D$5:$CL$125,47,FALSE)</f>
        <v>0</v>
      </c>
      <c r="BA317" s="76">
        <f>VLOOKUP(F317,'N2K Features'!$D$5:$CL$125,48,FALSE)</f>
        <v>0</v>
      </c>
      <c r="BB317" s="76" t="str">
        <f>VLOOKUP(F317,'N2K Features'!$D$5:$CL$125,49,FALSE)</f>
        <v>No</v>
      </c>
      <c r="BC317" s="76">
        <f>VLOOKUP(F317,'N2K Features'!$D$5:$CL$125,50,FALSE)</f>
        <v>0</v>
      </c>
      <c r="BD317" s="130">
        <f>VLOOKUP(F317,'N2K Features'!$D$5:$CL$125,51,FALSE)</f>
        <v>0</v>
      </c>
      <c r="BE317" s="76" t="str">
        <f>VLOOKUP(F317,'N2K Features'!$D$5:$CL$125,52,FALSE)</f>
        <v>Yes</v>
      </c>
      <c r="BF317" s="76" t="str">
        <f>VLOOKUP(F317,'N2K Features'!$D$5:$CL$125,53,FALSE)</f>
        <v>Small</v>
      </c>
      <c r="BG317" s="130" t="str">
        <f>VLOOKUP(F317,'N2K Features'!$D$5:$CL$125,54,FALSE)</f>
        <v>Low</v>
      </c>
      <c r="BH317" s="76" t="str">
        <f>VLOOKUP(F317,'N2K Features'!$D$5:$CL$125,55,FALSE)</f>
        <v>Yes</v>
      </c>
      <c r="BI317" s="76" t="str">
        <f>VLOOKUP(F317,'N2K Features'!$D$5:$CL$125,56,FALSE)</f>
        <v>Large</v>
      </c>
      <c r="BJ317" s="76" t="str">
        <f>VLOOKUP(F317,'N2K Features'!$D$5:$CL$125,57,FALSE)</f>
        <v>High</v>
      </c>
      <c r="BK317" s="76" t="str">
        <f>VLOOKUP(F317,'N2K Features'!$D$5:$CL$125,58,FALSE)</f>
        <v>Yes</v>
      </c>
      <c r="BL317" s="76" t="str">
        <f>VLOOKUP(F317,'N2K Features'!$D$5:$CL$125,59,FALSE)</f>
        <v>Large</v>
      </c>
      <c r="BM317" s="130" t="str">
        <f>VLOOKUP(F317,'N2K Features'!$D$5:$CL$125,60,FALSE)</f>
        <v>High</v>
      </c>
      <c r="BN317" s="76" t="str">
        <f>VLOOKUP(F317,'N2K Features'!$D$5:$CL$125,61,FALSE)</f>
        <v>Yes</v>
      </c>
      <c r="BO317" s="76" t="str">
        <f>VLOOKUP(F317,'N2K Features'!$D$5:$CL$125,62,FALSE)</f>
        <v>Medium</v>
      </c>
      <c r="BP317" s="76" t="str">
        <f>VLOOKUP(F317,'N2K Features'!$D$5:$CL$125,63,FALSE)</f>
        <v>Moderate</v>
      </c>
      <c r="BQ317" s="76" t="str">
        <f>VLOOKUP(F317,'N2K Features'!$D$5:$CL$125,64,FALSE)</f>
        <v>No</v>
      </c>
      <c r="BR317" s="76">
        <f>VLOOKUP(F317,'N2K Features'!$D$5:$CL$125,65,FALSE)</f>
        <v>0</v>
      </c>
      <c r="BS317" s="76">
        <f>VLOOKUP(F317,'N2K Features'!$D$5:$CL$125,66,FALSE)</f>
        <v>0</v>
      </c>
      <c r="BT317" s="76" t="str">
        <f>VLOOKUP(F317,'N2K Features'!$D$5:$CL$125,67,FALSE)</f>
        <v>Yes</v>
      </c>
      <c r="BU317" s="76" t="str">
        <f>VLOOKUP(F317,'N2K Features'!$D$5:$CL$125,68,FALSE)</f>
        <v>Medium</v>
      </c>
      <c r="BV317" s="76" t="str">
        <f>VLOOKUP(F317,'N2K Features'!$D$5:$CL$125,69,FALSE)</f>
        <v>High</v>
      </c>
      <c r="BW317" s="76" t="str">
        <f>VLOOKUP(F317,'N2K Features'!$D$5:$CL$125,70,FALSE)</f>
        <v>Yes</v>
      </c>
      <c r="BX317" s="76" t="str">
        <f>VLOOKUP(F317,'N2K Features'!$D$5:$CL$125,71,FALSE)</f>
        <v>Medium</v>
      </c>
      <c r="BY317" s="130" t="str">
        <f>VLOOKUP(F317,'N2K Features'!$D$5:$CL$125,72,FALSE)</f>
        <v>High</v>
      </c>
      <c r="BZ317" s="76" t="str">
        <f>VLOOKUP(F317,'N2K Features'!$D$5:$CL$125,73,FALSE)</f>
        <v>No</v>
      </c>
      <c r="CA317" s="76">
        <f>VLOOKUP(F317,'N2K Features'!$D$5:$CL$125,74,FALSE)</f>
        <v>0</v>
      </c>
      <c r="CB317" s="76">
        <f>VLOOKUP(F317,'N2K Features'!$D$5:$CL$125,75,FALSE)</f>
        <v>0</v>
      </c>
      <c r="CC317" s="76" t="str">
        <f>VLOOKUP(F317,'N2K Features'!$D$5:$CL$125,76,FALSE)</f>
        <v>No</v>
      </c>
      <c r="CD317" s="76">
        <f>VLOOKUP(F317,'N2K Features'!$D$5:$CL$125,77,FALSE)</f>
        <v>0</v>
      </c>
      <c r="CE317" s="76">
        <f>VLOOKUP(F317,'N2K Features'!$D$5:$CL$125,78,FALSE)</f>
        <v>0</v>
      </c>
      <c r="CF317" s="76" t="str">
        <f>VLOOKUP(F317,'N2K Features'!$D$5:$CL$125,79,FALSE)</f>
        <v>Yes</v>
      </c>
      <c r="CG317" s="76" t="str">
        <f>VLOOKUP(F317,'N2K Features'!$D$5:$CL$125,80,FALSE)</f>
        <v>Medium</v>
      </c>
      <c r="CH317" s="76" t="str">
        <f>VLOOKUP(F317,'N2K Features'!$D$5:$CL$125,81,FALSE)</f>
        <v>High</v>
      </c>
      <c r="CI317" s="76" t="str">
        <f>VLOOKUP(F317,'N2K Features'!$D$5:$CL$125,82,FALSE)</f>
        <v>No</v>
      </c>
      <c r="CJ317" s="76">
        <f>VLOOKUP(F317,'N2K Features'!$D$5:$CL$125,83,FALSE)</f>
        <v>0</v>
      </c>
      <c r="CK317" s="76">
        <f>VLOOKUP(F317,'N2K Features'!$D$5:$CL$125,84,FALSE)</f>
        <v>0</v>
      </c>
      <c r="CL317" s="76" t="str">
        <f>VLOOKUP(F317,'N2K Features'!$D$5:$CL$125,85,FALSE)</f>
        <v>Yes</v>
      </c>
      <c r="CM317" s="76" t="str">
        <f>VLOOKUP(F317,'N2K Features'!$D$5:$CL$125,86,FALSE)</f>
        <v>Medium</v>
      </c>
      <c r="CN317" s="79" t="str">
        <f>VLOOKUP(F317,'N2K Features'!$D$5:$CL$125,87,FALSE)</f>
        <v>Distinctive often exceptional landscapes; attracts visitors in certain areas but others may be inaccessible; walking, bird watching</v>
      </c>
    </row>
    <row r="318" spans="1:92" ht="14.4" hidden="1" x14ac:dyDescent="0.3">
      <c r="A318" s="129" t="s">
        <v>314</v>
      </c>
      <c r="B318" s="59" t="s">
        <v>315</v>
      </c>
      <c r="C318" s="59" t="s">
        <v>585</v>
      </c>
      <c r="D318" s="59" t="s">
        <v>142</v>
      </c>
      <c r="E318" s="59" t="s">
        <v>590</v>
      </c>
      <c r="F318" s="59" t="s">
        <v>143</v>
      </c>
      <c r="G318" s="59" t="s">
        <v>144</v>
      </c>
      <c r="H318" s="179" t="s">
        <v>145</v>
      </c>
      <c r="I318" s="77" t="str">
        <f>VLOOKUP(F318,'N2K Features'!$D$5:$CL$125,4,FALSE)</f>
        <v>Yes</v>
      </c>
      <c r="J318" s="77" t="str">
        <f>VLOOKUP(F318,'N2K Features'!$D$5:$CL$125,5,FALSE)</f>
        <v>Medium</v>
      </c>
      <c r="K318" s="77" t="str">
        <f>VLOOKUP(F318,'N2K Features'!$D$5:$CL$125,6,FALSE)</f>
        <v>Moderate</v>
      </c>
      <c r="L318" s="77" t="str">
        <f>VLOOKUP(F318,'N2K Features'!$D$5:$CL$125,7,FALSE)</f>
        <v>Yes</v>
      </c>
      <c r="M318" s="77" t="str">
        <f>VLOOKUP(F318,'N2K Features'!$D$5:$CL$125,8,FALSE)</f>
        <v>Medium</v>
      </c>
      <c r="N318" s="77" t="str">
        <f>VLOOKUP(F318,'N2K Features'!$D$5:$CL$125,9,FALSE)</f>
        <v>High</v>
      </c>
      <c r="O318" s="77" t="str">
        <f>VLOOKUP(F318,'N2K Features'!$D$5:$CL$125,10,FALSE)</f>
        <v>Yes</v>
      </c>
      <c r="P318" s="77" t="str">
        <f>VLOOKUP(F318,'N2K Features'!$D$5:$CL$125,11,FALSE)</f>
        <v>Medium</v>
      </c>
      <c r="Q318" s="77" t="str">
        <f>VLOOKUP(F318,'N2K Features'!$D$5:$CL$125,12,FALSE)</f>
        <v>Low</v>
      </c>
      <c r="R318" s="77" t="str">
        <f>VLOOKUP(F318,'N2K Features'!$D$5:$CL$125,13,FALSE)</f>
        <v>Yes</v>
      </c>
      <c r="S318" s="77" t="str">
        <f>VLOOKUP(F318,'N2K Features'!$D$5:$CL$125,14,FALSE)</f>
        <v>Medium</v>
      </c>
      <c r="T318" s="77" t="str">
        <f>VLOOKUP(F318,'N2K Features'!$D$5:$CL$125,15,FALSE)</f>
        <v>High</v>
      </c>
      <c r="U318" s="77" t="str">
        <f>VLOOKUP(F318,'N2K Features'!$D$5:$CL$125,16,FALSE)</f>
        <v>Yes</v>
      </c>
      <c r="V318" s="77" t="str">
        <f>VLOOKUP(F318,'N2K Features'!$D$5:$CL$125, 17,FALSE)</f>
        <v>Small</v>
      </c>
      <c r="W318" s="77" t="str">
        <f>VLOOKUP(F318,'N2K Features'!$D$5:$CL$125,18,FALSE)</f>
        <v>Low</v>
      </c>
      <c r="X318" s="77" t="str">
        <f>VLOOKUP(F318,'N2K Features'!$D$5:$CL$125,19,FALSE)</f>
        <v>No</v>
      </c>
      <c r="Y318" s="77">
        <f>VLOOKUP(F318,'N2K Features'!$D$5:$CL$125,20,FALSE)</f>
        <v>0</v>
      </c>
      <c r="Z318" s="77">
        <f>VLOOKUP(F318,'N2K Features'!$D$5:$CL$125,21,FALSE)</f>
        <v>0</v>
      </c>
      <c r="AA318" s="77" t="str">
        <f>VLOOKUP(F318,'N2K Features'!$D$5:$CL$125,22,FALSE)</f>
        <v>No</v>
      </c>
      <c r="AB318" s="77">
        <f>VLOOKUP(F318,'N2K Features'!$D$5:$CL$125,23,FALSE)</f>
        <v>0</v>
      </c>
      <c r="AC318" s="77">
        <f>VLOOKUP(F318,'N2K Features'!$D$5:$CL$125,24,FALSE)</f>
        <v>0</v>
      </c>
      <c r="AD318" s="77" t="str">
        <f>VLOOKUP(F318,'N2K Features'!$D$5:$CL$125,25,FALSE)</f>
        <v>Yes</v>
      </c>
      <c r="AE318" s="77" t="str">
        <f>VLOOKUP(F318,'N2K Features'!$D$5:$CL$125,26,FALSE)</f>
        <v>Medium</v>
      </c>
      <c r="AF318" s="78" t="str">
        <f>VLOOKUP(F318,'N2K Features'!$D$5:$CL$125,27,FALSE)</f>
        <v>High</v>
      </c>
      <c r="AG318" s="76" t="str">
        <f>VLOOKUP(F318,'N2K Features'!$D$5:$CL$125,28,FALSE)</f>
        <v>Yes</v>
      </c>
      <c r="AH318" s="76" t="str">
        <f>VLOOKUP(F318,'N2K Features'!$D$5:$CL$125,29,FALSE)</f>
        <v>Small</v>
      </c>
      <c r="AI318" s="76" t="str">
        <f>VLOOKUP(F318,'N2K Features'!$D$5:$CL$125,30,FALSE)</f>
        <v>High</v>
      </c>
      <c r="AJ318" s="76" t="str">
        <f>VLOOKUP(F318,'N2K Features'!$D$5:$CL$125,31,FALSE)</f>
        <v>Yes</v>
      </c>
      <c r="AK318" s="76" t="str">
        <f>VLOOKUP(F318,'N2K Features'!$D$5:$CL$125,32,FALSE)</f>
        <v>Medium</v>
      </c>
      <c r="AL318" s="76" t="str">
        <f>VLOOKUP(F318,'N2K Features'!$D$5:$CL$125,33,FALSE)</f>
        <v>Low</v>
      </c>
      <c r="AM318" s="76" t="str">
        <f>VLOOKUP(F318,'N2K Features'!$D$5:$CL$125,34,FALSE)</f>
        <v>No</v>
      </c>
      <c r="AN318" s="76">
        <f>VLOOKUP(F318,'N2K Features'!$D$5:$CL$125,35,FALSE)</f>
        <v>0</v>
      </c>
      <c r="AO318" s="76">
        <f>VLOOKUP(F318,'N2K Features'!$D$5:$CL$125,36,FALSE)</f>
        <v>0</v>
      </c>
      <c r="AP318" s="76" t="str">
        <f>VLOOKUP(F318,'N2K Features'!$D$5:$CL$125,37,FALSE)</f>
        <v>Yes</v>
      </c>
      <c r="AQ318" s="76" t="str">
        <f>VLOOKUP(F318,'N2K Features'!$D$5:$CL$125,38,FALSE)</f>
        <v>Small</v>
      </c>
      <c r="AR318" s="76" t="str">
        <f>VLOOKUP(F318,'N2K Features'!$D$5:$CL$125,39,FALSE)</f>
        <v>Low</v>
      </c>
      <c r="AS318" s="76" t="str">
        <f>VLOOKUP(F318,'N2K Features'!$D$5:$CL$125,40,FALSE)</f>
        <v>Yes</v>
      </c>
      <c r="AT318" s="76" t="str">
        <f>VLOOKUP(F318,'N2K Features'!$D$5:$CL$125,41,FALSE)</f>
        <v>Small</v>
      </c>
      <c r="AU318" s="76" t="str">
        <f>VLOOKUP(F318,'N2K Features'!$D$5:$CL$125,42,FALSE)</f>
        <v>High</v>
      </c>
      <c r="AV318" s="76" t="str">
        <f>VLOOKUP(F318,'N2K Features'!$D$5:$CL$125,43,FALSE)</f>
        <v>No</v>
      </c>
      <c r="AW318" s="76">
        <f>VLOOKUP(F318,'N2K Features'!$D$5:$CL$125,44,FALSE)</f>
        <v>0</v>
      </c>
      <c r="AX318" s="76">
        <f>VLOOKUP(F318,'N2K Features'!$D$5:$CL$125,45,FALSE)</f>
        <v>0</v>
      </c>
      <c r="AY318" s="76" t="str">
        <f>VLOOKUP(F318,'N2K Features'!$D$5:$CL$125,46,FALSE)</f>
        <v>No</v>
      </c>
      <c r="AZ318" s="76">
        <f>VLOOKUP(F318,'N2K Features'!$D$5:$CL$125,47,FALSE)</f>
        <v>0</v>
      </c>
      <c r="BA318" s="76">
        <f>VLOOKUP(F318,'N2K Features'!$D$5:$CL$125,48,FALSE)</f>
        <v>0</v>
      </c>
      <c r="BB318" s="76" t="str">
        <f>VLOOKUP(F318,'N2K Features'!$D$5:$CL$125,49,FALSE)</f>
        <v>No</v>
      </c>
      <c r="BC318" s="76">
        <f>VLOOKUP(F318,'N2K Features'!$D$5:$CL$125,50,FALSE)</f>
        <v>0</v>
      </c>
      <c r="BD318" s="130">
        <f>VLOOKUP(F318,'N2K Features'!$D$5:$CL$125,51,FALSE)</f>
        <v>0</v>
      </c>
      <c r="BE318" s="76" t="str">
        <f>VLOOKUP(F318,'N2K Features'!$D$5:$CL$125,52,FALSE)</f>
        <v>Yes</v>
      </c>
      <c r="BF318" s="76" t="str">
        <f>VLOOKUP(F318,'N2K Features'!$D$5:$CL$125,53,FALSE)</f>
        <v>Small</v>
      </c>
      <c r="BG318" s="130" t="str">
        <f>VLOOKUP(F318,'N2K Features'!$D$5:$CL$125,54,FALSE)</f>
        <v>Low</v>
      </c>
      <c r="BH318" s="76" t="str">
        <f>VLOOKUP(F318,'N2K Features'!$D$5:$CL$125,55,FALSE)</f>
        <v>Yes</v>
      </c>
      <c r="BI318" s="76" t="str">
        <f>VLOOKUP(F318,'N2K Features'!$D$5:$CL$125,56,FALSE)</f>
        <v>Large</v>
      </c>
      <c r="BJ318" s="76" t="str">
        <f>VLOOKUP(F318,'N2K Features'!$D$5:$CL$125,57,FALSE)</f>
        <v>High</v>
      </c>
      <c r="BK318" s="76" t="str">
        <f>VLOOKUP(F318,'N2K Features'!$D$5:$CL$125,58,FALSE)</f>
        <v>Yes</v>
      </c>
      <c r="BL318" s="76" t="str">
        <f>VLOOKUP(F318,'N2K Features'!$D$5:$CL$125,59,FALSE)</f>
        <v>Large</v>
      </c>
      <c r="BM318" s="130" t="str">
        <f>VLOOKUP(F318,'N2K Features'!$D$5:$CL$125,60,FALSE)</f>
        <v>High</v>
      </c>
      <c r="BN318" s="76" t="str">
        <f>VLOOKUP(F318,'N2K Features'!$D$5:$CL$125,61,FALSE)</f>
        <v>Yes</v>
      </c>
      <c r="BO318" s="76" t="str">
        <f>VLOOKUP(F318,'N2K Features'!$D$5:$CL$125,62,FALSE)</f>
        <v>Medium</v>
      </c>
      <c r="BP318" s="76" t="str">
        <f>VLOOKUP(F318,'N2K Features'!$D$5:$CL$125,63,FALSE)</f>
        <v>Moderate</v>
      </c>
      <c r="BQ318" s="76" t="str">
        <f>VLOOKUP(F318,'N2K Features'!$D$5:$CL$125,64,FALSE)</f>
        <v>Yes</v>
      </c>
      <c r="BR318" s="76" t="str">
        <f>VLOOKUP(F318,'N2K Features'!$D$5:$CL$125,65,FALSE)</f>
        <v>Medium</v>
      </c>
      <c r="BS318" s="76" t="str">
        <f>VLOOKUP(F318,'N2K Features'!$D$5:$CL$125,66,FALSE)</f>
        <v>Moderate</v>
      </c>
      <c r="BT318" s="76" t="str">
        <f>VLOOKUP(F318,'N2K Features'!$D$5:$CL$125,67,FALSE)</f>
        <v>Yes</v>
      </c>
      <c r="BU318" s="76" t="str">
        <f>VLOOKUP(F318,'N2K Features'!$D$5:$CL$125,68,FALSE)</f>
        <v>Medium</v>
      </c>
      <c r="BV318" s="76" t="str">
        <f>VLOOKUP(F318,'N2K Features'!$D$5:$CL$125,69,FALSE)</f>
        <v>High</v>
      </c>
      <c r="BW318" s="76" t="str">
        <f>VLOOKUP(F318,'N2K Features'!$D$5:$CL$125,70,FALSE)</f>
        <v>Yes</v>
      </c>
      <c r="BX318" s="76" t="str">
        <f>VLOOKUP(F318,'N2K Features'!$D$5:$CL$125,71,FALSE)</f>
        <v>Medium</v>
      </c>
      <c r="BY318" s="130" t="str">
        <f>VLOOKUP(F318,'N2K Features'!$D$5:$CL$125,72,FALSE)</f>
        <v>High</v>
      </c>
      <c r="BZ318" s="76" t="str">
        <f>VLOOKUP(F318,'N2K Features'!$D$5:$CL$125,73,FALSE)</f>
        <v>No</v>
      </c>
      <c r="CA318" s="76">
        <f>VLOOKUP(F318,'N2K Features'!$D$5:$CL$125,74,FALSE)</f>
        <v>0</v>
      </c>
      <c r="CB318" s="76">
        <f>VLOOKUP(F318,'N2K Features'!$D$5:$CL$125,75,FALSE)</f>
        <v>0</v>
      </c>
      <c r="CC318" s="76" t="str">
        <f>VLOOKUP(F318,'N2K Features'!$D$5:$CL$125,76,FALSE)</f>
        <v>No</v>
      </c>
      <c r="CD318" s="76">
        <f>VLOOKUP(F318,'N2K Features'!$D$5:$CL$125,77,FALSE)</f>
        <v>0</v>
      </c>
      <c r="CE318" s="76">
        <f>VLOOKUP(F318,'N2K Features'!$D$5:$CL$125,78,FALSE)</f>
        <v>0</v>
      </c>
      <c r="CF318" s="76" t="str">
        <f>VLOOKUP(F318,'N2K Features'!$D$5:$CL$125,79,FALSE)</f>
        <v>Yes</v>
      </c>
      <c r="CG318" s="76" t="str">
        <f>VLOOKUP(F318,'N2K Features'!$D$5:$CL$125,80,FALSE)</f>
        <v>Medium</v>
      </c>
      <c r="CH318" s="76" t="str">
        <f>VLOOKUP(F318,'N2K Features'!$D$5:$CL$125,81,FALSE)</f>
        <v>High</v>
      </c>
      <c r="CI318" s="76" t="str">
        <f>VLOOKUP(F318,'N2K Features'!$D$5:$CL$125,82,FALSE)</f>
        <v>No</v>
      </c>
      <c r="CJ318" s="76">
        <f>VLOOKUP(F318,'N2K Features'!$D$5:$CL$125,83,FALSE)</f>
        <v>0</v>
      </c>
      <c r="CK318" s="76">
        <f>VLOOKUP(F318,'N2K Features'!$D$5:$CL$125,84,FALSE)</f>
        <v>0</v>
      </c>
      <c r="CL318" s="76" t="str">
        <f>VLOOKUP(F318,'N2K Features'!$D$5:$CL$125,85,FALSE)</f>
        <v>Yes</v>
      </c>
      <c r="CM318" s="76" t="str">
        <f>VLOOKUP(F318,'N2K Features'!$D$5:$CL$125,86,FALSE)</f>
        <v>Low</v>
      </c>
      <c r="CN318" s="79" t="str">
        <f>VLOOKUP(F318,'N2K Features'!$D$5:$CL$125,87,FALSE)</f>
        <v>Contributes to diverse landscape</v>
      </c>
    </row>
    <row r="319" spans="1:92" ht="14.4" hidden="1" x14ac:dyDescent="0.3">
      <c r="A319" s="129" t="s">
        <v>314</v>
      </c>
      <c r="B319" s="59" t="s">
        <v>315</v>
      </c>
      <c r="C319" s="59" t="s">
        <v>585</v>
      </c>
      <c r="D319" s="59" t="s">
        <v>146</v>
      </c>
      <c r="E319" s="59" t="s">
        <v>590</v>
      </c>
      <c r="F319" s="59" t="s">
        <v>147</v>
      </c>
      <c r="G319" s="59" t="s">
        <v>148</v>
      </c>
      <c r="H319" s="179" t="s">
        <v>149</v>
      </c>
      <c r="I319" s="77" t="str">
        <f>VLOOKUP(F319,'N2K Features'!$D$5:$CL$125,4,FALSE)</f>
        <v>Yes</v>
      </c>
      <c r="J319" s="77" t="str">
        <f>VLOOKUP(F319,'N2K Features'!$D$5:$CL$125,5,FALSE)</f>
        <v>Medium</v>
      </c>
      <c r="K319" s="77" t="str">
        <f>VLOOKUP(F319,'N2K Features'!$D$5:$CL$125,6,FALSE)</f>
        <v>Moderate</v>
      </c>
      <c r="L319" s="77" t="str">
        <f>VLOOKUP(F319,'N2K Features'!$D$5:$CL$125,7,FALSE)</f>
        <v>Yes</v>
      </c>
      <c r="M319" s="77" t="str">
        <f>VLOOKUP(F319,'N2K Features'!$D$5:$CL$125,8,FALSE)</f>
        <v>Medium</v>
      </c>
      <c r="N319" s="77" t="str">
        <f>VLOOKUP(F319,'N2K Features'!$D$5:$CL$125,9,FALSE)</f>
        <v>High</v>
      </c>
      <c r="O319" s="77" t="str">
        <f>VLOOKUP(F319,'N2K Features'!$D$5:$CL$125,10,FALSE)</f>
        <v>Yes</v>
      </c>
      <c r="P319" s="77" t="str">
        <f>VLOOKUP(F319,'N2K Features'!$D$5:$CL$125,11,FALSE)</f>
        <v>Medium</v>
      </c>
      <c r="Q319" s="77" t="str">
        <f>VLOOKUP(F319,'N2K Features'!$D$5:$CL$125,12,FALSE)</f>
        <v>Low</v>
      </c>
      <c r="R319" s="77" t="str">
        <f>VLOOKUP(F319,'N2K Features'!$D$5:$CL$125,13,FALSE)</f>
        <v>Yes</v>
      </c>
      <c r="S319" s="77" t="str">
        <f>VLOOKUP(F319,'N2K Features'!$D$5:$CL$125,14,FALSE)</f>
        <v>Medium</v>
      </c>
      <c r="T319" s="77" t="str">
        <f>VLOOKUP(F319,'N2K Features'!$D$5:$CL$125,15,FALSE)</f>
        <v>High</v>
      </c>
      <c r="U319" s="77" t="str">
        <f>VLOOKUP(F319,'N2K Features'!$D$5:$CL$125,16,FALSE)</f>
        <v>Yes</v>
      </c>
      <c r="V319" s="77" t="str">
        <f>VLOOKUP(F319,'N2K Features'!$D$5:$CL$125, 17,FALSE)</f>
        <v>Small</v>
      </c>
      <c r="W319" s="77" t="str">
        <f>VLOOKUP(F319,'N2K Features'!$D$5:$CL$125,18,FALSE)</f>
        <v>Low</v>
      </c>
      <c r="X319" s="77" t="str">
        <f>VLOOKUP(F319,'N2K Features'!$D$5:$CL$125,19,FALSE)</f>
        <v>No</v>
      </c>
      <c r="Y319" s="77">
        <f>VLOOKUP(F319,'N2K Features'!$D$5:$CL$125,20,FALSE)</f>
        <v>0</v>
      </c>
      <c r="Z319" s="77">
        <f>VLOOKUP(F319,'N2K Features'!$D$5:$CL$125,21,FALSE)</f>
        <v>0</v>
      </c>
      <c r="AA319" s="77" t="str">
        <f>VLOOKUP(F319,'N2K Features'!$D$5:$CL$125,22,FALSE)</f>
        <v>No</v>
      </c>
      <c r="AB319" s="77">
        <f>VLOOKUP(F319,'N2K Features'!$D$5:$CL$125,23,FALSE)</f>
        <v>0</v>
      </c>
      <c r="AC319" s="77">
        <f>VLOOKUP(F319,'N2K Features'!$D$5:$CL$125,24,FALSE)</f>
        <v>0</v>
      </c>
      <c r="AD319" s="77" t="str">
        <f>VLOOKUP(F319,'N2K Features'!$D$5:$CL$125,25,FALSE)</f>
        <v>Yes</v>
      </c>
      <c r="AE319" s="77" t="str">
        <f>VLOOKUP(F319,'N2K Features'!$D$5:$CL$125,26,FALSE)</f>
        <v>Medium</v>
      </c>
      <c r="AF319" s="78" t="str">
        <f>VLOOKUP(F319,'N2K Features'!$D$5:$CL$125,27,FALSE)</f>
        <v>High</v>
      </c>
      <c r="AG319" s="76" t="str">
        <f>VLOOKUP(F319,'N2K Features'!$D$5:$CL$125,28,FALSE)</f>
        <v>Yes</v>
      </c>
      <c r="AH319" s="76" t="str">
        <f>VLOOKUP(F319,'N2K Features'!$D$5:$CL$125,29,FALSE)</f>
        <v>Small</v>
      </c>
      <c r="AI319" s="76" t="str">
        <f>VLOOKUP(F319,'N2K Features'!$D$5:$CL$125,30,FALSE)</f>
        <v>High</v>
      </c>
      <c r="AJ319" s="76" t="str">
        <f>VLOOKUP(F319,'N2K Features'!$D$5:$CL$125,31,FALSE)</f>
        <v>Yes</v>
      </c>
      <c r="AK319" s="76" t="str">
        <f>VLOOKUP(F319,'N2K Features'!$D$5:$CL$125,32,FALSE)</f>
        <v>Medium</v>
      </c>
      <c r="AL319" s="76" t="str">
        <f>VLOOKUP(F319,'N2K Features'!$D$5:$CL$125,33,FALSE)</f>
        <v>Low</v>
      </c>
      <c r="AM319" s="76" t="str">
        <f>VLOOKUP(F319,'N2K Features'!$D$5:$CL$125,34,FALSE)</f>
        <v>No</v>
      </c>
      <c r="AN319" s="76">
        <f>VLOOKUP(F319,'N2K Features'!$D$5:$CL$125,35,FALSE)</f>
        <v>0</v>
      </c>
      <c r="AO319" s="76">
        <f>VLOOKUP(F319,'N2K Features'!$D$5:$CL$125,36,FALSE)</f>
        <v>0</v>
      </c>
      <c r="AP319" s="76" t="str">
        <f>VLOOKUP(F319,'N2K Features'!$D$5:$CL$125,37,FALSE)</f>
        <v>Yes</v>
      </c>
      <c r="AQ319" s="76" t="str">
        <f>VLOOKUP(F319,'N2K Features'!$D$5:$CL$125,38,FALSE)</f>
        <v>Small</v>
      </c>
      <c r="AR319" s="76" t="str">
        <f>VLOOKUP(F319,'N2K Features'!$D$5:$CL$125,39,FALSE)</f>
        <v>Low</v>
      </c>
      <c r="AS319" s="76" t="str">
        <f>VLOOKUP(F319,'N2K Features'!$D$5:$CL$125,40,FALSE)</f>
        <v>Yes</v>
      </c>
      <c r="AT319" s="76" t="str">
        <f>VLOOKUP(F319,'N2K Features'!$D$5:$CL$125,41,FALSE)</f>
        <v>Small</v>
      </c>
      <c r="AU319" s="76" t="str">
        <f>VLOOKUP(F319,'N2K Features'!$D$5:$CL$125,42,FALSE)</f>
        <v>High</v>
      </c>
      <c r="AV319" s="76" t="str">
        <f>VLOOKUP(F319,'N2K Features'!$D$5:$CL$125,43,FALSE)</f>
        <v>No</v>
      </c>
      <c r="AW319" s="76">
        <f>VLOOKUP(F319,'N2K Features'!$D$5:$CL$125,44,FALSE)</f>
        <v>0</v>
      </c>
      <c r="AX319" s="76">
        <f>VLOOKUP(F319,'N2K Features'!$D$5:$CL$125,45,FALSE)</f>
        <v>0</v>
      </c>
      <c r="AY319" s="76" t="str">
        <f>VLOOKUP(F319,'N2K Features'!$D$5:$CL$125,46,FALSE)</f>
        <v>No</v>
      </c>
      <c r="AZ319" s="76">
        <f>VLOOKUP(F319,'N2K Features'!$D$5:$CL$125,47,FALSE)</f>
        <v>0</v>
      </c>
      <c r="BA319" s="76">
        <f>VLOOKUP(F319,'N2K Features'!$D$5:$CL$125,48,FALSE)</f>
        <v>0</v>
      </c>
      <c r="BB319" s="76" t="str">
        <f>VLOOKUP(F319,'N2K Features'!$D$5:$CL$125,49,FALSE)</f>
        <v>No</v>
      </c>
      <c r="BC319" s="76">
        <f>VLOOKUP(F319,'N2K Features'!$D$5:$CL$125,50,FALSE)</f>
        <v>0</v>
      </c>
      <c r="BD319" s="130">
        <f>VLOOKUP(F319,'N2K Features'!$D$5:$CL$125,51,FALSE)</f>
        <v>0</v>
      </c>
      <c r="BE319" s="76" t="str">
        <f>VLOOKUP(F319,'N2K Features'!$D$5:$CL$125,52,FALSE)</f>
        <v>Yes</v>
      </c>
      <c r="BF319" s="76" t="str">
        <f>VLOOKUP(F319,'N2K Features'!$D$5:$CL$125,53,FALSE)</f>
        <v>Small</v>
      </c>
      <c r="BG319" s="130" t="str">
        <f>VLOOKUP(F319,'N2K Features'!$D$5:$CL$125,54,FALSE)</f>
        <v>Low</v>
      </c>
      <c r="BH319" s="76" t="str">
        <f>VLOOKUP(F319,'N2K Features'!$D$5:$CL$125,55,FALSE)</f>
        <v>Yes</v>
      </c>
      <c r="BI319" s="76" t="str">
        <f>VLOOKUP(F319,'N2K Features'!$D$5:$CL$125,56,FALSE)</f>
        <v>Large</v>
      </c>
      <c r="BJ319" s="76" t="str">
        <f>VLOOKUP(F319,'N2K Features'!$D$5:$CL$125,57,FALSE)</f>
        <v>High</v>
      </c>
      <c r="BK319" s="76" t="str">
        <f>VLOOKUP(F319,'N2K Features'!$D$5:$CL$125,58,FALSE)</f>
        <v>Yes</v>
      </c>
      <c r="BL319" s="76" t="str">
        <f>VLOOKUP(F319,'N2K Features'!$D$5:$CL$125,59,FALSE)</f>
        <v>Large</v>
      </c>
      <c r="BM319" s="130" t="str">
        <f>VLOOKUP(F319,'N2K Features'!$D$5:$CL$125,60,FALSE)</f>
        <v>High</v>
      </c>
      <c r="BN319" s="76" t="str">
        <f>VLOOKUP(F319,'N2K Features'!$D$5:$CL$125,61,FALSE)</f>
        <v>Yes</v>
      </c>
      <c r="BO319" s="76" t="str">
        <f>VLOOKUP(F319,'N2K Features'!$D$5:$CL$125,62,FALSE)</f>
        <v>Medium</v>
      </c>
      <c r="BP319" s="76" t="str">
        <f>VLOOKUP(F319,'N2K Features'!$D$5:$CL$125,63,FALSE)</f>
        <v>Moderate</v>
      </c>
      <c r="BQ319" s="76" t="str">
        <f>VLOOKUP(F319,'N2K Features'!$D$5:$CL$125,64,FALSE)</f>
        <v>Yes</v>
      </c>
      <c r="BR319" s="76" t="str">
        <f>VLOOKUP(F319,'N2K Features'!$D$5:$CL$125,65,FALSE)</f>
        <v>Medium</v>
      </c>
      <c r="BS319" s="76" t="str">
        <f>VLOOKUP(F319,'N2K Features'!$D$5:$CL$125,66,FALSE)</f>
        <v>Moderate</v>
      </c>
      <c r="BT319" s="76" t="str">
        <f>VLOOKUP(F319,'N2K Features'!$D$5:$CL$125,67,FALSE)</f>
        <v>Yes</v>
      </c>
      <c r="BU319" s="76" t="str">
        <f>VLOOKUP(F319,'N2K Features'!$D$5:$CL$125,68,FALSE)</f>
        <v>Medium</v>
      </c>
      <c r="BV319" s="76" t="str">
        <f>VLOOKUP(F319,'N2K Features'!$D$5:$CL$125,69,FALSE)</f>
        <v>High</v>
      </c>
      <c r="BW319" s="76" t="str">
        <f>VLOOKUP(F319,'N2K Features'!$D$5:$CL$125,70,FALSE)</f>
        <v>Yes</v>
      </c>
      <c r="BX319" s="76" t="str">
        <f>VLOOKUP(F319,'N2K Features'!$D$5:$CL$125,71,FALSE)</f>
        <v>Medium</v>
      </c>
      <c r="BY319" s="130" t="str">
        <f>VLOOKUP(F319,'N2K Features'!$D$5:$CL$125,72,FALSE)</f>
        <v>High</v>
      </c>
      <c r="BZ319" s="76" t="str">
        <f>VLOOKUP(F319,'N2K Features'!$D$5:$CL$125,73,FALSE)</f>
        <v>No</v>
      </c>
      <c r="CA319" s="76">
        <f>VLOOKUP(F319,'N2K Features'!$D$5:$CL$125,74,FALSE)</f>
        <v>0</v>
      </c>
      <c r="CB319" s="76">
        <f>VLOOKUP(F319,'N2K Features'!$D$5:$CL$125,75,FALSE)</f>
        <v>0</v>
      </c>
      <c r="CC319" s="76" t="str">
        <f>VLOOKUP(F319,'N2K Features'!$D$5:$CL$125,76,FALSE)</f>
        <v>No</v>
      </c>
      <c r="CD319" s="76">
        <f>VLOOKUP(F319,'N2K Features'!$D$5:$CL$125,77,FALSE)</f>
        <v>0</v>
      </c>
      <c r="CE319" s="76">
        <f>VLOOKUP(F319,'N2K Features'!$D$5:$CL$125,78,FALSE)</f>
        <v>0</v>
      </c>
      <c r="CF319" s="76" t="str">
        <f>VLOOKUP(F319,'N2K Features'!$D$5:$CL$125,79,FALSE)</f>
        <v>Yes</v>
      </c>
      <c r="CG319" s="76" t="str">
        <f>VLOOKUP(F319,'N2K Features'!$D$5:$CL$125,80,FALSE)</f>
        <v>Medium</v>
      </c>
      <c r="CH319" s="76" t="str">
        <f>VLOOKUP(F319,'N2K Features'!$D$5:$CL$125,81,FALSE)</f>
        <v>High</v>
      </c>
      <c r="CI319" s="76" t="str">
        <f>VLOOKUP(F319,'N2K Features'!$D$5:$CL$125,82,FALSE)</f>
        <v>No</v>
      </c>
      <c r="CJ319" s="76">
        <f>VLOOKUP(F319,'N2K Features'!$D$5:$CL$125,83,FALSE)</f>
        <v>0</v>
      </c>
      <c r="CK319" s="76">
        <f>VLOOKUP(F319,'N2K Features'!$D$5:$CL$125,84,FALSE)</f>
        <v>0</v>
      </c>
      <c r="CL319" s="76" t="str">
        <f>VLOOKUP(F319,'N2K Features'!$D$5:$CL$125,85,FALSE)</f>
        <v>Yes</v>
      </c>
      <c r="CM319" s="76" t="str">
        <f>VLOOKUP(F319,'N2K Features'!$D$5:$CL$125,86,FALSE)</f>
        <v>Medium</v>
      </c>
      <c r="CN319" s="79" t="str">
        <f>VLOOKUP(F319,'N2K Features'!$D$5:$CL$125,87,FALSE)</f>
        <v>Distinctive often exceptional landscapes; attracts visitors in certain areas but others may be inaccessible; walking, bird watching</v>
      </c>
    </row>
    <row r="320" spans="1:92" ht="14.4" hidden="1" x14ac:dyDescent="0.3">
      <c r="A320" s="129" t="s">
        <v>316</v>
      </c>
      <c r="B320" s="59" t="s">
        <v>317</v>
      </c>
      <c r="C320" s="59" t="s">
        <v>585</v>
      </c>
      <c r="D320" s="59" t="s">
        <v>146</v>
      </c>
      <c r="E320" s="59" t="s">
        <v>590</v>
      </c>
      <c r="F320" s="59" t="s">
        <v>147</v>
      </c>
      <c r="G320" s="59" t="s">
        <v>148</v>
      </c>
      <c r="H320" s="179" t="s">
        <v>149</v>
      </c>
      <c r="I320" s="77" t="str">
        <f>VLOOKUP(F320,'N2K Features'!$D$5:$CL$125,4,FALSE)</f>
        <v>Yes</v>
      </c>
      <c r="J320" s="77" t="str">
        <f>VLOOKUP(F320,'N2K Features'!$D$5:$CL$125,5,FALSE)</f>
        <v>Medium</v>
      </c>
      <c r="K320" s="77" t="str">
        <f>VLOOKUP(F320,'N2K Features'!$D$5:$CL$125,6,FALSE)</f>
        <v>Moderate</v>
      </c>
      <c r="L320" s="77" t="str">
        <f>VLOOKUP(F320,'N2K Features'!$D$5:$CL$125,7,FALSE)</f>
        <v>Yes</v>
      </c>
      <c r="M320" s="77" t="str">
        <f>VLOOKUP(F320,'N2K Features'!$D$5:$CL$125,8,FALSE)</f>
        <v>Medium</v>
      </c>
      <c r="N320" s="77" t="str">
        <f>VLOOKUP(F320,'N2K Features'!$D$5:$CL$125,9,FALSE)</f>
        <v>High</v>
      </c>
      <c r="O320" s="77" t="str">
        <f>VLOOKUP(F320,'N2K Features'!$D$5:$CL$125,10,FALSE)</f>
        <v>Yes</v>
      </c>
      <c r="P320" s="77" t="str">
        <f>VLOOKUP(F320,'N2K Features'!$D$5:$CL$125,11,FALSE)</f>
        <v>Medium</v>
      </c>
      <c r="Q320" s="77" t="str">
        <f>VLOOKUP(F320,'N2K Features'!$D$5:$CL$125,12,FALSE)</f>
        <v>Low</v>
      </c>
      <c r="R320" s="77" t="str">
        <f>VLOOKUP(F320,'N2K Features'!$D$5:$CL$125,13,FALSE)</f>
        <v>Yes</v>
      </c>
      <c r="S320" s="77" t="str">
        <f>VLOOKUP(F320,'N2K Features'!$D$5:$CL$125,14,FALSE)</f>
        <v>Medium</v>
      </c>
      <c r="T320" s="77" t="str">
        <f>VLOOKUP(F320,'N2K Features'!$D$5:$CL$125,15,FALSE)</f>
        <v>High</v>
      </c>
      <c r="U320" s="77" t="str">
        <f>VLOOKUP(F320,'N2K Features'!$D$5:$CL$125,16,FALSE)</f>
        <v>Yes</v>
      </c>
      <c r="V320" s="77" t="str">
        <f>VLOOKUP(F320,'N2K Features'!$D$5:$CL$125, 17,FALSE)</f>
        <v>Small</v>
      </c>
      <c r="W320" s="77" t="str">
        <f>VLOOKUP(F320,'N2K Features'!$D$5:$CL$125,18,FALSE)</f>
        <v>Low</v>
      </c>
      <c r="X320" s="77" t="str">
        <f>VLOOKUP(F320,'N2K Features'!$D$5:$CL$125,19,FALSE)</f>
        <v>No</v>
      </c>
      <c r="Y320" s="77">
        <f>VLOOKUP(F320,'N2K Features'!$D$5:$CL$125,20,FALSE)</f>
        <v>0</v>
      </c>
      <c r="Z320" s="77">
        <f>VLOOKUP(F320,'N2K Features'!$D$5:$CL$125,21,FALSE)</f>
        <v>0</v>
      </c>
      <c r="AA320" s="77" t="str">
        <f>VLOOKUP(F320,'N2K Features'!$D$5:$CL$125,22,FALSE)</f>
        <v>No</v>
      </c>
      <c r="AB320" s="77">
        <f>VLOOKUP(F320,'N2K Features'!$D$5:$CL$125,23,FALSE)</f>
        <v>0</v>
      </c>
      <c r="AC320" s="77">
        <f>VLOOKUP(F320,'N2K Features'!$D$5:$CL$125,24,FALSE)</f>
        <v>0</v>
      </c>
      <c r="AD320" s="77" t="str">
        <f>VLOOKUP(F320,'N2K Features'!$D$5:$CL$125,25,FALSE)</f>
        <v>Yes</v>
      </c>
      <c r="AE320" s="77" t="str">
        <f>VLOOKUP(F320,'N2K Features'!$D$5:$CL$125,26,FALSE)</f>
        <v>Medium</v>
      </c>
      <c r="AF320" s="78" t="str">
        <f>VLOOKUP(F320,'N2K Features'!$D$5:$CL$125,27,FALSE)</f>
        <v>High</v>
      </c>
      <c r="AG320" s="76" t="str">
        <f>VLOOKUP(F320,'N2K Features'!$D$5:$CL$125,28,FALSE)</f>
        <v>Yes</v>
      </c>
      <c r="AH320" s="76" t="str">
        <f>VLOOKUP(F320,'N2K Features'!$D$5:$CL$125,29,FALSE)</f>
        <v>Small</v>
      </c>
      <c r="AI320" s="76" t="str">
        <f>VLOOKUP(F320,'N2K Features'!$D$5:$CL$125,30,FALSE)</f>
        <v>High</v>
      </c>
      <c r="AJ320" s="76" t="str">
        <f>VLOOKUP(F320,'N2K Features'!$D$5:$CL$125,31,FALSE)</f>
        <v>Yes</v>
      </c>
      <c r="AK320" s="76" t="str">
        <f>VLOOKUP(F320,'N2K Features'!$D$5:$CL$125,32,FALSE)</f>
        <v>Medium</v>
      </c>
      <c r="AL320" s="76" t="str">
        <f>VLOOKUP(F320,'N2K Features'!$D$5:$CL$125,33,FALSE)</f>
        <v>Low</v>
      </c>
      <c r="AM320" s="76" t="str">
        <f>VLOOKUP(F320,'N2K Features'!$D$5:$CL$125,34,FALSE)</f>
        <v>No</v>
      </c>
      <c r="AN320" s="76">
        <f>VLOOKUP(F320,'N2K Features'!$D$5:$CL$125,35,FALSE)</f>
        <v>0</v>
      </c>
      <c r="AO320" s="76">
        <f>VLOOKUP(F320,'N2K Features'!$D$5:$CL$125,36,FALSE)</f>
        <v>0</v>
      </c>
      <c r="AP320" s="76" t="str">
        <f>VLOOKUP(F320,'N2K Features'!$D$5:$CL$125,37,FALSE)</f>
        <v>Yes</v>
      </c>
      <c r="AQ320" s="76" t="str">
        <f>VLOOKUP(F320,'N2K Features'!$D$5:$CL$125,38,FALSE)</f>
        <v>Small</v>
      </c>
      <c r="AR320" s="76" t="str">
        <f>VLOOKUP(F320,'N2K Features'!$D$5:$CL$125,39,FALSE)</f>
        <v>Low</v>
      </c>
      <c r="AS320" s="76" t="str">
        <f>VLOOKUP(F320,'N2K Features'!$D$5:$CL$125,40,FALSE)</f>
        <v>Yes</v>
      </c>
      <c r="AT320" s="76" t="str">
        <f>VLOOKUP(F320,'N2K Features'!$D$5:$CL$125,41,FALSE)</f>
        <v>Small</v>
      </c>
      <c r="AU320" s="76" t="str">
        <f>VLOOKUP(F320,'N2K Features'!$D$5:$CL$125,42,FALSE)</f>
        <v>High</v>
      </c>
      <c r="AV320" s="76" t="str">
        <f>VLOOKUP(F320,'N2K Features'!$D$5:$CL$125,43,FALSE)</f>
        <v>No</v>
      </c>
      <c r="AW320" s="76">
        <f>VLOOKUP(F320,'N2K Features'!$D$5:$CL$125,44,FALSE)</f>
        <v>0</v>
      </c>
      <c r="AX320" s="76">
        <f>VLOOKUP(F320,'N2K Features'!$D$5:$CL$125,45,FALSE)</f>
        <v>0</v>
      </c>
      <c r="AY320" s="76" t="str">
        <f>VLOOKUP(F320,'N2K Features'!$D$5:$CL$125,46,FALSE)</f>
        <v>No</v>
      </c>
      <c r="AZ320" s="76">
        <f>VLOOKUP(F320,'N2K Features'!$D$5:$CL$125,47,FALSE)</f>
        <v>0</v>
      </c>
      <c r="BA320" s="76">
        <f>VLOOKUP(F320,'N2K Features'!$D$5:$CL$125,48,FALSE)</f>
        <v>0</v>
      </c>
      <c r="BB320" s="76" t="str">
        <f>VLOOKUP(F320,'N2K Features'!$D$5:$CL$125,49,FALSE)</f>
        <v>No</v>
      </c>
      <c r="BC320" s="76">
        <f>VLOOKUP(F320,'N2K Features'!$D$5:$CL$125,50,FALSE)</f>
        <v>0</v>
      </c>
      <c r="BD320" s="130">
        <f>VLOOKUP(F320,'N2K Features'!$D$5:$CL$125,51,FALSE)</f>
        <v>0</v>
      </c>
      <c r="BE320" s="76" t="str">
        <f>VLOOKUP(F320,'N2K Features'!$D$5:$CL$125,52,FALSE)</f>
        <v>Yes</v>
      </c>
      <c r="BF320" s="76" t="str">
        <f>VLOOKUP(F320,'N2K Features'!$D$5:$CL$125,53,FALSE)</f>
        <v>Small</v>
      </c>
      <c r="BG320" s="130" t="str">
        <f>VLOOKUP(F320,'N2K Features'!$D$5:$CL$125,54,FALSE)</f>
        <v>Low</v>
      </c>
      <c r="BH320" s="76" t="str">
        <f>VLOOKUP(F320,'N2K Features'!$D$5:$CL$125,55,FALSE)</f>
        <v>Yes</v>
      </c>
      <c r="BI320" s="76" t="str">
        <f>VLOOKUP(F320,'N2K Features'!$D$5:$CL$125,56,FALSE)</f>
        <v>Large</v>
      </c>
      <c r="BJ320" s="76" t="str">
        <f>VLOOKUP(F320,'N2K Features'!$D$5:$CL$125,57,FALSE)</f>
        <v>High</v>
      </c>
      <c r="BK320" s="76" t="str">
        <f>VLOOKUP(F320,'N2K Features'!$D$5:$CL$125,58,FALSE)</f>
        <v>Yes</v>
      </c>
      <c r="BL320" s="76" t="str">
        <f>VLOOKUP(F320,'N2K Features'!$D$5:$CL$125,59,FALSE)</f>
        <v>Large</v>
      </c>
      <c r="BM320" s="130" t="str">
        <f>VLOOKUP(F320,'N2K Features'!$D$5:$CL$125,60,FALSE)</f>
        <v>High</v>
      </c>
      <c r="BN320" s="76" t="str">
        <f>VLOOKUP(F320,'N2K Features'!$D$5:$CL$125,61,FALSE)</f>
        <v>Yes</v>
      </c>
      <c r="BO320" s="76" t="str">
        <f>VLOOKUP(F320,'N2K Features'!$D$5:$CL$125,62,FALSE)</f>
        <v>Medium</v>
      </c>
      <c r="BP320" s="76" t="str">
        <f>VLOOKUP(F320,'N2K Features'!$D$5:$CL$125,63,FALSE)</f>
        <v>Moderate</v>
      </c>
      <c r="BQ320" s="76" t="str">
        <f>VLOOKUP(F320,'N2K Features'!$D$5:$CL$125,64,FALSE)</f>
        <v>Yes</v>
      </c>
      <c r="BR320" s="76" t="str">
        <f>VLOOKUP(F320,'N2K Features'!$D$5:$CL$125,65,FALSE)</f>
        <v>Medium</v>
      </c>
      <c r="BS320" s="76" t="str">
        <f>VLOOKUP(F320,'N2K Features'!$D$5:$CL$125,66,FALSE)</f>
        <v>Moderate</v>
      </c>
      <c r="BT320" s="76" t="str">
        <f>VLOOKUP(F320,'N2K Features'!$D$5:$CL$125,67,FALSE)</f>
        <v>Yes</v>
      </c>
      <c r="BU320" s="76" t="str">
        <f>VLOOKUP(F320,'N2K Features'!$D$5:$CL$125,68,FALSE)</f>
        <v>Medium</v>
      </c>
      <c r="BV320" s="76" t="str">
        <f>VLOOKUP(F320,'N2K Features'!$D$5:$CL$125,69,FALSE)</f>
        <v>High</v>
      </c>
      <c r="BW320" s="76" t="str">
        <f>VLOOKUP(F320,'N2K Features'!$D$5:$CL$125,70,FALSE)</f>
        <v>Yes</v>
      </c>
      <c r="BX320" s="76" t="str">
        <f>VLOOKUP(F320,'N2K Features'!$D$5:$CL$125,71,FALSE)</f>
        <v>Medium</v>
      </c>
      <c r="BY320" s="130" t="str">
        <f>VLOOKUP(F320,'N2K Features'!$D$5:$CL$125,72,FALSE)</f>
        <v>High</v>
      </c>
      <c r="BZ320" s="76" t="str">
        <f>VLOOKUP(F320,'N2K Features'!$D$5:$CL$125,73,FALSE)</f>
        <v>No</v>
      </c>
      <c r="CA320" s="76">
        <f>VLOOKUP(F320,'N2K Features'!$D$5:$CL$125,74,FALSE)</f>
        <v>0</v>
      </c>
      <c r="CB320" s="76">
        <f>VLOOKUP(F320,'N2K Features'!$D$5:$CL$125,75,FALSE)</f>
        <v>0</v>
      </c>
      <c r="CC320" s="76" t="str">
        <f>VLOOKUP(F320,'N2K Features'!$D$5:$CL$125,76,FALSE)</f>
        <v>No</v>
      </c>
      <c r="CD320" s="76">
        <f>VLOOKUP(F320,'N2K Features'!$D$5:$CL$125,77,FALSE)</f>
        <v>0</v>
      </c>
      <c r="CE320" s="76">
        <f>VLOOKUP(F320,'N2K Features'!$D$5:$CL$125,78,FALSE)</f>
        <v>0</v>
      </c>
      <c r="CF320" s="76" t="str">
        <f>VLOOKUP(F320,'N2K Features'!$D$5:$CL$125,79,FALSE)</f>
        <v>Yes</v>
      </c>
      <c r="CG320" s="76" t="str">
        <f>VLOOKUP(F320,'N2K Features'!$D$5:$CL$125,80,FALSE)</f>
        <v>Medium</v>
      </c>
      <c r="CH320" s="76" t="str">
        <f>VLOOKUP(F320,'N2K Features'!$D$5:$CL$125,81,FALSE)</f>
        <v>High</v>
      </c>
      <c r="CI320" s="76" t="str">
        <f>VLOOKUP(F320,'N2K Features'!$D$5:$CL$125,82,FALSE)</f>
        <v>No</v>
      </c>
      <c r="CJ320" s="76">
        <f>VLOOKUP(F320,'N2K Features'!$D$5:$CL$125,83,FALSE)</f>
        <v>0</v>
      </c>
      <c r="CK320" s="76">
        <f>VLOOKUP(F320,'N2K Features'!$D$5:$CL$125,84,FALSE)</f>
        <v>0</v>
      </c>
      <c r="CL320" s="76" t="str">
        <f>VLOOKUP(F320,'N2K Features'!$D$5:$CL$125,85,FALSE)</f>
        <v>Yes</v>
      </c>
      <c r="CM320" s="76" t="str">
        <f>VLOOKUP(F320,'N2K Features'!$D$5:$CL$125,86,FALSE)</f>
        <v>Medium</v>
      </c>
      <c r="CN320" s="79" t="str">
        <f>VLOOKUP(F320,'N2K Features'!$D$5:$CL$125,87,FALSE)</f>
        <v>Distinctive often exceptional landscapes; attracts visitors in certain areas but others may be inaccessible; walking, bird watching</v>
      </c>
    </row>
    <row r="321" spans="1:92" ht="14.4" hidden="1" x14ac:dyDescent="0.3">
      <c r="A321" s="129" t="s">
        <v>318</v>
      </c>
      <c r="B321" s="59" t="s">
        <v>319</v>
      </c>
      <c r="C321" s="59" t="s">
        <v>585</v>
      </c>
      <c r="D321" s="59" t="s">
        <v>86</v>
      </c>
      <c r="E321" s="59" t="s">
        <v>586</v>
      </c>
      <c r="F321" s="59" t="s">
        <v>87</v>
      </c>
      <c r="G321" s="59" t="s">
        <v>88</v>
      </c>
      <c r="H321" s="179" t="s">
        <v>89</v>
      </c>
      <c r="I321" s="77" t="str">
        <f>VLOOKUP(F321,'N2K Features'!$D$5:$CL$125,4,FALSE)</f>
        <v>Yes</v>
      </c>
      <c r="J321" s="77" t="str">
        <f>VLOOKUP(F321,'N2K Features'!$D$5:$CL$125,5,FALSE)</f>
        <v>Medium</v>
      </c>
      <c r="K321" s="77" t="str">
        <f>VLOOKUP(F321,'N2K Features'!$D$5:$CL$125,6,FALSE)</f>
        <v>Moderate</v>
      </c>
      <c r="L321" s="77" t="str">
        <f>VLOOKUP(F321,'N2K Features'!$D$5:$CL$125,7,FALSE)</f>
        <v>Yes</v>
      </c>
      <c r="M321" s="77" t="str">
        <f>VLOOKUP(F321,'N2K Features'!$D$5:$CL$125,8,FALSE)</f>
        <v>Large</v>
      </c>
      <c r="N321" s="77" t="str">
        <f>VLOOKUP(F321,'N2K Features'!$D$5:$CL$125,9,FALSE)</f>
        <v>High</v>
      </c>
      <c r="O321" s="77" t="str">
        <f>VLOOKUP(F321,'N2K Features'!$D$5:$CL$125,10,FALSE)</f>
        <v>Yes</v>
      </c>
      <c r="P321" s="77" t="str">
        <f>VLOOKUP(F321,'N2K Features'!$D$5:$CL$125,11,FALSE)</f>
        <v>Medium</v>
      </c>
      <c r="Q321" s="77" t="str">
        <f>VLOOKUP(F321,'N2K Features'!$D$5:$CL$125,12,FALSE)</f>
        <v>Low</v>
      </c>
      <c r="R321" s="77" t="str">
        <f>VLOOKUP(F321,'N2K Features'!$D$5:$CL$125,13,FALSE)</f>
        <v>Yes</v>
      </c>
      <c r="S321" s="77" t="str">
        <f>VLOOKUP(F321,'N2K Features'!$D$5:$CL$125,14,FALSE)</f>
        <v>High</v>
      </c>
      <c r="T321" s="77" t="str">
        <f>VLOOKUP(F321,'N2K Features'!$D$5:$CL$125,15,FALSE)</f>
        <v>High</v>
      </c>
      <c r="U321" s="77" t="str">
        <f>VLOOKUP(F321,'N2K Features'!$D$5:$CL$125,16,FALSE)</f>
        <v>Yes</v>
      </c>
      <c r="V321" s="77" t="str">
        <f>VLOOKUP(F321,'N2K Features'!$D$5:$CL$125, 17,FALSE)</f>
        <v>Small</v>
      </c>
      <c r="W321" s="77" t="str">
        <f>VLOOKUP(F321,'N2K Features'!$D$5:$CL$125,18,FALSE)</f>
        <v>Low</v>
      </c>
      <c r="X321" s="77" t="str">
        <f>VLOOKUP(F321,'N2K Features'!$D$5:$CL$125,19,FALSE)</f>
        <v>No</v>
      </c>
      <c r="Y321" s="77">
        <f>VLOOKUP(F321,'N2K Features'!$D$5:$CL$125,20,FALSE)</f>
        <v>0</v>
      </c>
      <c r="Z321" s="77">
        <f>VLOOKUP(F321,'N2K Features'!$D$5:$CL$125,21,FALSE)</f>
        <v>0</v>
      </c>
      <c r="AA321" s="77" t="str">
        <f>VLOOKUP(F321,'N2K Features'!$D$5:$CL$125,22,FALSE)</f>
        <v>No</v>
      </c>
      <c r="AB321" s="77">
        <f>VLOOKUP(F321,'N2K Features'!$D$5:$CL$125,23,FALSE)</f>
        <v>0</v>
      </c>
      <c r="AC321" s="77">
        <f>VLOOKUP(F321,'N2K Features'!$D$5:$CL$125,24,FALSE)</f>
        <v>0</v>
      </c>
      <c r="AD321" s="77" t="str">
        <f>VLOOKUP(F321,'N2K Features'!$D$5:$CL$125,25,FALSE)</f>
        <v>Yes</v>
      </c>
      <c r="AE321" s="77" t="str">
        <f>VLOOKUP(F321,'N2K Features'!$D$5:$CL$125,26,FALSE)</f>
        <v>Medium</v>
      </c>
      <c r="AF321" s="78" t="str">
        <f>VLOOKUP(F321,'N2K Features'!$D$5:$CL$125,27,FALSE)</f>
        <v>High</v>
      </c>
      <c r="AG321" s="76" t="str">
        <f>VLOOKUP(F321,'N2K Features'!$D$5:$CL$125,28,FALSE)</f>
        <v>No</v>
      </c>
      <c r="AH321" s="76">
        <f>VLOOKUP(F321,'N2K Features'!$D$5:$CL$125,29,FALSE)</f>
        <v>0</v>
      </c>
      <c r="AI321" s="76">
        <f>VLOOKUP(F321,'N2K Features'!$D$5:$CL$125,30,FALSE)</f>
        <v>0</v>
      </c>
      <c r="AJ321" s="76" t="str">
        <f>VLOOKUP(F321,'N2K Features'!$D$5:$CL$125,31,FALSE)</f>
        <v>No</v>
      </c>
      <c r="AK321" s="76">
        <f>VLOOKUP(F321,'N2K Features'!$D$5:$CL$125,32,FALSE)</f>
        <v>0</v>
      </c>
      <c r="AL321" s="76">
        <f>VLOOKUP(F321,'N2K Features'!$D$5:$CL$125,33,FALSE)</f>
        <v>0</v>
      </c>
      <c r="AM321" s="76" t="str">
        <f>VLOOKUP(F321,'N2K Features'!$D$5:$CL$125,34,FALSE)</f>
        <v>Yes</v>
      </c>
      <c r="AN321" s="76" t="str">
        <f>VLOOKUP(F321,'N2K Features'!$D$5:$CL$125,35,FALSE)</f>
        <v>Small</v>
      </c>
      <c r="AO321" s="76" t="str">
        <f>VLOOKUP(F321,'N2K Features'!$D$5:$CL$125,36,FALSE)</f>
        <v>Low</v>
      </c>
      <c r="AP321" s="76" t="str">
        <f>VLOOKUP(F321,'N2K Features'!$D$5:$CL$125,37,FALSE)</f>
        <v>Yes</v>
      </c>
      <c r="AQ321" s="76" t="str">
        <f>VLOOKUP(F321,'N2K Features'!$D$5:$CL$125,38,FALSE)</f>
        <v>Small</v>
      </c>
      <c r="AR321" s="76" t="str">
        <f>VLOOKUP(F321,'N2K Features'!$D$5:$CL$125,39,FALSE)</f>
        <v>Low</v>
      </c>
      <c r="AS321" s="76" t="str">
        <f>VLOOKUP(F321,'N2K Features'!$D$5:$CL$125,40,FALSE)</f>
        <v>No</v>
      </c>
      <c r="AT321" s="76">
        <f>VLOOKUP(F321,'N2K Features'!$D$5:$CL$125,41,FALSE)</f>
        <v>0</v>
      </c>
      <c r="AU321" s="76">
        <f>VLOOKUP(F321,'N2K Features'!$D$5:$CL$125,42,FALSE)</f>
        <v>0</v>
      </c>
      <c r="AV321" s="76" t="str">
        <f>VLOOKUP(F321,'N2K Features'!$D$5:$CL$125,43,FALSE)</f>
        <v>Yes</v>
      </c>
      <c r="AW321" s="76" t="str">
        <f>VLOOKUP(F321,'N2K Features'!$D$5:$CL$125,44,FALSE)</f>
        <v>Small</v>
      </c>
      <c r="AX321" s="76" t="str">
        <f>VLOOKUP(F321,'N2K Features'!$D$5:$CL$125,45,FALSE)</f>
        <v>High</v>
      </c>
      <c r="AY321" s="76" t="str">
        <f>VLOOKUP(F321,'N2K Features'!$D$5:$CL$125,46,FALSE)</f>
        <v>No</v>
      </c>
      <c r="AZ321" s="76">
        <f>VLOOKUP(F321,'N2K Features'!$D$5:$CL$125,47,FALSE)</f>
        <v>0</v>
      </c>
      <c r="BA321" s="76">
        <f>VLOOKUP(F321,'N2K Features'!$D$5:$CL$125,48,FALSE)</f>
        <v>0</v>
      </c>
      <c r="BB321" s="76" t="str">
        <f>VLOOKUP(F321,'N2K Features'!$D$5:$CL$125,49,FALSE)</f>
        <v>No</v>
      </c>
      <c r="BC321" s="76">
        <f>VLOOKUP(F321,'N2K Features'!$D$5:$CL$125,50,FALSE)</f>
        <v>0</v>
      </c>
      <c r="BD321" s="130">
        <f>VLOOKUP(F321,'N2K Features'!$D$5:$CL$125,51,FALSE)</f>
        <v>0</v>
      </c>
      <c r="BE321" s="76" t="str">
        <f>VLOOKUP(F321,'N2K Features'!$D$5:$CL$125,52,FALSE)</f>
        <v>No</v>
      </c>
      <c r="BF321" s="76">
        <f>VLOOKUP(F321,'N2K Features'!$D$5:$CL$125,53,FALSE)</f>
        <v>0</v>
      </c>
      <c r="BG321" s="130">
        <f>VLOOKUP(F321,'N2K Features'!$D$5:$CL$125,54,FALSE)</f>
        <v>0</v>
      </c>
      <c r="BH321" s="76" t="str">
        <f>VLOOKUP(F321,'N2K Features'!$D$5:$CL$125,55,FALSE)</f>
        <v>Yes</v>
      </c>
      <c r="BI321" s="76" t="str">
        <f>VLOOKUP(F321,'N2K Features'!$D$5:$CL$125,56,FALSE)</f>
        <v>Large</v>
      </c>
      <c r="BJ321" s="76" t="str">
        <f>VLOOKUP(F321,'N2K Features'!$D$5:$CL$125,57,FALSE)</f>
        <v>High</v>
      </c>
      <c r="BK321" s="76" t="str">
        <f>VLOOKUP(F321,'N2K Features'!$D$5:$CL$125,58,FALSE)</f>
        <v>Yes</v>
      </c>
      <c r="BL321" s="76" t="str">
        <f>VLOOKUP(F321,'N2K Features'!$D$5:$CL$125,59,FALSE)</f>
        <v>Large</v>
      </c>
      <c r="BM321" s="130" t="str">
        <f>VLOOKUP(F321,'N2K Features'!$D$5:$CL$125,60,FALSE)</f>
        <v>High</v>
      </c>
      <c r="BN321" s="76" t="str">
        <f>VLOOKUP(F321,'N2K Features'!$D$5:$CL$125,61,FALSE)</f>
        <v>Yes</v>
      </c>
      <c r="BO321" s="76" t="str">
        <f>VLOOKUP(F321,'N2K Features'!$D$5:$CL$125,62,FALSE)</f>
        <v>Medium</v>
      </c>
      <c r="BP321" s="76" t="str">
        <f>VLOOKUP(F321,'N2K Features'!$D$5:$CL$125,63,FALSE)</f>
        <v>Moderate</v>
      </c>
      <c r="BQ321" s="76" t="str">
        <f>VLOOKUP(F321,'N2K Features'!$D$5:$CL$125,64,FALSE)</f>
        <v>Yes</v>
      </c>
      <c r="BR321" s="76" t="str">
        <f>VLOOKUP(F321,'N2K Features'!$D$5:$CL$125,65,FALSE)</f>
        <v>Medium</v>
      </c>
      <c r="BS321" s="76" t="str">
        <f>VLOOKUP(F321,'N2K Features'!$D$5:$CL$125,66,FALSE)</f>
        <v>Moderate</v>
      </c>
      <c r="BT321" s="76" t="str">
        <f>VLOOKUP(F321,'N2K Features'!$D$5:$CL$125,67,FALSE)</f>
        <v>Yes</v>
      </c>
      <c r="BU321" s="76" t="str">
        <f>VLOOKUP(F321,'N2K Features'!$D$5:$CL$125,68,FALSE)</f>
        <v>Small</v>
      </c>
      <c r="BV321" s="76" t="str">
        <f>VLOOKUP(F321,'N2K Features'!$D$5:$CL$125,69,FALSE)</f>
        <v>Low</v>
      </c>
      <c r="BW321" s="76" t="str">
        <f>VLOOKUP(F321,'N2K Features'!$D$5:$CL$125,70,FALSE)</f>
        <v>Yes</v>
      </c>
      <c r="BX321" s="76" t="str">
        <f>VLOOKUP(F321,'N2K Features'!$D$5:$CL$125,71,FALSE)</f>
        <v>Large</v>
      </c>
      <c r="BY321" s="130" t="str">
        <f>VLOOKUP(F321,'N2K Features'!$D$5:$CL$125,72,FALSE)</f>
        <v>High</v>
      </c>
      <c r="BZ321" s="76" t="str">
        <f>VLOOKUP(F321,'N2K Features'!$D$5:$CL$125,73,FALSE)</f>
        <v>No</v>
      </c>
      <c r="CA321" s="76">
        <f>VLOOKUP(F321,'N2K Features'!$D$5:$CL$125,74,FALSE)</f>
        <v>0</v>
      </c>
      <c r="CB321" s="76">
        <f>VLOOKUP(F321,'N2K Features'!$D$5:$CL$125,75,FALSE)</f>
        <v>0</v>
      </c>
      <c r="CC321" s="76" t="str">
        <f>VLOOKUP(F321,'N2K Features'!$D$5:$CL$125,76,FALSE)</f>
        <v>No</v>
      </c>
      <c r="CD321" s="76">
        <f>VLOOKUP(F321,'N2K Features'!$D$5:$CL$125,77,FALSE)</f>
        <v>0</v>
      </c>
      <c r="CE321" s="76">
        <f>VLOOKUP(F321,'N2K Features'!$D$5:$CL$125,78,FALSE)</f>
        <v>0</v>
      </c>
      <c r="CF321" s="76" t="str">
        <f>VLOOKUP(F321,'N2K Features'!$D$5:$CL$125,79,FALSE)</f>
        <v>Yes</v>
      </c>
      <c r="CG321" s="76" t="str">
        <f>VLOOKUP(F321,'N2K Features'!$D$5:$CL$125,80,FALSE)</f>
        <v>Medium</v>
      </c>
      <c r="CH321" s="76" t="str">
        <f>VLOOKUP(F321,'N2K Features'!$D$5:$CL$125,81,FALSE)</f>
        <v>High</v>
      </c>
      <c r="CI321" s="76" t="str">
        <f>VLOOKUP(F321,'N2K Features'!$D$5:$CL$125,82,FALSE)</f>
        <v>Yes</v>
      </c>
      <c r="CJ321" s="76" t="str">
        <f>VLOOKUP(F321,'N2K Features'!$D$5:$CL$125,83,FALSE)</f>
        <v>Medium</v>
      </c>
      <c r="CK321" s="76" t="str">
        <f>VLOOKUP(F321,'N2K Features'!$D$5:$CL$125,84,FALSE)</f>
        <v>High</v>
      </c>
      <c r="CL321" s="76" t="str">
        <f>VLOOKUP(F321,'N2K Features'!$D$5:$CL$125,85,FALSE)</f>
        <v>Yes</v>
      </c>
      <c r="CM321" s="76" t="str">
        <f>VLOOKUP(F321,'N2K Features'!$D$5:$CL$125,86,FALSE)</f>
        <v>Medium</v>
      </c>
      <c r="CN321" s="79" t="str">
        <f>VLOOKUP(F321,'N2K Features'!$D$5:$CL$125,87,FALSE)</f>
        <v>Distinctive natural character, often on nature reserves with interpretation; educational use.</v>
      </c>
    </row>
    <row r="322" spans="1:92" ht="14.4" hidden="1" x14ac:dyDescent="0.3">
      <c r="A322" s="129" t="s">
        <v>318</v>
      </c>
      <c r="B322" s="59" t="s">
        <v>319</v>
      </c>
      <c r="C322" s="59" t="s">
        <v>528</v>
      </c>
      <c r="D322" s="59" t="s">
        <v>43</v>
      </c>
      <c r="E322" s="59" t="s">
        <v>606</v>
      </c>
      <c r="F322" s="59" t="s">
        <v>44</v>
      </c>
      <c r="G322" s="59" t="s">
        <v>45</v>
      </c>
      <c r="H322" s="179" t="s">
        <v>46</v>
      </c>
      <c r="I322" s="77" t="str">
        <f>VLOOKUP(F322,'N2K Features'!$D$5:$CL$125,4,FALSE)</f>
        <v>No</v>
      </c>
      <c r="J322" s="77" t="str">
        <f>VLOOKUP(F322,'N2K Features'!$D$5:$CL$125,5,FALSE)</f>
        <v>Negligible</v>
      </c>
      <c r="K322" s="77" t="str">
        <f>VLOOKUP(F322,'N2K Features'!$D$5:$CL$125,6,FALSE)</f>
        <v>Low</v>
      </c>
      <c r="L322" s="77" t="str">
        <f>VLOOKUP(F322,'N2K Features'!$D$5:$CL$125,7,FALSE)</f>
        <v>No</v>
      </c>
      <c r="M322" s="77" t="str">
        <f>VLOOKUP(F322,'N2K Features'!$D$5:$CL$125,8,FALSE)</f>
        <v>Negligible</v>
      </c>
      <c r="N322" s="77" t="str">
        <f>VLOOKUP(F322,'N2K Features'!$D$5:$CL$125,9,FALSE)</f>
        <v>Low</v>
      </c>
      <c r="O322" s="77" t="str">
        <f>VLOOKUP(F322,'N2K Features'!$D$5:$CL$125,10,FALSE)</f>
        <v>No</v>
      </c>
      <c r="P322" s="77" t="str">
        <f>VLOOKUP(F322,'N2K Features'!$D$5:$CL$125,11,FALSE)</f>
        <v>Negligible</v>
      </c>
      <c r="Q322" s="77" t="str">
        <f>VLOOKUP(F322,'N2K Features'!$D$5:$CL$125,12,FALSE)</f>
        <v>Low</v>
      </c>
      <c r="R322" s="77" t="str">
        <f>VLOOKUP(F322,'N2K Features'!$D$5:$CL$125,13,FALSE)</f>
        <v>No</v>
      </c>
      <c r="S322" s="77" t="str">
        <f>VLOOKUP(F322,'N2K Features'!$D$5:$CL$125,14,FALSE)</f>
        <v>Negligible</v>
      </c>
      <c r="T322" s="77" t="str">
        <f>VLOOKUP(F322,'N2K Features'!$D$5:$CL$125,15,FALSE)</f>
        <v>Low</v>
      </c>
      <c r="U322" s="77" t="str">
        <f>VLOOKUP(F322,'N2K Features'!$D$5:$CL$125,16,FALSE)</f>
        <v>No</v>
      </c>
      <c r="V322" s="77">
        <f>VLOOKUP(F322,'N2K Features'!$D$5:$CL$125, 17,FALSE)</f>
        <v>0</v>
      </c>
      <c r="W322" s="77">
        <f>VLOOKUP(F322,'N2K Features'!$D$5:$CL$125,18,FALSE)</f>
        <v>0</v>
      </c>
      <c r="X322" s="77" t="str">
        <f>VLOOKUP(F322,'N2K Features'!$D$5:$CL$125,19,FALSE)</f>
        <v>No</v>
      </c>
      <c r="Y322" s="77">
        <f>VLOOKUP(F322,'N2K Features'!$D$5:$CL$125,20,FALSE)</f>
        <v>0</v>
      </c>
      <c r="Z322" s="77">
        <f>VLOOKUP(F322,'N2K Features'!$D$5:$CL$125,21,FALSE)</f>
        <v>0</v>
      </c>
      <c r="AA322" s="77" t="str">
        <f>VLOOKUP(F322,'N2K Features'!$D$5:$CL$125,22,FALSE)</f>
        <v>No</v>
      </c>
      <c r="AB322" s="77">
        <f>VLOOKUP(F322,'N2K Features'!$D$5:$CL$125,23,FALSE)</f>
        <v>0</v>
      </c>
      <c r="AC322" s="77">
        <f>VLOOKUP(F322,'N2K Features'!$D$5:$CL$125,24,FALSE)</f>
        <v>0</v>
      </c>
      <c r="AD322" s="77" t="str">
        <f>VLOOKUP(F322,'N2K Features'!$D$5:$CL$125,25,FALSE)</f>
        <v>No</v>
      </c>
      <c r="AE322" s="77">
        <f>VLOOKUP(F322,'N2K Features'!$D$5:$CL$125,26,FALSE)</f>
        <v>0</v>
      </c>
      <c r="AF322" s="78">
        <f>VLOOKUP(F322,'N2K Features'!$D$5:$CL$125,27,FALSE)</f>
        <v>0</v>
      </c>
      <c r="AG322" s="76" t="str">
        <f>VLOOKUP(F322,'N2K Features'!$D$5:$CL$125,28,FALSE)</f>
        <v>No</v>
      </c>
      <c r="AH322" s="76">
        <f>VLOOKUP(F322,'N2K Features'!$D$5:$CL$125,29,FALSE)</f>
        <v>0</v>
      </c>
      <c r="AI322" s="76">
        <f>VLOOKUP(F322,'N2K Features'!$D$5:$CL$125,30,FALSE)</f>
        <v>0</v>
      </c>
      <c r="AJ322" s="76" t="str">
        <f>VLOOKUP(F322,'N2K Features'!$D$5:$CL$125,31,FALSE)</f>
        <v>No</v>
      </c>
      <c r="AK322" s="76">
        <f>VLOOKUP(F322,'N2K Features'!$D$5:$CL$125,32,FALSE)</f>
        <v>0</v>
      </c>
      <c r="AL322" s="76">
        <f>VLOOKUP(F322,'N2K Features'!$D$5:$CL$125,33,FALSE)</f>
        <v>0</v>
      </c>
      <c r="AM322" s="76" t="str">
        <f>VLOOKUP(F322,'N2K Features'!$D$5:$CL$125,34,FALSE)</f>
        <v>No</v>
      </c>
      <c r="AN322" s="76">
        <f>VLOOKUP(F322,'N2K Features'!$D$5:$CL$125,35,FALSE)</f>
        <v>0</v>
      </c>
      <c r="AO322" s="76">
        <f>VLOOKUP(F322,'N2K Features'!$D$5:$CL$125,36,FALSE)</f>
        <v>0</v>
      </c>
      <c r="AP322" s="76" t="str">
        <f>VLOOKUP(F322,'N2K Features'!$D$5:$CL$125,37,FALSE)</f>
        <v>No</v>
      </c>
      <c r="AQ322" s="76">
        <f>VLOOKUP(F322,'N2K Features'!$D$5:$CL$125,38,FALSE)</f>
        <v>0</v>
      </c>
      <c r="AR322" s="76">
        <f>VLOOKUP(F322,'N2K Features'!$D$5:$CL$125,39,FALSE)</f>
        <v>0</v>
      </c>
      <c r="AS322" s="76" t="str">
        <f>VLOOKUP(F322,'N2K Features'!$D$5:$CL$125,40,FALSE)</f>
        <v>No</v>
      </c>
      <c r="AT322" s="76">
        <f>VLOOKUP(F322,'N2K Features'!$D$5:$CL$125,41,FALSE)</f>
        <v>0</v>
      </c>
      <c r="AU322" s="76">
        <f>VLOOKUP(F322,'N2K Features'!$D$5:$CL$125,42,FALSE)</f>
        <v>0</v>
      </c>
      <c r="AV322" s="76" t="str">
        <f>VLOOKUP(F322,'N2K Features'!$D$5:$CL$125,43,FALSE)</f>
        <v>No</v>
      </c>
      <c r="AW322" s="76">
        <f>VLOOKUP(F322,'N2K Features'!$D$5:$CL$125,44,FALSE)</f>
        <v>0</v>
      </c>
      <c r="AX322" s="76">
        <f>VLOOKUP(F322,'N2K Features'!$D$5:$CL$125,45,FALSE)</f>
        <v>0</v>
      </c>
      <c r="AY322" s="76" t="str">
        <f>VLOOKUP(F322,'N2K Features'!$D$5:$CL$125,46,FALSE)</f>
        <v>No</v>
      </c>
      <c r="AZ322" s="76">
        <f>VLOOKUP(F322,'N2K Features'!$D$5:$CL$125,47,FALSE)</f>
        <v>0</v>
      </c>
      <c r="BA322" s="76">
        <f>VLOOKUP(F322,'N2K Features'!$D$5:$CL$125,48,FALSE)</f>
        <v>0</v>
      </c>
      <c r="BB322" s="76" t="str">
        <f>VLOOKUP(F322,'N2K Features'!$D$5:$CL$125,49,FALSE)</f>
        <v>No</v>
      </c>
      <c r="BC322" s="76">
        <f>VLOOKUP(F322,'N2K Features'!$D$5:$CL$125,50,FALSE)</f>
        <v>0</v>
      </c>
      <c r="BD322" s="130">
        <f>VLOOKUP(F322,'N2K Features'!$D$5:$CL$125,51,FALSE)</f>
        <v>0</v>
      </c>
      <c r="BE322" s="76" t="str">
        <f>VLOOKUP(F322,'N2K Features'!$D$5:$CL$125,52,FALSE)</f>
        <v>No</v>
      </c>
      <c r="BF322" s="76">
        <f>VLOOKUP(F322,'N2K Features'!$D$5:$CL$125,53,FALSE)</f>
        <v>0</v>
      </c>
      <c r="BG322" s="130">
        <f>VLOOKUP(F322,'N2K Features'!$D$5:$CL$125,54,FALSE)</f>
        <v>0</v>
      </c>
      <c r="BH322" s="76" t="str">
        <f>VLOOKUP(F322,'N2K Features'!$D$5:$CL$125,55,FALSE)</f>
        <v>No</v>
      </c>
      <c r="BI322" s="76">
        <f>VLOOKUP(F322,'N2K Features'!$D$5:$CL$125,56,FALSE)</f>
        <v>0</v>
      </c>
      <c r="BJ322" s="76">
        <f>VLOOKUP(F322,'N2K Features'!$D$5:$CL$125,57,FALSE)</f>
        <v>0</v>
      </c>
      <c r="BK322" s="76" t="str">
        <f>VLOOKUP(F322,'N2K Features'!$D$5:$CL$125,58,FALSE)</f>
        <v>No</v>
      </c>
      <c r="BL322" s="76">
        <f>VLOOKUP(F322,'N2K Features'!$D$5:$CL$125,59,FALSE)</f>
        <v>0</v>
      </c>
      <c r="BM322" s="130">
        <f>VLOOKUP(F322,'N2K Features'!$D$5:$CL$125,60,FALSE)</f>
        <v>0</v>
      </c>
      <c r="BN322" s="76" t="str">
        <f>VLOOKUP(F322,'N2K Features'!$D$5:$CL$125,61,FALSE)</f>
        <v>No</v>
      </c>
      <c r="BO322" s="76">
        <f>VLOOKUP(F322,'N2K Features'!$D$5:$CL$125,62,FALSE)</f>
        <v>0</v>
      </c>
      <c r="BP322" s="76">
        <f>VLOOKUP(F322,'N2K Features'!$D$5:$CL$125,63,FALSE)</f>
        <v>0</v>
      </c>
      <c r="BQ322" s="76" t="str">
        <f>VLOOKUP(F322,'N2K Features'!$D$5:$CL$125,64,FALSE)</f>
        <v>No</v>
      </c>
      <c r="BR322" s="76">
        <f>VLOOKUP(F322,'N2K Features'!$D$5:$CL$125,65,FALSE)</f>
        <v>0</v>
      </c>
      <c r="BS322" s="76">
        <f>VLOOKUP(F322,'N2K Features'!$D$5:$CL$125,66,FALSE)</f>
        <v>0</v>
      </c>
      <c r="BT322" s="76" t="str">
        <f>VLOOKUP(F322,'N2K Features'!$D$5:$CL$125,67,FALSE)</f>
        <v>No</v>
      </c>
      <c r="BU322" s="76">
        <f>VLOOKUP(F322,'N2K Features'!$D$5:$CL$125,68,FALSE)</f>
        <v>0</v>
      </c>
      <c r="BV322" s="76">
        <f>VLOOKUP(F322,'N2K Features'!$D$5:$CL$125,69,FALSE)</f>
        <v>0</v>
      </c>
      <c r="BW322" s="76" t="str">
        <f>VLOOKUP(F322,'N2K Features'!$D$5:$CL$125,70,FALSE)</f>
        <v>No</v>
      </c>
      <c r="BX322" s="76">
        <f>VLOOKUP(F322,'N2K Features'!$D$5:$CL$125,71,FALSE)</f>
        <v>0</v>
      </c>
      <c r="BY322" s="130">
        <f>VLOOKUP(F322,'N2K Features'!$D$5:$CL$125,72,FALSE)</f>
        <v>0</v>
      </c>
      <c r="BZ322" s="76" t="str">
        <f>VLOOKUP(F322,'N2K Features'!$D$5:$CL$125,73,FALSE)</f>
        <v>No</v>
      </c>
      <c r="CA322" s="76">
        <f>VLOOKUP(F322,'N2K Features'!$D$5:$CL$125,74,FALSE)</f>
        <v>0</v>
      </c>
      <c r="CB322" s="76">
        <f>VLOOKUP(F322,'N2K Features'!$D$5:$CL$125,75,FALSE)</f>
        <v>0</v>
      </c>
      <c r="CC322" s="76" t="str">
        <f>VLOOKUP(F322,'N2K Features'!$D$5:$CL$125,76,FALSE)</f>
        <v>No</v>
      </c>
      <c r="CD322" s="76">
        <f>VLOOKUP(F322,'N2K Features'!$D$5:$CL$125,77,FALSE)</f>
        <v>0</v>
      </c>
      <c r="CE322" s="76">
        <f>VLOOKUP(F322,'N2K Features'!$D$5:$CL$125,78,FALSE)</f>
        <v>0</v>
      </c>
      <c r="CF322" s="76" t="str">
        <f>VLOOKUP(F322,'N2K Features'!$D$5:$CL$125,79,FALSE)</f>
        <v>No</v>
      </c>
      <c r="CG322" s="76">
        <f>VLOOKUP(F322,'N2K Features'!$D$5:$CL$125,80,FALSE)</f>
        <v>0</v>
      </c>
      <c r="CH322" s="76">
        <f>VLOOKUP(F322,'N2K Features'!$D$5:$CL$125,81,FALSE)</f>
        <v>0</v>
      </c>
      <c r="CI322" s="76" t="str">
        <f>VLOOKUP(F322,'N2K Features'!$D$5:$CL$125,82,FALSE)</f>
        <v>No</v>
      </c>
      <c r="CJ322" s="76">
        <f>VLOOKUP(F322,'N2K Features'!$D$5:$CL$125,83,FALSE)</f>
        <v>0</v>
      </c>
      <c r="CK322" s="76">
        <f>VLOOKUP(F322,'N2K Features'!$D$5:$CL$125,84,FALSE)</f>
        <v>0</v>
      </c>
      <c r="CL322" s="76" t="str">
        <f>VLOOKUP(F322,'N2K Features'!$D$5:$CL$125,85,FALSE)</f>
        <v>No</v>
      </c>
      <c r="CM322" s="76">
        <f>VLOOKUP(F322,'N2K Features'!$D$5:$CL$125,86,FALSE)</f>
        <v>0</v>
      </c>
      <c r="CN322" s="79" t="str">
        <f>VLOOKUP(F322,'N2K Features'!$D$5:$CL$125,87,FALSE)</f>
        <v xml:space="preserve">Specialist interest only. </v>
      </c>
    </row>
    <row r="323" spans="1:92" ht="14.4" hidden="1" x14ac:dyDescent="0.3">
      <c r="A323" s="129" t="s">
        <v>318</v>
      </c>
      <c r="B323" s="59" t="s">
        <v>319</v>
      </c>
      <c r="C323" s="59" t="s">
        <v>528</v>
      </c>
      <c r="D323" s="59" t="s">
        <v>715</v>
      </c>
      <c r="E323" s="59" t="s">
        <v>717</v>
      </c>
      <c r="F323" s="59" t="s">
        <v>716</v>
      </c>
      <c r="G323" s="59" t="s">
        <v>717</v>
      </c>
      <c r="H323" s="179" t="s">
        <v>718</v>
      </c>
      <c r="I323" s="77" t="str">
        <f>VLOOKUP(F323,'N2K Features'!$D$5:$CL$125,4,FALSE)</f>
        <v>No</v>
      </c>
      <c r="J323" s="77">
        <f>VLOOKUP(F323,'N2K Features'!$D$5:$CL$125,5,FALSE)</f>
        <v>0</v>
      </c>
      <c r="K323" s="77">
        <f>VLOOKUP(F323,'N2K Features'!$D$5:$CL$125,6,FALSE)</f>
        <v>0</v>
      </c>
      <c r="L323" s="77" t="str">
        <f>VLOOKUP(F323,'N2K Features'!$D$5:$CL$125,7,FALSE)</f>
        <v>No</v>
      </c>
      <c r="M323" s="77" t="str">
        <f>VLOOKUP(F323,'N2K Features'!$D$5:$CL$125,8,FALSE)</f>
        <v>Negligible</v>
      </c>
      <c r="N323" s="77" t="str">
        <f>VLOOKUP(F323,'N2K Features'!$D$5:$CL$125,9,FALSE)</f>
        <v>Low</v>
      </c>
      <c r="O323" s="77" t="str">
        <f>VLOOKUP(F323,'N2K Features'!$D$5:$CL$125,10,FALSE)</f>
        <v>No</v>
      </c>
      <c r="P323" s="77" t="str">
        <f>VLOOKUP(F323,'N2K Features'!$D$5:$CL$125,11,FALSE)</f>
        <v>Negligible</v>
      </c>
      <c r="Q323" s="77" t="str">
        <f>VLOOKUP(F323,'N2K Features'!$D$5:$CL$125,12,FALSE)</f>
        <v>Low</v>
      </c>
      <c r="R323" s="77" t="str">
        <f>VLOOKUP(F323,'N2K Features'!$D$5:$CL$125,13,FALSE)</f>
        <v>No</v>
      </c>
      <c r="S323" s="77">
        <f>VLOOKUP(F323,'N2K Features'!$D$5:$CL$125,14,FALSE)</f>
        <v>0</v>
      </c>
      <c r="T323" s="77">
        <f>VLOOKUP(F323,'N2K Features'!$D$5:$CL$125,15,FALSE)</f>
        <v>0</v>
      </c>
      <c r="U323" s="77" t="str">
        <f>VLOOKUP(F323,'N2K Features'!$D$5:$CL$125,16,FALSE)</f>
        <v>No</v>
      </c>
      <c r="V323" s="77">
        <f>VLOOKUP(F323,'N2K Features'!$D$5:$CL$125, 17,FALSE)</f>
        <v>0</v>
      </c>
      <c r="W323" s="77">
        <f>VLOOKUP(F323,'N2K Features'!$D$5:$CL$125,18,FALSE)</f>
        <v>0</v>
      </c>
      <c r="X323" s="77" t="str">
        <f>VLOOKUP(F323,'N2K Features'!$D$5:$CL$125,19,FALSE)</f>
        <v>No</v>
      </c>
      <c r="Y323" s="77">
        <f>VLOOKUP(F323,'N2K Features'!$D$5:$CL$125,20,FALSE)</f>
        <v>0</v>
      </c>
      <c r="Z323" s="77">
        <f>VLOOKUP(F323,'N2K Features'!$D$5:$CL$125,21,FALSE)</f>
        <v>0</v>
      </c>
      <c r="AA323" s="77" t="str">
        <f>VLOOKUP(F323,'N2K Features'!$D$5:$CL$125,22,FALSE)</f>
        <v>No</v>
      </c>
      <c r="AB323" s="77">
        <f>VLOOKUP(F323,'N2K Features'!$D$5:$CL$125,23,FALSE)</f>
        <v>0</v>
      </c>
      <c r="AC323" s="77">
        <f>VLOOKUP(F323,'N2K Features'!$D$5:$CL$125,24,FALSE)</f>
        <v>0</v>
      </c>
      <c r="AD323" s="77" t="str">
        <f>VLOOKUP(F323,'N2K Features'!$D$5:$CL$125,25,FALSE)</f>
        <v>No</v>
      </c>
      <c r="AE323" s="77">
        <f>VLOOKUP(F323,'N2K Features'!$D$5:$CL$125,26,FALSE)</f>
        <v>0</v>
      </c>
      <c r="AF323" s="78">
        <f>VLOOKUP(F323,'N2K Features'!$D$5:$CL$125,27,FALSE)</f>
        <v>0</v>
      </c>
      <c r="AG323" s="76" t="str">
        <f>VLOOKUP(F323,'N2K Features'!$D$5:$CL$125,28,FALSE)</f>
        <v>No</v>
      </c>
      <c r="AH323" s="76">
        <f>VLOOKUP(F323,'N2K Features'!$D$5:$CL$125,29,FALSE)</f>
        <v>0</v>
      </c>
      <c r="AI323" s="76">
        <f>VLOOKUP(F323,'N2K Features'!$D$5:$CL$125,30,FALSE)</f>
        <v>0</v>
      </c>
      <c r="AJ323" s="76" t="str">
        <f>VLOOKUP(F323,'N2K Features'!$D$5:$CL$125,31,FALSE)</f>
        <v>No</v>
      </c>
      <c r="AK323" s="76">
        <f>VLOOKUP(F323,'N2K Features'!$D$5:$CL$125,32,FALSE)</f>
        <v>0</v>
      </c>
      <c r="AL323" s="76">
        <f>VLOOKUP(F323,'N2K Features'!$D$5:$CL$125,33,FALSE)</f>
        <v>0</v>
      </c>
      <c r="AM323" s="76" t="str">
        <f>VLOOKUP(F323,'N2K Features'!$D$5:$CL$125,34,FALSE)</f>
        <v>No</v>
      </c>
      <c r="AN323" s="76">
        <f>VLOOKUP(F323,'N2K Features'!$D$5:$CL$125,35,FALSE)</f>
        <v>0</v>
      </c>
      <c r="AO323" s="76">
        <f>VLOOKUP(F323,'N2K Features'!$D$5:$CL$125,36,FALSE)</f>
        <v>0</v>
      </c>
      <c r="AP323" s="76" t="str">
        <f>VLOOKUP(F323,'N2K Features'!$D$5:$CL$125,37,FALSE)</f>
        <v>No</v>
      </c>
      <c r="AQ323" s="76">
        <f>VLOOKUP(F323,'N2K Features'!$D$5:$CL$125,38,FALSE)</f>
        <v>0</v>
      </c>
      <c r="AR323" s="76">
        <f>VLOOKUP(F323,'N2K Features'!$D$5:$CL$125,39,FALSE)</f>
        <v>0</v>
      </c>
      <c r="AS323" s="76" t="str">
        <f>VLOOKUP(F323,'N2K Features'!$D$5:$CL$125,40,FALSE)</f>
        <v>No</v>
      </c>
      <c r="AT323" s="76">
        <f>VLOOKUP(F323,'N2K Features'!$D$5:$CL$125,41,FALSE)</f>
        <v>0</v>
      </c>
      <c r="AU323" s="76">
        <f>VLOOKUP(F323,'N2K Features'!$D$5:$CL$125,42,FALSE)</f>
        <v>0</v>
      </c>
      <c r="AV323" s="76" t="str">
        <f>VLOOKUP(F323,'N2K Features'!$D$5:$CL$125,43,FALSE)</f>
        <v>No</v>
      </c>
      <c r="AW323" s="76">
        <f>VLOOKUP(F323,'N2K Features'!$D$5:$CL$125,44,FALSE)</f>
        <v>0</v>
      </c>
      <c r="AX323" s="76">
        <f>VLOOKUP(F323,'N2K Features'!$D$5:$CL$125,45,FALSE)</f>
        <v>0</v>
      </c>
      <c r="AY323" s="76" t="str">
        <f>VLOOKUP(F323,'N2K Features'!$D$5:$CL$125,46,FALSE)</f>
        <v>No</v>
      </c>
      <c r="AZ323" s="76">
        <f>VLOOKUP(F323,'N2K Features'!$D$5:$CL$125,47,FALSE)</f>
        <v>0</v>
      </c>
      <c r="BA323" s="76">
        <f>VLOOKUP(F323,'N2K Features'!$D$5:$CL$125,48,FALSE)</f>
        <v>0</v>
      </c>
      <c r="BB323" s="76" t="str">
        <f>VLOOKUP(F323,'N2K Features'!$D$5:$CL$125,49,FALSE)</f>
        <v>No</v>
      </c>
      <c r="BC323" s="76">
        <f>VLOOKUP(F323,'N2K Features'!$D$5:$CL$125,50,FALSE)</f>
        <v>0</v>
      </c>
      <c r="BD323" s="130">
        <f>VLOOKUP(F323,'N2K Features'!$D$5:$CL$125,51,FALSE)</f>
        <v>0</v>
      </c>
      <c r="BE323" s="76" t="str">
        <f>VLOOKUP(F323,'N2K Features'!$D$5:$CL$125,52,FALSE)</f>
        <v>No</v>
      </c>
      <c r="BF323" s="76">
        <f>VLOOKUP(F323,'N2K Features'!$D$5:$CL$125,53,FALSE)</f>
        <v>0</v>
      </c>
      <c r="BG323" s="130">
        <f>VLOOKUP(F323,'N2K Features'!$D$5:$CL$125,54,FALSE)</f>
        <v>0</v>
      </c>
      <c r="BH323" s="76" t="str">
        <f>VLOOKUP(F323,'N2K Features'!$D$5:$CL$125,55,FALSE)</f>
        <v>No</v>
      </c>
      <c r="BI323" s="76">
        <f>VLOOKUP(F323,'N2K Features'!$D$5:$CL$125,56,FALSE)</f>
        <v>0</v>
      </c>
      <c r="BJ323" s="76">
        <f>VLOOKUP(F323,'N2K Features'!$D$5:$CL$125,57,FALSE)</f>
        <v>0</v>
      </c>
      <c r="BK323" s="76" t="str">
        <f>VLOOKUP(F323,'N2K Features'!$D$5:$CL$125,58,FALSE)</f>
        <v>No</v>
      </c>
      <c r="BL323" s="76">
        <f>VLOOKUP(F323,'N2K Features'!$D$5:$CL$125,59,FALSE)</f>
        <v>0</v>
      </c>
      <c r="BM323" s="130">
        <f>VLOOKUP(F323,'N2K Features'!$D$5:$CL$125,60,FALSE)</f>
        <v>0</v>
      </c>
      <c r="BN323" s="76" t="str">
        <f>VLOOKUP(F323,'N2K Features'!$D$5:$CL$125,61,FALSE)</f>
        <v>No</v>
      </c>
      <c r="BO323" s="76">
        <f>VLOOKUP(F323,'N2K Features'!$D$5:$CL$125,62,FALSE)</f>
        <v>0</v>
      </c>
      <c r="BP323" s="76">
        <f>VLOOKUP(F323,'N2K Features'!$D$5:$CL$125,63,FALSE)</f>
        <v>0</v>
      </c>
      <c r="BQ323" s="76" t="str">
        <f>VLOOKUP(F323,'N2K Features'!$D$5:$CL$125,64,FALSE)</f>
        <v>No</v>
      </c>
      <c r="BR323" s="76">
        <f>VLOOKUP(F323,'N2K Features'!$D$5:$CL$125,65,FALSE)</f>
        <v>0</v>
      </c>
      <c r="BS323" s="76">
        <f>VLOOKUP(F323,'N2K Features'!$D$5:$CL$125,66,FALSE)</f>
        <v>0</v>
      </c>
      <c r="BT323" s="76" t="str">
        <f>VLOOKUP(F323,'N2K Features'!$D$5:$CL$125,67,FALSE)</f>
        <v>No</v>
      </c>
      <c r="BU323" s="76">
        <f>VLOOKUP(F323,'N2K Features'!$D$5:$CL$125,68,FALSE)</f>
        <v>0</v>
      </c>
      <c r="BV323" s="76">
        <f>VLOOKUP(F323,'N2K Features'!$D$5:$CL$125,69,FALSE)</f>
        <v>0</v>
      </c>
      <c r="BW323" s="76" t="str">
        <f>VLOOKUP(F323,'N2K Features'!$D$5:$CL$125,70,FALSE)</f>
        <v>No</v>
      </c>
      <c r="BX323" s="76">
        <f>VLOOKUP(F323,'N2K Features'!$D$5:$CL$125,71,FALSE)</f>
        <v>0</v>
      </c>
      <c r="BY323" s="130">
        <f>VLOOKUP(F323,'N2K Features'!$D$5:$CL$125,72,FALSE)</f>
        <v>0</v>
      </c>
      <c r="BZ323" s="76" t="str">
        <f>VLOOKUP(F323,'N2K Features'!$D$5:$CL$125,73,FALSE)</f>
        <v>No</v>
      </c>
      <c r="CA323" s="76">
        <f>VLOOKUP(F323,'N2K Features'!$D$5:$CL$125,74,FALSE)</f>
        <v>0</v>
      </c>
      <c r="CB323" s="76">
        <f>VLOOKUP(F323,'N2K Features'!$D$5:$CL$125,75,FALSE)</f>
        <v>0</v>
      </c>
      <c r="CC323" s="76" t="str">
        <f>VLOOKUP(F323,'N2K Features'!$D$5:$CL$125,76,FALSE)</f>
        <v>No</v>
      </c>
      <c r="CD323" s="76">
        <f>VLOOKUP(F323,'N2K Features'!$D$5:$CL$125,77,FALSE)</f>
        <v>0</v>
      </c>
      <c r="CE323" s="76">
        <f>VLOOKUP(F323,'N2K Features'!$D$5:$CL$125,78,FALSE)</f>
        <v>0</v>
      </c>
      <c r="CF323" s="76" t="str">
        <f>VLOOKUP(F323,'N2K Features'!$D$5:$CL$125,79,FALSE)</f>
        <v>No</v>
      </c>
      <c r="CG323" s="76" t="str">
        <f>VLOOKUP(F323,'N2K Features'!$D$5:$CL$125,80,FALSE)</f>
        <v>Negligible</v>
      </c>
      <c r="CH323" s="76">
        <f>VLOOKUP(F323,'N2K Features'!$D$5:$CL$125,81,FALSE)</f>
        <v>0</v>
      </c>
      <c r="CI323" s="76" t="str">
        <f>VLOOKUP(F323,'N2K Features'!$D$5:$CL$125,82,FALSE)</f>
        <v>No</v>
      </c>
      <c r="CJ323" s="76">
        <f>VLOOKUP(F323,'N2K Features'!$D$5:$CL$125,83,FALSE)</f>
        <v>0</v>
      </c>
      <c r="CK323" s="76">
        <f>VLOOKUP(F323,'N2K Features'!$D$5:$CL$125,84,FALSE)</f>
        <v>0</v>
      </c>
      <c r="CL323" s="76" t="str">
        <f>VLOOKUP(F323,'N2K Features'!$D$5:$CL$125,85,FALSE)</f>
        <v>Yes</v>
      </c>
      <c r="CM323" s="76" t="str">
        <f>VLOOKUP(F323,'N2K Features'!$D$5:$CL$125,86,FALSE)</f>
        <v>Low</v>
      </c>
      <c r="CN323" s="79" t="str">
        <f>VLOOKUP(F323,'N2K Features'!$D$5:$CL$125,87,FALSE)</f>
        <v>Attractive butterfly often on accessible sites</v>
      </c>
    </row>
    <row r="324" spans="1:92" ht="14.4" hidden="1" x14ac:dyDescent="0.3">
      <c r="A324" s="129" t="s">
        <v>320</v>
      </c>
      <c r="B324" s="59" t="s">
        <v>321</v>
      </c>
      <c r="C324" s="59" t="s">
        <v>585</v>
      </c>
      <c r="D324" s="59" t="s">
        <v>138</v>
      </c>
      <c r="E324" s="59" t="s">
        <v>590</v>
      </c>
      <c r="F324" s="59" t="s">
        <v>139</v>
      </c>
      <c r="G324" s="59" t="s">
        <v>140</v>
      </c>
      <c r="H324" s="179" t="s">
        <v>141</v>
      </c>
      <c r="I324" s="77" t="str">
        <f>VLOOKUP(F324,'N2K Features'!$D$5:$CL$125,4,FALSE)</f>
        <v>Yes</v>
      </c>
      <c r="J324" s="77" t="str">
        <f>VLOOKUP(F324,'N2K Features'!$D$5:$CL$125,5,FALSE)</f>
        <v>Medium</v>
      </c>
      <c r="K324" s="77" t="str">
        <f>VLOOKUP(F324,'N2K Features'!$D$5:$CL$125,6,FALSE)</f>
        <v>Moderate</v>
      </c>
      <c r="L324" s="77" t="str">
        <f>VLOOKUP(F324,'N2K Features'!$D$5:$CL$125,7,FALSE)</f>
        <v>Yes</v>
      </c>
      <c r="M324" s="77" t="str">
        <f>VLOOKUP(F324,'N2K Features'!$D$5:$CL$125,8,FALSE)</f>
        <v>Medium</v>
      </c>
      <c r="N324" s="77" t="str">
        <f>VLOOKUP(F324,'N2K Features'!$D$5:$CL$125,9,FALSE)</f>
        <v>High</v>
      </c>
      <c r="O324" s="77" t="str">
        <f>VLOOKUP(F324,'N2K Features'!$D$5:$CL$125,10,FALSE)</f>
        <v>Yes</v>
      </c>
      <c r="P324" s="77" t="str">
        <f>VLOOKUP(F324,'N2K Features'!$D$5:$CL$125,11,FALSE)</f>
        <v>Medium</v>
      </c>
      <c r="Q324" s="77" t="str">
        <f>VLOOKUP(F324,'N2K Features'!$D$5:$CL$125,12,FALSE)</f>
        <v>Low</v>
      </c>
      <c r="R324" s="77" t="str">
        <f>VLOOKUP(F324,'N2K Features'!$D$5:$CL$125,13,FALSE)</f>
        <v>Yes</v>
      </c>
      <c r="S324" s="77" t="str">
        <f>VLOOKUP(F324,'N2K Features'!$D$5:$CL$125,14,FALSE)</f>
        <v>Medium</v>
      </c>
      <c r="T324" s="77" t="str">
        <f>VLOOKUP(F324,'N2K Features'!$D$5:$CL$125,15,FALSE)</f>
        <v>High</v>
      </c>
      <c r="U324" s="77" t="str">
        <f>VLOOKUP(F324,'N2K Features'!$D$5:$CL$125,16,FALSE)</f>
        <v>Yes</v>
      </c>
      <c r="V324" s="77" t="str">
        <f>VLOOKUP(F324,'N2K Features'!$D$5:$CL$125, 17,FALSE)</f>
        <v>Small</v>
      </c>
      <c r="W324" s="77" t="str">
        <f>VLOOKUP(F324,'N2K Features'!$D$5:$CL$125,18,FALSE)</f>
        <v>Low</v>
      </c>
      <c r="X324" s="77" t="str">
        <f>VLOOKUP(F324,'N2K Features'!$D$5:$CL$125,19,FALSE)</f>
        <v>No</v>
      </c>
      <c r="Y324" s="77">
        <f>VLOOKUP(F324,'N2K Features'!$D$5:$CL$125,20,FALSE)</f>
        <v>0</v>
      </c>
      <c r="Z324" s="77">
        <f>VLOOKUP(F324,'N2K Features'!$D$5:$CL$125,21,FALSE)</f>
        <v>0</v>
      </c>
      <c r="AA324" s="77" t="str">
        <f>VLOOKUP(F324,'N2K Features'!$D$5:$CL$125,22,FALSE)</f>
        <v>No</v>
      </c>
      <c r="AB324" s="77">
        <f>VLOOKUP(F324,'N2K Features'!$D$5:$CL$125,23,FALSE)</f>
        <v>0</v>
      </c>
      <c r="AC324" s="77">
        <f>VLOOKUP(F324,'N2K Features'!$D$5:$CL$125,24,FALSE)</f>
        <v>0</v>
      </c>
      <c r="AD324" s="77" t="str">
        <f>VLOOKUP(F324,'N2K Features'!$D$5:$CL$125,25,FALSE)</f>
        <v>Yes</v>
      </c>
      <c r="AE324" s="77" t="str">
        <f>VLOOKUP(F324,'N2K Features'!$D$5:$CL$125,26,FALSE)</f>
        <v>Medium</v>
      </c>
      <c r="AF324" s="78" t="str">
        <f>VLOOKUP(F324,'N2K Features'!$D$5:$CL$125,27,FALSE)</f>
        <v>High</v>
      </c>
      <c r="AG324" s="76" t="str">
        <f>VLOOKUP(F324,'N2K Features'!$D$5:$CL$125,28,FALSE)</f>
        <v>Yes</v>
      </c>
      <c r="AH324" s="76" t="str">
        <f>VLOOKUP(F324,'N2K Features'!$D$5:$CL$125,29,FALSE)</f>
        <v>Small</v>
      </c>
      <c r="AI324" s="76" t="str">
        <f>VLOOKUP(F324,'N2K Features'!$D$5:$CL$125,30,FALSE)</f>
        <v>High</v>
      </c>
      <c r="AJ324" s="76" t="str">
        <f>VLOOKUP(F324,'N2K Features'!$D$5:$CL$125,31,FALSE)</f>
        <v>Yes</v>
      </c>
      <c r="AK324" s="76" t="str">
        <f>VLOOKUP(F324,'N2K Features'!$D$5:$CL$125,32,FALSE)</f>
        <v>Medium</v>
      </c>
      <c r="AL324" s="76" t="str">
        <f>VLOOKUP(F324,'N2K Features'!$D$5:$CL$125,33,FALSE)</f>
        <v>Low</v>
      </c>
      <c r="AM324" s="76" t="str">
        <f>VLOOKUP(F324,'N2K Features'!$D$5:$CL$125,34,FALSE)</f>
        <v>No</v>
      </c>
      <c r="AN324" s="76">
        <f>VLOOKUP(F324,'N2K Features'!$D$5:$CL$125,35,FALSE)</f>
        <v>0</v>
      </c>
      <c r="AO324" s="76">
        <f>VLOOKUP(F324,'N2K Features'!$D$5:$CL$125,36,FALSE)</f>
        <v>0</v>
      </c>
      <c r="AP324" s="76" t="str">
        <f>VLOOKUP(F324,'N2K Features'!$D$5:$CL$125,37,FALSE)</f>
        <v>Yes</v>
      </c>
      <c r="AQ324" s="76" t="str">
        <f>VLOOKUP(F324,'N2K Features'!$D$5:$CL$125,38,FALSE)</f>
        <v>Small</v>
      </c>
      <c r="AR324" s="76" t="str">
        <f>VLOOKUP(F324,'N2K Features'!$D$5:$CL$125,39,FALSE)</f>
        <v>Low</v>
      </c>
      <c r="AS324" s="76" t="str">
        <f>VLOOKUP(F324,'N2K Features'!$D$5:$CL$125,40,FALSE)</f>
        <v>Yes</v>
      </c>
      <c r="AT324" s="76" t="str">
        <f>VLOOKUP(F324,'N2K Features'!$D$5:$CL$125,41,FALSE)</f>
        <v>Small</v>
      </c>
      <c r="AU324" s="76" t="str">
        <f>VLOOKUP(F324,'N2K Features'!$D$5:$CL$125,42,FALSE)</f>
        <v>High</v>
      </c>
      <c r="AV324" s="76" t="str">
        <f>VLOOKUP(F324,'N2K Features'!$D$5:$CL$125,43,FALSE)</f>
        <v>No</v>
      </c>
      <c r="AW324" s="76">
        <f>VLOOKUP(F324,'N2K Features'!$D$5:$CL$125,44,FALSE)</f>
        <v>0</v>
      </c>
      <c r="AX324" s="76">
        <f>VLOOKUP(F324,'N2K Features'!$D$5:$CL$125,45,FALSE)</f>
        <v>0</v>
      </c>
      <c r="AY324" s="76" t="str">
        <f>VLOOKUP(F324,'N2K Features'!$D$5:$CL$125,46,FALSE)</f>
        <v>No</v>
      </c>
      <c r="AZ324" s="76">
        <f>VLOOKUP(F324,'N2K Features'!$D$5:$CL$125,47,FALSE)</f>
        <v>0</v>
      </c>
      <c r="BA324" s="76">
        <f>VLOOKUP(F324,'N2K Features'!$D$5:$CL$125,48,FALSE)</f>
        <v>0</v>
      </c>
      <c r="BB324" s="76" t="str">
        <f>VLOOKUP(F324,'N2K Features'!$D$5:$CL$125,49,FALSE)</f>
        <v>No</v>
      </c>
      <c r="BC324" s="76">
        <f>VLOOKUP(F324,'N2K Features'!$D$5:$CL$125,50,FALSE)</f>
        <v>0</v>
      </c>
      <c r="BD324" s="130">
        <f>VLOOKUP(F324,'N2K Features'!$D$5:$CL$125,51,FALSE)</f>
        <v>0</v>
      </c>
      <c r="BE324" s="76" t="str">
        <f>VLOOKUP(F324,'N2K Features'!$D$5:$CL$125,52,FALSE)</f>
        <v>Yes</v>
      </c>
      <c r="BF324" s="76" t="str">
        <f>VLOOKUP(F324,'N2K Features'!$D$5:$CL$125,53,FALSE)</f>
        <v>Small</v>
      </c>
      <c r="BG324" s="130" t="str">
        <f>VLOOKUP(F324,'N2K Features'!$D$5:$CL$125,54,FALSE)</f>
        <v>Low</v>
      </c>
      <c r="BH324" s="76" t="str">
        <f>VLOOKUP(F324,'N2K Features'!$D$5:$CL$125,55,FALSE)</f>
        <v>Yes</v>
      </c>
      <c r="BI324" s="76" t="str">
        <f>VLOOKUP(F324,'N2K Features'!$D$5:$CL$125,56,FALSE)</f>
        <v>Large</v>
      </c>
      <c r="BJ324" s="76" t="str">
        <f>VLOOKUP(F324,'N2K Features'!$D$5:$CL$125,57,FALSE)</f>
        <v>High</v>
      </c>
      <c r="BK324" s="76" t="str">
        <f>VLOOKUP(F324,'N2K Features'!$D$5:$CL$125,58,FALSE)</f>
        <v>Yes</v>
      </c>
      <c r="BL324" s="76" t="str">
        <f>VLOOKUP(F324,'N2K Features'!$D$5:$CL$125,59,FALSE)</f>
        <v>Large</v>
      </c>
      <c r="BM324" s="130" t="str">
        <f>VLOOKUP(F324,'N2K Features'!$D$5:$CL$125,60,FALSE)</f>
        <v>High</v>
      </c>
      <c r="BN324" s="76" t="str">
        <f>VLOOKUP(F324,'N2K Features'!$D$5:$CL$125,61,FALSE)</f>
        <v>Yes</v>
      </c>
      <c r="BO324" s="76" t="str">
        <f>VLOOKUP(F324,'N2K Features'!$D$5:$CL$125,62,FALSE)</f>
        <v>Medium</v>
      </c>
      <c r="BP324" s="76" t="str">
        <f>VLOOKUP(F324,'N2K Features'!$D$5:$CL$125,63,FALSE)</f>
        <v>Moderate</v>
      </c>
      <c r="BQ324" s="76" t="str">
        <f>VLOOKUP(F324,'N2K Features'!$D$5:$CL$125,64,FALSE)</f>
        <v>No</v>
      </c>
      <c r="BR324" s="76">
        <f>VLOOKUP(F324,'N2K Features'!$D$5:$CL$125,65,FALSE)</f>
        <v>0</v>
      </c>
      <c r="BS324" s="76">
        <f>VLOOKUP(F324,'N2K Features'!$D$5:$CL$125,66,FALSE)</f>
        <v>0</v>
      </c>
      <c r="BT324" s="76" t="str">
        <f>VLOOKUP(F324,'N2K Features'!$D$5:$CL$125,67,FALSE)</f>
        <v>Yes</v>
      </c>
      <c r="BU324" s="76" t="str">
        <f>VLOOKUP(F324,'N2K Features'!$D$5:$CL$125,68,FALSE)</f>
        <v>Medium</v>
      </c>
      <c r="BV324" s="76" t="str">
        <f>VLOOKUP(F324,'N2K Features'!$D$5:$CL$125,69,FALSE)</f>
        <v>High</v>
      </c>
      <c r="BW324" s="76" t="str">
        <f>VLOOKUP(F324,'N2K Features'!$D$5:$CL$125,70,FALSE)</f>
        <v>Yes</v>
      </c>
      <c r="BX324" s="76" t="str">
        <f>VLOOKUP(F324,'N2K Features'!$D$5:$CL$125,71,FALSE)</f>
        <v>Medium</v>
      </c>
      <c r="BY324" s="130" t="str">
        <f>VLOOKUP(F324,'N2K Features'!$D$5:$CL$125,72,FALSE)</f>
        <v>High</v>
      </c>
      <c r="BZ324" s="76" t="str">
        <f>VLOOKUP(F324,'N2K Features'!$D$5:$CL$125,73,FALSE)</f>
        <v>No</v>
      </c>
      <c r="CA324" s="76">
        <f>VLOOKUP(F324,'N2K Features'!$D$5:$CL$125,74,FALSE)</f>
        <v>0</v>
      </c>
      <c r="CB324" s="76">
        <f>VLOOKUP(F324,'N2K Features'!$D$5:$CL$125,75,FALSE)</f>
        <v>0</v>
      </c>
      <c r="CC324" s="76" t="str">
        <f>VLOOKUP(F324,'N2K Features'!$D$5:$CL$125,76,FALSE)</f>
        <v>No</v>
      </c>
      <c r="CD324" s="76">
        <f>VLOOKUP(F324,'N2K Features'!$D$5:$CL$125,77,FALSE)</f>
        <v>0</v>
      </c>
      <c r="CE324" s="76">
        <f>VLOOKUP(F324,'N2K Features'!$D$5:$CL$125,78,FALSE)</f>
        <v>0</v>
      </c>
      <c r="CF324" s="76" t="str">
        <f>VLOOKUP(F324,'N2K Features'!$D$5:$CL$125,79,FALSE)</f>
        <v>Yes</v>
      </c>
      <c r="CG324" s="76" t="str">
        <f>VLOOKUP(F324,'N2K Features'!$D$5:$CL$125,80,FALSE)</f>
        <v>Medium</v>
      </c>
      <c r="CH324" s="76" t="str">
        <f>VLOOKUP(F324,'N2K Features'!$D$5:$CL$125,81,FALSE)</f>
        <v>High</v>
      </c>
      <c r="CI324" s="76" t="str">
        <f>VLOOKUP(F324,'N2K Features'!$D$5:$CL$125,82,FALSE)</f>
        <v>No</v>
      </c>
      <c r="CJ324" s="76">
        <f>VLOOKUP(F324,'N2K Features'!$D$5:$CL$125,83,FALSE)</f>
        <v>0</v>
      </c>
      <c r="CK324" s="76">
        <f>VLOOKUP(F324,'N2K Features'!$D$5:$CL$125,84,FALSE)</f>
        <v>0</v>
      </c>
      <c r="CL324" s="76" t="str">
        <f>VLOOKUP(F324,'N2K Features'!$D$5:$CL$125,85,FALSE)</f>
        <v>Yes</v>
      </c>
      <c r="CM324" s="76" t="str">
        <f>VLOOKUP(F324,'N2K Features'!$D$5:$CL$125,86,FALSE)</f>
        <v>Medium</v>
      </c>
      <c r="CN324" s="79" t="str">
        <f>VLOOKUP(F324,'N2K Features'!$D$5:$CL$125,87,FALSE)</f>
        <v>Distinctive often exceptional landscapes; attracts visitors in certain areas but others may be inaccessible; walking, bird watching</v>
      </c>
    </row>
    <row r="325" spans="1:92" ht="14.4" hidden="1" x14ac:dyDescent="0.3">
      <c r="A325" s="129" t="s">
        <v>320</v>
      </c>
      <c r="B325" s="59" t="s">
        <v>321</v>
      </c>
      <c r="C325" s="59" t="s">
        <v>585</v>
      </c>
      <c r="D325" s="59" t="s">
        <v>150</v>
      </c>
      <c r="E325" s="59" t="s">
        <v>590</v>
      </c>
      <c r="F325" s="59" t="s">
        <v>151</v>
      </c>
      <c r="G325" s="59" t="s">
        <v>152</v>
      </c>
      <c r="H325" s="179" t="s">
        <v>153</v>
      </c>
      <c r="I325" s="77" t="str">
        <f>VLOOKUP(F325,'N2K Features'!$D$5:$CL$125,4,FALSE)</f>
        <v>Yes</v>
      </c>
      <c r="J325" s="77" t="str">
        <f>VLOOKUP(F325,'N2K Features'!$D$5:$CL$125,5,FALSE)</f>
        <v>Medium</v>
      </c>
      <c r="K325" s="77" t="str">
        <f>VLOOKUP(F325,'N2K Features'!$D$5:$CL$125,6,FALSE)</f>
        <v>Moderate</v>
      </c>
      <c r="L325" s="77" t="str">
        <f>VLOOKUP(F325,'N2K Features'!$D$5:$CL$125,7,FALSE)</f>
        <v>Yes</v>
      </c>
      <c r="M325" s="77" t="str">
        <f>VLOOKUP(F325,'N2K Features'!$D$5:$CL$125,8,FALSE)</f>
        <v>Medium</v>
      </c>
      <c r="N325" s="77" t="str">
        <f>VLOOKUP(F325,'N2K Features'!$D$5:$CL$125,9,FALSE)</f>
        <v>High</v>
      </c>
      <c r="O325" s="77" t="str">
        <f>VLOOKUP(F325,'N2K Features'!$D$5:$CL$125,10,FALSE)</f>
        <v>Yes</v>
      </c>
      <c r="P325" s="77" t="str">
        <f>VLOOKUP(F325,'N2K Features'!$D$5:$CL$125,11,FALSE)</f>
        <v>Medium</v>
      </c>
      <c r="Q325" s="77" t="str">
        <f>VLOOKUP(F325,'N2K Features'!$D$5:$CL$125,12,FALSE)</f>
        <v>Low</v>
      </c>
      <c r="R325" s="77" t="str">
        <f>VLOOKUP(F325,'N2K Features'!$D$5:$CL$125,13,FALSE)</f>
        <v>Yes</v>
      </c>
      <c r="S325" s="77" t="str">
        <f>VLOOKUP(F325,'N2K Features'!$D$5:$CL$125,14,FALSE)</f>
        <v>Medium</v>
      </c>
      <c r="T325" s="77" t="str">
        <f>VLOOKUP(F325,'N2K Features'!$D$5:$CL$125,15,FALSE)</f>
        <v>High</v>
      </c>
      <c r="U325" s="77" t="str">
        <f>VLOOKUP(F325,'N2K Features'!$D$5:$CL$125,16,FALSE)</f>
        <v>Yes</v>
      </c>
      <c r="V325" s="77" t="str">
        <f>VLOOKUP(F325,'N2K Features'!$D$5:$CL$125, 17,FALSE)</f>
        <v>Small</v>
      </c>
      <c r="W325" s="77" t="str">
        <f>VLOOKUP(F325,'N2K Features'!$D$5:$CL$125,18,FALSE)</f>
        <v>Low</v>
      </c>
      <c r="X325" s="77" t="str">
        <f>VLOOKUP(F325,'N2K Features'!$D$5:$CL$125,19,FALSE)</f>
        <v>No</v>
      </c>
      <c r="Y325" s="77">
        <f>VLOOKUP(F325,'N2K Features'!$D$5:$CL$125,20,FALSE)</f>
        <v>0</v>
      </c>
      <c r="Z325" s="77">
        <f>VLOOKUP(F325,'N2K Features'!$D$5:$CL$125,21,FALSE)</f>
        <v>0</v>
      </c>
      <c r="AA325" s="77" t="str">
        <f>VLOOKUP(F325,'N2K Features'!$D$5:$CL$125,22,FALSE)</f>
        <v>No</v>
      </c>
      <c r="AB325" s="77">
        <f>VLOOKUP(F325,'N2K Features'!$D$5:$CL$125,23,FALSE)</f>
        <v>0</v>
      </c>
      <c r="AC325" s="77">
        <f>VLOOKUP(F325,'N2K Features'!$D$5:$CL$125,24,FALSE)</f>
        <v>0</v>
      </c>
      <c r="AD325" s="77" t="str">
        <f>VLOOKUP(F325,'N2K Features'!$D$5:$CL$125,25,FALSE)</f>
        <v>Yes</v>
      </c>
      <c r="AE325" s="77" t="str">
        <f>VLOOKUP(F325,'N2K Features'!$D$5:$CL$125,26,FALSE)</f>
        <v>Medium</v>
      </c>
      <c r="AF325" s="78" t="str">
        <f>VLOOKUP(F325,'N2K Features'!$D$5:$CL$125,27,FALSE)</f>
        <v>High</v>
      </c>
      <c r="AG325" s="76" t="str">
        <f>VLOOKUP(F325,'N2K Features'!$D$5:$CL$125,28,FALSE)</f>
        <v>Yes</v>
      </c>
      <c r="AH325" s="76" t="str">
        <f>VLOOKUP(F325,'N2K Features'!$D$5:$CL$125,29,FALSE)</f>
        <v>Small</v>
      </c>
      <c r="AI325" s="76" t="str">
        <f>VLOOKUP(F325,'N2K Features'!$D$5:$CL$125,30,FALSE)</f>
        <v>High</v>
      </c>
      <c r="AJ325" s="76" t="str">
        <f>VLOOKUP(F325,'N2K Features'!$D$5:$CL$125,31,FALSE)</f>
        <v>Yes</v>
      </c>
      <c r="AK325" s="76" t="str">
        <f>VLOOKUP(F325,'N2K Features'!$D$5:$CL$125,32,FALSE)</f>
        <v>Medium</v>
      </c>
      <c r="AL325" s="76" t="str">
        <f>VLOOKUP(F325,'N2K Features'!$D$5:$CL$125,33,FALSE)</f>
        <v>Low</v>
      </c>
      <c r="AM325" s="76" t="str">
        <f>VLOOKUP(F325,'N2K Features'!$D$5:$CL$125,34,FALSE)</f>
        <v>No</v>
      </c>
      <c r="AN325" s="76">
        <f>VLOOKUP(F325,'N2K Features'!$D$5:$CL$125,35,FALSE)</f>
        <v>0</v>
      </c>
      <c r="AO325" s="76">
        <f>VLOOKUP(F325,'N2K Features'!$D$5:$CL$125,36,FALSE)</f>
        <v>0</v>
      </c>
      <c r="AP325" s="76" t="str">
        <f>VLOOKUP(F325,'N2K Features'!$D$5:$CL$125,37,FALSE)</f>
        <v>Yes</v>
      </c>
      <c r="AQ325" s="76" t="str">
        <f>VLOOKUP(F325,'N2K Features'!$D$5:$CL$125,38,FALSE)</f>
        <v>Small</v>
      </c>
      <c r="AR325" s="76" t="str">
        <f>VLOOKUP(F325,'N2K Features'!$D$5:$CL$125,39,FALSE)</f>
        <v>Low</v>
      </c>
      <c r="AS325" s="76" t="str">
        <f>VLOOKUP(F325,'N2K Features'!$D$5:$CL$125,40,FALSE)</f>
        <v>Yes</v>
      </c>
      <c r="AT325" s="76" t="str">
        <f>VLOOKUP(F325,'N2K Features'!$D$5:$CL$125,41,FALSE)</f>
        <v>Small</v>
      </c>
      <c r="AU325" s="76" t="str">
        <f>VLOOKUP(F325,'N2K Features'!$D$5:$CL$125,42,FALSE)</f>
        <v>High</v>
      </c>
      <c r="AV325" s="76" t="str">
        <f>VLOOKUP(F325,'N2K Features'!$D$5:$CL$125,43,FALSE)</f>
        <v>No</v>
      </c>
      <c r="AW325" s="76">
        <f>VLOOKUP(F325,'N2K Features'!$D$5:$CL$125,44,FALSE)</f>
        <v>0</v>
      </c>
      <c r="AX325" s="76">
        <f>VLOOKUP(F325,'N2K Features'!$D$5:$CL$125,45,FALSE)</f>
        <v>0</v>
      </c>
      <c r="AY325" s="76" t="str">
        <f>VLOOKUP(F325,'N2K Features'!$D$5:$CL$125,46,FALSE)</f>
        <v>No</v>
      </c>
      <c r="AZ325" s="76">
        <f>VLOOKUP(F325,'N2K Features'!$D$5:$CL$125,47,FALSE)</f>
        <v>0</v>
      </c>
      <c r="BA325" s="76">
        <f>VLOOKUP(F325,'N2K Features'!$D$5:$CL$125,48,FALSE)</f>
        <v>0</v>
      </c>
      <c r="BB325" s="76" t="str">
        <f>VLOOKUP(F325,'N2K Features'!$D$5:$CL$125,49,FALSE)</f>
        <v>No</v>
      </c>
      <c r="BC325" s="76">
        <f>VLOOKUP(F325,'N2K Features'!$D$5:$CL$125,50,FALSE)</f>
        <v>0</v>
      </c>
      <c r="BD325" s="130">
        <f>VLOOKUP(F325,'N2K Features'!$D$5:$CL$125,51,FALSE)</f>
        <v>0</v>
      </c>
      <c r="BE325" s="76" t="str">
        <f>VLOOKUP(F325,'N2K Features'!$D$5:$CL$125,52,FALSE)</f>
        <v>Yes</v>
      </c>
      <c r="BF325" s="76" t="str">
        <f>VLOOKUP(F325,'N2K Features'!$D$5:$CL$125,53,FALSE)</f>
        <v>Small</v>
      </c>
      <c r="BG325" s="130" t="str">
        <f>VLOOKUP(F325,'N2K Features'!$D$5:$CL$125,54,FALSE)</f>
        <v>Low</v>
      </c>
      <c r="BH325" s="76" t="str">
        <f>VLOOKUP(F325,'N2K Features'!$D$5:$CL$125,55,FALSE)</f>
        <v>Yes</v>
      </c>
      <c r="BI325" s="76" t="str">
        <f>VLOOKUP(F325,'N2K Features'!$D$5:$CL$125,56,FALSE)</f>
        <v>Large</v>
      </c>
      <c r="BJ325" s="76" t="str">
        <f>VLOOKUP(F325,'N2K Features'!$D$5:$CL$125,57,FALSE)</f>
        <v>High</v>
      </c>
      <c r="BK325" s="76" t="str">
        <f>VLOOKUP(F325,'N2K Features'!$D$5:$CL$125,58,FALSE)</f>
        <v>Yes</v>
      </c>
      <c r="BL325" s="76" t="str">
        <f>VLOOKUP(F325,'N2K Features'!$D$5:$CL$125,59,FALSE)</f>
        <v>Large</v>
      </c>
      <c r="BM325" s="130" t="str">
        <f>VLOOKUP(F325,'N2K Features'!$D$5:$CL$125,60,FALSE)</f>
        <v>High</v>
      </c>
      <c r="BN325" s="76" t="str">
        <f>VLOOKUP(F325,'N2K Features'!$D$5:$CL$125,61,FALSE)</f>
        <v>Yes</v>
      </c>
      <c r="BO325" s="76" t="str">
        <f>VLOOKUP(F325,'N2K Features'!$D$5:$CL$125,62,FALSE)</f>
        <v>Medium</v>
      </c>
      <c r="BP325" s="76" t="str">
        <f>VLOOKUP(F325,'N2K Features'!$D$5:$CL$125,63,FALSE)</f>
        <v>Moderate</v>
      </c>
      <c r="BQ325" s="76" t="str">
        <f>VLOOKUP(F325,'N2K Features'!$D$5:$CL$125,64,FALSE)</f>
        <v>No</v>
      </c>
      <c r="BR325" s="76">
        <f>VLOOKUP(F325,'N2K Features'!$D$5:$CL$125,65,FALSE)</f>
        <v>0</v>
      </c>
      <c r="BS325" s="76">
        <f>VLOOKUP(F325,'N2K Features'!$D$5:$CL$125,66,FALSE)</f>
        <v>0</v>
      </c>
      <c r="BT325" s="76" t="str">
        <f>VLOOKUP(F325,'N2K Features'!$D$5:$CL$125,67,FALSE)</f>
        <v>Yes</v>
      </c>
      <c r="BU325" s="76" t="str">
        <f>VLOOKUP(F325,'N2K Features'!$D$5:$CL$125,68,FALSE)</f>
        <v>Medium</v>
      </c>
      <c r="BV325" s="76" t="str">
        <f>VLOOKUP(F325,'N2K Features'!$D$5:$CL$125,69,FALSE)</f>
        <v>High</v>
      </c>
      <c r="BW325" s="76" t="str">
        <f>VLOOKUP(F325,'N2K Features'!$D$5:$CL$125,70,FALSE)</f>
        <v>Yes</v>
      </c>
      <c r="BX325" s="76" t="str">
        <f>VLOOKUP(F325,'N2K Features'!$D$5:$CL$125,71,FALSE)</f>
        <v>Medium</v>
      </c>
      <c r="BY325" s="130" t="str">
        <f>VLOOKUP(F325,'N2K Features'!$D$5:$CL$125,72,FALSE)</f>
        <v>High</v>
      </c>
      <c r="BZ325" s="76" t="str">
        <f>VLOOKUP(F325,'N2K Features'!$D$5:$CL$125,73,FALSE)</f>
        <v>No</v>
      </c>
      <c r="CA325" s="76">
        <f>VLOOKUP(F325,'N2K Features'!$D$5:$CL$125,74,FALSE)</f>
        <v>0</v>
      </c>
      <c r="CB325" s="76">
        <f>VLOOKUP(F325,'N2K Features'!$D$5:$CL$125,75,FALSE)</f>
        <v>0</v>
      </c>
      <c r="CC325" s="76" t="str">
        <f>VLOOKUP(F325,'N2K Features'!$D$5:$CL$125,76,FALSE)</f>
        <v>No</v>
      </c>
      <c r="CD325" s="76">
        <f>VLOOKUP(F325,'N2K Features'!$D$5:$CL$125,77,FALSE)</f>
        <v>0</v>
      </c>
      <c r="CE325" s="76">
        <f>VLOOKUP(F325,'N2K Features'!$D$5:$CL$125,78,FALSE)</f>
        <v>0</v>
      </c>
      <c r="CF325" s="76" t="str">
        <f>VLOOKUP(F325,'N2K Features'!$D$5:$CL$125,79,FALSE)</f>
        <v>Yes</v>
      </c>
      <c r="CG325" s="76" t="str">
        <f>VLOOKUP(F325,'N2K Features'!$D$5:$CL$125,80,FALSE)</f>
        <v>Medium</v>
      </c>
      <c r="CH325" s="76" t="str">
        <f>VLOOKUP(F325,'N2K Features'!$D$5:$CL$125,81,FALSE)</f>
        <v>High</v>
      </c>
      <c r="CI325" s="76" t="str">
        <f>VLOOKUP(F325,'N2K Features'!$D$5:$CL$125,82,FALSE)</f>
        <v>No</v>
      </c>
      <c r="CJ325" s="76">
        <f>VLOOKUP(F325,'N2K Features'!$D$5:$CL$125,83,FALSE)</f>
        <v>0</v>
      </c>
      <c r="CK325" s="76">
        <f>VLOOKUP(F325,'N2K Features'!$D$5:$CL$125,84,FALSE)</f>
        <v>0</v>
      </c>
      <c r="CL325" s="76" t="str">
        <f>VLOOKUP(F325,'N2K Features'!$D$5:$CL$125,85,FALSE)</f>
        <v>Yes</v>
      </c>
      <c r="CM325" s="76" t="str">
        <f>VLOOKUP(F325,'N2K Features'!$D$5:$CL$125,86,FALSE)</f>
        <v>Low</v>
      </c>
      <c r="CN325" s="79" t="str">
        <f>VLOOKUP(F325,'N2K Features'!$D$5:$CL$125,87,FALSE)</f>
        <v>Contributes to diverse landscape</v>
      </c>
    </row>
    <row r="326" spans="1:92" ht="14.4" hidden="1" x14ac:dyDescent="0.3">
      <c r="A326" s="129" t="s">
        <v>320</v>
      </c>
      <c r="B326" s="59" t="s">
        <v>321</v>
      </c>
      <c r="C326" s="59" t="s">
        <v>585</v>
      </c>
      <c r="D326" s="59" t="s">
        <v>170</v>
      </c>
      <c r="E326" s="59" t="s">
        <v>592</v>
      </c>
      <c r="F326" s="59" t="s">
        <v>171</v>
      </c>
      <c r="G326" s="59" t="s">
        <v>172</v>
      </c>
      <c r="H326" s="179" t="s">
        <v>173</v>
      </c>
      <c r="I326" s="77" t="str">
        <f>VLOOKUP(F326,'N2K Features'!$D$5:$CL$125,4,FALSE)</f>
        <v>Yes</v>
      </c>
      <c r="J326" s="77" t="str">
        <f>VLOOKUP(F326,'N2K Features'!$D$5:$CL$125,5,FALSE)</f>
        <v>Medium</v>
      </c>
      <c r="K326" s="77" t="str">
        <f>VLOOKUP(F326,'N2K Features'!$D$5:$CL$125,6,FALSE)</f>
        <v>Moderate</v>
      </c>
      <c r="L326" s="77" t="str">
        <f>VLOOKUP(F326,'N2K Features'!$D$5:$CL$125,7,FALSE)</f>
        <v>Yes</v>
      </c>
      <c r="M326" s="77" t="str">
        <f>VLOOKUP(F326,'N2K Features'!$D$5:$CL$125,8,FALSE)</f>
        <v>Large</v>
      </c>
      <c r="N326" s="77" t="str">
        <f>VLOOKUP(F326,'N2K Features'!$D$5:$CL$125,9,FALSE)</f>
        <v>Moderate</v>
      </c>
      <c r="O326" s="77" t="str">
        <f>VLOOKUP(F326,'N2K Features'!$D$5:$CL$125,10,FALSE)</f>
        <v>Yes</v>
      </c>
      <c r="P326" s="77" t="str">
        <f>VLOOKUP(F326,'N2K Features'!$D$5:$CL$125,11,FALSE)</f>
        <v>Medium</v>
      </c>
      <c r="Q326" s="77" t="str">
        <f>VLOOKUP(F326,'N2K Features'!$D$5:$CL$125,12,FALSE)</f>
        <v>Low</v>
      </c>
      <c r="R326" s="77" t="str">
        <f>VLOOKUP(F326,'N2K Features'!$D$5:$CL$125,13,FALSE)</f>
        <v>Yes</v>
      </c>
      <c r="S326" s="77" t="str">
        <f>VLOOKUP(F326,'N2K Features'!$D$5:$CL$125,14,FALSE)</f>
        <v>Medium</v>
      </c>
      <c r="T326" s="77" t="str">
        <f>VLOOKUP(F326,'N2K Features'!$D$5:$CL$125,15,FALSE)</f>
        <v>Moderate</v>
      </c>
      <c r="U326" s="77" t="str">
        <f>VLOOKUP(F326,'N2K Features'!$D$5:$CL$125,16,FALSE)</f>
        <v>Yes</v>
      </c>
      <c r="V326" s="77" t="str">
        <f>VLOOKUP(F326,'N2K Features'!$D$5:$CL$125, 17,FALSE)</f>
        <v>Medium</v>
      </c>
      <c r="W326" s="77" t="str">
        <f>VLOOKUP(F326,'N2K Features'!$D$5:$CL$125,18,FALSE)</f>
        <v>Low</v>
      </c>
      <c r="X326" s="77" t="str">
        <f>VLOOKUP(F326,'N2K Features'!$D$5:$CL$125,19,FALSE)</f>
        <v>No</v>
      </c>
      <c r="Y326" s="77">
        <f>VLOOKUP(F326,'N2K Features'!$D$5:$CL$125,20,FALSE)</f>
        <v>0</v>
      </c>
      <c r="Z326" s="77">
        <f>VLOOKUP(F326,'N2K Features'!$D$5:$CL$125,21,FALSE)</f>
        <v>0</v>
      </c>
      <c r="AA326" s="77" t="str">
        <f>VLOOKUP(F326,'N2K Features'!$D$5:$CL$125,22,FALSE)</f>
        <v>No</v>
      </c>
      <c r="AB326" s="77">
        <f>VLOOKUP(F326,'N2K Features'!$D$5:$CL$125,23,FALSE)</f>
        <v>0</v>
      </c>
      <c r="AC326" s="77">
        <f>VLOOKUP(F326,'N2K Features'!$D$5:$CL$125,24,FALSE)</f>
        <v>0</v>
      </c>
      <c r="AD326" s="77" t="str">
        <f>VLOOKUP(F326,'N2K Features'!$D$5:$CL$125,25,FALSE)</f>
        <v>Yes</v>
      </c>
      <c r="AE326" s="77" t="str">
        <f>VLOOKUP(F326,'N2K Features'!$D$5:$CL$125,26,FALSE)</f>
        <v>Medium</v>
      </c>
      <c r="AF326" s="78" t="str">
        <f>VLOOKUP(F326,'N2K Features'!$D$5:$CL$125,27,FALSE)</f>
        <v>High</v>
      </c>
      <c r="AG326" s="76" t="str">
        <f>VLOOKUP(F326,'N2K Features'!$D$5:$CL$125,28,FALSE)</f>
        <v>Yes</v>
      </c>
      <c r="AH326" s="76" t="str">
        <f>VLOOKUP(F326,'N2K Features'!$D$5:$CL$125,29,FALSE)</f>
        <v>Small</v>
      </c>
      <c r="AI326" s="76" t="str">
        <f>VLOOKUP(F326,'N2K Features'!$D$5:$CL$125,30,FALSE)</f>
        <v>High</v>
      </c>
      <c r="AJ326" s="76" t="str">
        <f>VLOOKUP(F326,'N2K Features'!$D$5:$CL$125,31,FALSE)</f>
        <v>No</v>
      </c>
      <c r="AK326" s="76">
        <f>VLOOKUP(F326,'N2K Features'!$D$5:$CL$125,32,FALSE)</f>
        <v>0</v>
      </c>
      <c r="AL326" s="76">
        <f>VLOOKUP(F326,'N2K Features'!$D$5:$CL$125,33,FALSE)</f>
        <v>0</v>
      </c>
      <c r="AM326" s="76" t="str">
        <f>VLOOKUP(F326,'N2K Features'!$D$5:$CL$125,34,FALSE)</f>
        <v>No</v>
      </c>
      <c r="AN326" s="76">
        <f>VLOOKUP(F326,'N2K Features'!$D$5:$CL$125,35,FALSE)</f>
        <v>0</v>
      </c>
      <c r="AO326" s="76">
        <f>VLOOKUP(F326,'N2K Features'!$D$5:$CL$125,36,FALSE)</f>
        <v>0</v>
      </c>
      <c r="AP326" s="76" t="str">
        <f>VLOOKUP(F326,'N2K Features'!$D$5:$CL$125,37,FALSE)</f>
        <v>Yes</v>
      </c>
      <c r="AQ326" s="76" t="str">
        <f>VLOOKUP(F326,'N2K Features'!$D$5:$CL$125,38,FALSE)</f>
        <v>Medium</v>
      </c>
      <c r="AR326" s="76" t="str">
        <f>VLOOKUP(F326,'N2K Features'!$D$5:$CL$125,39,FALSE)</f>
        <v>Low</v>
      </c>
      <c r="AS326" s="76" t="str">
        <f>VLOOKUP(F326,'N2K Features'!$D$5:$CL$125,40,FALSE)</f>
        <v>No</v>
      </c>
      <c r="AT326" s="76">
        <f>VLOOKUP(F326,'N2K Features'!$D$5:$CL$125,41,FALSE)</f>
        <v>0</v>
      </c>
      <c r="AU326" s="76">
        <f>VLOOKUP(F326,'N2K Features'!$D$5:$CL$125,42,FALSE)</f>
        <v>0</v>
      </c>
      <c r="AV326" s="76" t="str">
        <f>VLOOKUP(F326,'N2K Features'!$D$5:$CL$125,43,FALSE)</f>
        <v>No</v>
      </c>
      <c r="AW326" s="76">
        <f>VLOOKUP(F326,'N2K Features'!$D$5:$CL$125,44,FALSE)</f>
        <v>0</v>
      </c>
      <c r="AX326" s="76">
        <f>VLOOKUP(F326,'N2K Features'!$D$5:$CL$125,45,FALSE)</f>
        <v>0</v>
      </c>
      <c r="AY326" s="76" t="str">
        <f>VLOOKUP(F326,'N2K Features'!$D$5:$CL$125,46,FALSE)</f>
        <v>No</v>
      </c>
      <c r="AZ326" s="76">
        <f>VLOOKUP(F326,'N2K Features'!$D$5:$CL$125,47,FALSE)</f>
        <v>0</v>
      </c>
      <c r="BA326" s="76">
        <f>VLOOKUP(F326,'N2K Features'!$D$5:$CL$125,48,FALSE)</f>
        <v>0</v>
      </c>
      <c r="BB326" s="76" t="str">
        <f>VLOOKUP(F326,'N2K Features'!$D$5:$CL$125,49,FALSE)</f>
        <v>No</v>
      </c>
      <c r="BC326" s="76">
        <f>VLOOKUP(F326,'N2K Features'!$D$5:$CL$125,50,FALSE)</f>
        <v>0</v>
      </c>
      <c r="BD326" s="130">
        <f>VLOOKUP(F326,'N2K Features'!$D$5:$CL$125,51,FALSE)</f>
        <v>0</v>
      </c>
      <c r="BE326" s="76" t="str">
        <f>VLOOKUP(F326,'N2K Features'!$D$5:$CL$125,52,FALSE)</f>
        <v>Yes</v>
      </c>
      <c r="BF326" s="76" t="str">
        <f>VLOOKUP(F326,'N2K Features'!$D$5:$CL$125,53,FALSE)</f>
        <v>Small</v>
      </c>
      <c r="BG326" s="130" t="str">
        <f>VLOOKUP(F326,'N2K Features'!$D$5:$CL$125,54,FALSE)</f>
        <v>Low</v>
      </c>
      <c r="BH326" s="76" t="str">
        <f>VLOOKUP(F326,'N2K Features'!$D$5:$CL$125,55,FALSE)</f>
        <v>Yes</v>
      </c>
      <c r="BI326" s="76" t="str">
        <f>VLOOKUP(F326,'N2K Features'!$D$5:$CL$125,56,FALSE)</f>
        <v>Small</v>
      </c>
      <c r="BJ326" s="76" t="str">
        <f>VLOOKUP(F326,'N2K Features'!$D$5:$CL$125,57,FALSE)</f>
        <v>Low</v>
      </c>
      <c r="BK326" s="76" t="str">
        <f>VLOOKUP(F326,'N2K Features'!$D$5:$CL$125,58,FALSE)</f>
        <v>Yes</v>
      </c>
      <c r="BL326" s="76" t="str">
        <f>VLOOKUP(F326,'N2K Features'!$D$5:$CL$125,59,FALSE)</f>
        <v>Medium</v>
      </c>
      <c r="BM326" s="130" t="str">
        <f>VLOOKUP(F326,'N2K Features'!$D$5:$CL$125,60,FALSE)</f>
        <v>High</v>
      </c>
      <c r="BN326" s="76" t="str">
        <f>VLOOKUP(F326,'N2K Features'!$D$5:$CL$125,61,FALSE)</f>
        <v>Yes</v>
      </c>
      <c r="BO326" s="76" t="str">
        <f>VLOOKUP(F326,'N2K Features'!$D$5:$CL$125,62,FALSE)</f>
        <v>Medium</v>
      </c>
      <c r="BP326" s="76" t="str">
        <f>VLOOKUP(F326,'N2K Features'!$D$5:$CL$125,63,FALSE)</f>
        <v>Moderate</v>
      </c>
      <c r="BQ326" s="76" t="str">
        <f>VLOOKUP(F326,'N2K Features'!$D$5:$CL$125,64,FALSE)</f>
        <v>No</v>
      </c>
      <c r="BR326" s="76">
        <f>VLOOKUP(F326,'N2K Features'!$D$5:$CL$125,65,FALSE)</f>
        <v>0</v>
      </c>
      <c r="BS326" s="76">
        <f>VLOOKUP(F326,'N2K Features'!$D$5:$CL$125,66,FALSE)</f>
        <v>0</v>
      </c>
      <c r="BT326" s="76" t="str">
        <f>VLOOKUP(F326,'N2K Features'!$D$5:$CL$125,67,FALSE)</f>
        <v>Yes</v>
      </c>
      <c r="BU326" s="76" t="str">
        <f>VLOOKUP(F326,'N2K Features'!$D$5:$CL$125,68,FALSE)</f>
        <v>Small</v>
      </c>
      <c r="BV326" s="76" t="str">
        <f>VLOOKUP(F326,'N2K Features'!$D$5:$CL$125,69,FALSE)</f>
        <v>Low</v>
      </c>
      <c r="BW326" s="76" t="str">
        <f>VLOOKUP(F326,'N2K Features'!$D$5:$CL$125,70,FALSE)</f>
        <v>Yes</v>
      </c>
      <c r="BX326" s="76" t="str">
        <f>VLOOKUP(F326,'N2K Features'!$D$5:$CL$125,71,FALSE)</f>
        <v>Medium</v>
      </c>
      <c r="BY326" s="130" t="str">
        <f>VLOOKUP(F326,'N2K Features'!$D$5:$CL$125,72,FALSE)</f>
        <v>High</v>
      </c>
      <c r="BZ326" s="76" t="str">
        <f>VLOOKUP(F326,'N2K Features'!$D$5:$CL$125,73,FALSE)</f>
        <v>No</v>
      </c>
      <c r="CA326" s="76">
        <f>VLOOKUP(F326,'N2K Features'!$D$5:$CL$125,74,FALSE)</f>
        <v>0</v>
      </c>
      <c r="CB326" s="76">
        <f>VLOOKUP(F326,'N2K Features'!$D$5:$CL$125,75,FALSE)</f>
        <v>0</v>
      </c>
      <c r="CC326" s="76" t="str">
        <f>VLOOKUP(F326,'N2K Features'!$D$5:$CL$125,76,FALSE)</f>
        <v>No</v>
      </c>
      <c r="CD326" s="76">
        <f>VLOOKUP(F326,'N2K Features'!$D$5:$CL$125,77,FALSE)</f>
        <v>0</v>
      </c>
      <c r="CE326" s="76">
        <f>VLOOKUP(F326,'N2K Features'!$D$5:$CL$125,78,FALSE)</f>
        <v>0</v>
      </c>
      <c r="CF326" s="76" t="str">
        <f>VLOOKUP(F326,'N2K Features'!$D$5:$CL$125,79,FALSE)</f>
        <v>Yes</v>
      </c>
      <c r="CG326" s="76" t="str">
        <f>VLOOKUP(F326,'N2K Features'!$D$5:$CL$125,80,FALSE)</f>
        <v>Medium</v>
      </c>
      <c r="CH326" s="76" t="str">
        <f>VLOOKUP(F326,'N2K Features'!$D$5:$CL$125,81,FALSE)</f>
        <v>High</v>
      </c>
      <c r="CI326" s="76" t="str">
        <f>VLOOKUP(F326,'N2K Features'!$D$5:$CL$125,82,FALSE)</f>
        <v>No</v>
      </c>
      <c r="CJ326" s="76">
        <f>VLOOKUP(F326,'N2K Features'!$D$5:$CL$125,83,FALSE)</f>
        <v>0</v>
      </c>
      <c r="CK326" s="76">
        <f>VLOOKUP(F326,'N2K Features'!$D$5:$CL$125,84,FALSE)</f>
        <v>0</v>
      </c>
      <c r="CL326" s="76" t="str">
        <f>VLOOKUP(F326,'N2K Features'!$D$5:$CL$125,85,FALSE)</f>
        <v>Yes</v>
      </c>
      <c r="CM326" s="76" t="str">
        <f>VLOOKUP(F326,'N2K Features'!$D$5:$CL$125,86,FALSE)</f>
        <v>Medium</v>
      </c>
      <c r="CN326" s="79" t="str">
        <f>VLOOKUP(F326,'N2K Features'!$D$5:$CL$125,87,FALSE)</f>
        <v xml:space="preserve">Contributes to iconic upland landscapes of Wales, popular with walkers, mountaineers </v>
      </c>
    </row>
    <row r="327" spans="1:92" ht="14.4" hidden="1" x14ac:dyDescent="0.3">
      <c r="A327" s="129" t="s">
        <v>322</v>
      </c>
      <c r="B327" s="59" t="s">
        <v>323</v>
      </c>
      <c r="C327" s="59" t="s">
        <v>585</v>
      </c>
      <c r="D327" s="59" t="s">
        <v>131</v>
      </c>
      <c r="E327" s="59" t="s">
        <v>590</v>
      </c>
      <c r="F327" s="59" t="s">
        <v>132</v>
      </c>
      <c r="G327" s="59" t="s">
        <v>133</v>
      </c>
      <c r="H327" s="179" t="s">
        <v>134</v>
      </c>
      <c r="I327" s="77" t="str">
        <f>VLOOKUP(F327,'N2K Features'!$D$5:$CL$125,4,FALSE)</f>
        <v>Yes</v>
      </c>
      <c r="J327" s="77" t="str">
        <f>VLOOKUP(F327,'N2K Features'!$D$5:$CL$125,5,FALSE)</f>
        <v>Medium</v>
      </c>
      <c r="K327" s="77" t="str">
        <f>VLOOKUP(F327,'N2K Features'!$D$5:$CL$125,6,FALSE)</f>
        <v>Moderate</v>
      </c>
      <c r="L327" s="77" t="str">
        <f>VLOOKUP(F327,'N2K Features'!$D$5:$CL$125,7,FALSE)</f>
        <v>Yes</v>
      </c>
      <c r="M327" s="77" t="str">
        <f>VLOOKUP(F327,'N2K Features'!$D$5:$CL$125,8,FALSE)</f>
        <v>Medium</v>
      </c>
      <c r="N327" s="77" t="str">
        <f>VLOOKUP(F327,'N2K Features'!$D$5:$CL$125,9,FALSE)</f>
        <v>High</v>
      </c>
      <c r="O327" s="77" t="str">
        <f>VLOOKUP(F327,'N2K Features'!$D$5:$CL$125,10,FALSE)</f>
        <v>Yes</v>
      </c>
      <c r="P327" s="77" t="str">
        <f>VLOOKUP(F327,'N2K Features'!$D$5:$CL$125,11,FALSE)</f>
        <v>Medium</v>
      </c>
      <c r="Q327" s="77" t="str">
        <f>VLOOKUP(F327,'N2K Features'!$D$5:$CL$125,12,FALSE)</f>
        <v>Low</v>
      </c>
      <c r="R327" s="77" t="str">
        <f>VLOOKUP(F327,'N2K Features'!$D$5:$CL$125,13,FALSE)</f>
        <v>Yes</v>
      </c>
      <c r="S327" s="77" t="str">
        <f>VLOOKUP(F327,'N2K Features'!$D$5:$CL$125,14,FALSE)</f>
        <v>Medium</v>
      </c>
      <c r="T327" s="77" t="str">
        <f>VLOOKUP(F327,'N2K Features'!$D$5:$CL$125,15,FALSE)</f>
        <v>High</v>
      </c>
      <c r="U327" s="77" t="str">
        <f>VLOOKUP(F327,'N2K Features'!$D$5:$CL$125,16,FALSE)</f>
        <v>Yes</v>
      </c>
      <c r="V327" s="77" t="str">
        <f>VLOOKUP(F327,'N2K Features'!$D$5:$CL$125, 17,FALSE)</f>
        <v>Small</v>
      </c>
      <c r="W327" s="77" t="str">
        <f>VLOOKUP(F327,'N2K Features'!$D$5:$CL$125,18,FALSE)</f>
        <v>Low</v>
      </c>
      <c r="X327" s="77" t="str">
        <f>VLOOKUP(F327,'N2K Features'!$D$5:$CL$125,19,FALSE)</f>
        <v>No</v>
      </c>
      <c r="Y327" s="77">
        <f>VLOOKUP(F327,'N2K Features'!$D$5:$CL$125,20,FALSE)</f>
        <v>0</v>
      </c>
      <c r="Z327" s="77">
        <f>VLOOKUP(F327,'N2K Features'!$D$5:$CL$125,21,FALSE)</f>
        <v>0</v>
      </c>
      <c r="AA327" s="77" t="str">
        <f>VLOOKUP(F327,'N2K Features'!$D$5:$CL$125,22,FALSE)</f>
        <v>No</v>
      </c>
      <c r="AB327" s="77">
        <f>VLOOKUP(F327,'N2K Features'!$D$5:$CL$125,23,FALSE)</f>
        <v>0</v>
      </c>
      <c r="AC327" s="77">
        <f>VLOOKUP(F327,'N2K Features'!$D$5:$CL$125,24,FALSE)</f>
        <v>0</v>
      </c>
      <c r="AD327" s="77" t="str">
        <f>VLOOKUP(F327,'N2K Features'!$D$5:$CL$125,25,FALSE)</f>
        <v>Yes</v>
      </c>
      <c r="AE327" s="77" t="str">
        <f>VLOOKUP(F327,'N2K Features'!$D$5:$CL$125,26,FALSE)</f>
        <v>Medium</v>
      </c>
      <c r="AF327" s="78" t="str">
        <f>VLOOKUP(F327,'N2K Features'!$D$5:$CL$125,27,FALSE)</f>
        <v>High</v>
      </c>
      <c r="AG327" s="76" t="str">
        <f>VLOOKUP(F327,'N2K Features'!$D$5:$CL$125,28,FALSE)</f>
        <v>Yes</v>
      </c>
      <c r="AH327" s="76" t="str">
        <f>VLOOKUP(F327,'N2K Features'!$D$5:$CL$125,29,FALSE)</f>
        <v>Small</v>
      </c>
      <c r="AI327" s="76" t="str">
        <f>VLOOKUP(F327,'N2K Features'!$D$5:$CL$125,30,FALSE)</f>
        <v>High</v>
      </c>
      <c r="AJ327" s="76" t="str">
        <f>VLOOKUP(F327,'N2K Features'!$D$5:$CL$125,31,FALSE)</f>
        <v>Yes</v>
      </c>
      <c r="AK327" s="76" t="str">
        <f>VLOOKUP(F327,'N2K Features'!$D$5:$CL$125,32,FALSE)</f>
        <v>Medium</v>
      </c>
      <c r="AL327" s="76" t="str">
        <f>VLOOKUP(F327,'N2K Features'!$D$5:$CL$125,33,FALSE)</f>
        <v>Low</v>
      </c>
      <c r="AM327" s="76" t="str">
        <f>VLOOKUP(F327,'N2K Features'!$D$5:$CL$125,34,FALSE)</f>
        <v>No</v>
      </c>
      <c r="AN327" s="76">
        <f>VLOOKUP(F327,'N2K Features'!$D$5:$CL$125,35,FALSE)</f>
        <v>0</v>
      </c>
      <c r="AO327" s="76">
        <f>VLOOKUP(F327,'N2K Features'!$D$5:$CL$125,36,FALSE)</f>
        <v>0</v>
      </c>
      <c r="AP327" s="76" t="str">
        <f>VLOOKUP(F327,'N2K Features'!$D$5:$CL$125,37,FALSE)</f>
        <v>Yes</v>
      </c>
      <c r="AQ327" s="76" t="str">
        <f>VLOOKUP(F327,'N2K Features'!$D$5:$CL$125,38,FALSE)</f>
        <v>Small</v>
      </c>
      <c r="AR327" s="76" t="str">
        <f>VLOOKUP(F327,'N2K Features'!$D$5:$CL$125,39,FALSE)</f>
        <v>Low</v>
      </c>
      <c r="AS327" s="76" t="str">
        <f>VLOOKUP(F327,'N2K Features'!$D$5:$CL$125,40,FALSE)</f>
        <v>Yes</v>
      </c>
      <c r="AT327" s="76" t="str">
        <f>VLOOKUP(F327,'N2K Features'!$D$5:$CL$125,41,FALSE)</f>
        <v>Small</v>
      </c>
      <c r="AU327" s="76" t="str">
        <f>VLOOKUP(F327,'N2K Features'!$D$5:$CL$125,42,FALSE)</f>
        <v>High</v>
      </c>
      <c r="AV327" s="76" t="str">
        <f>VLOOKUP(F327,'N2K Features'!$D$5:$CL$125,43,FALSE)</f>
        <v>No</v>
      </c>
      <c r="AW327" s="76">
        <f>VLOOKUP(F327,'N2K Features'!$D$5:$CL$125,44,FALSE)</f>
        <v>0</v>
      </c>
      <c r="AX327" s="76">
        <f>VLOOKUP(F327,'N2K Features'!$D$5:$CL$125,45,FALSE)</f>
        <v>0</v>
      </c>
      <c r="AY327" s="76" t="str">
        <f>VLOOKUP(F327,'N2K Features'!$D$5:$CL$125,46,FALSE)</f>
        <v>No</v>
      </c>
      <c r="AZ327" s="76">
        <f>VLOOKUP(F327,'N2K Features'!$D$5:$CL$125,47,FALSE)</f>
        <v>0</v>
      </c>
      <c r="BA327" s="76">
        <f>VLOOKUP(F327,'N2K Features'!$D$5:$CL$125,48,FALSE)</f>
        <v>0</v>
      </c>
      <c r="BB327" s="76" t="str">
        <f>VLOOKUP(F327,'N2K Features'!$D$5:$CL$125,49,FALSE)</f>
        <v>No</v>
      </c>
      <c r="BC327" s="76">
        <f>VLOOKUP(F327,'N2K Features'!$D$5:$CL$125,50,FALSE)</f>
        <v>0</v>
      </c>
      <c r="BD327" s="130">
        <f>VLOOKUP(F327,'N2K Features'!$D$5:$CL$125,51,FALSE)</f>
        <v>0</v>
      </c>
      <c r="BE327" s="76" t="str">
        <f>VLOOKUP(F327,'N2K Features'!$D$5:$CL$125,52,FALSE)</f>
        <v>Yes</v>
      </c>
      <c r="BF327" s="76" t="str">
        <f>VLOOKUP(F327,'N2K Features'!$D$5:$CL$125,53,FALSE)</f>
        <v>Small</v>
      </c>
      <c r="BG327" s="130" t="str">
        <f>VLOOKUP(F327,'N2K Features'!$D$5:$CL$125,54,FALSE)</f>
        <v>Low</v>
      </c>
      <c r="BH327" s="76" t="str">
        <f>VLOOKUP(F327,'N2K Features'!$D$5:$CL$125,55,FALSE)</f>
        <v>Yes</v>
      </c>
      <c r="BI327" s="76" t="str">
        <f>VLOOKUP(F327,'N2K Features'!$D$5:$CL$125,56,FALSE)</f>
        <v>Large</v>
      </c>
      <c r="BJ327" s="76" t="str">
        <f>VLOOKUP(F327,'N2K Features'!$D$5:$CL$125,57,FALSE)</f>
        <v>High</v>
      </c>
      <c r="BK327" s="76" t="str">
        <f>VLOOKUP(F327,'N2K Features'!$D$5:$CL$125,58,FALSE)</f>
        <v>Yes</v>
      </c>
      <c r="BL327" s="76" t="str">
        <f>VLOOKUP(F327,'N2K Features'!$D$5:$CL$125,59,FALSE)</f>
        <v>Large</v>
      </c>
      <c r="BM327" s="130" t="str">
        <f>VLOOKUP(F327,'N2K Features'!$D$5:$CL$125,60,FALSE)</f>
        <v>High</v>
      </c>
      <c r="BN327" s="76" t="str">
        <f>VLOOKUP(F327,'N2K Features'!$D$5:$CL$125,61,FALSE)</f>
        <v>Yes</v>
      </c>
      <c r="BO327" s="76" t="str">
        <f>VLOOKUP(F327,'N2K Features'!$D$5:$CL$125,62,FALSE)</f>
        <v>Medium</v>
      </c>
      <c r="BP327" s="76" t="str">
        <f>VLOOKUP(F327,'N2K Features'!$D$5:$CL$125,63,FALSE)</f>
        <v>Moderate</v>
      </c>
      <c r="BQ327" s="76" t="str">
        <f>VLOOKUP(F327,'N2K Features'!$D$5:$CL$125,64,FALSE)</f>
        <v>Yes</v>
      </c>
      <c r="BR327" s="76" t="str">
        <f>VLOOKUP(F327,'N2K Features'!$D$5:$CL$125,65,FALSE)</f>
        <v>Medium</v>
      </c>
      <c r="BS327" s="76" t="str">
        <f>VLOOKUP(F327,'N2K Features'!$D$5:$CL$125,66,FALSE)</f>
        <v>Moderate</v>
      </c>
      <c r="BT327" s="76" t="str">
        <f>VLOOKUP(F327,'N2K Features'!$D$5:$CL$125,67,FALSE)</f>
        <v>Yes</v>
      </c>
      <c r="BU327" s="76" t="str">
        <f>VLOOKUP(F327,'N2K Features'!$D$5:$CL$125,68,FALSE)</f>
        <v>Medium</v>
      </c>
      <c r="BV327" s="76" t="str">
        <f>VLOOKUP(F327,'N2K Features'!$D$5:$CL$125,69,FALSE)</f>
        <v>High</v>
      </c>
      <c r="BW327" s="76" t="str">
        <f>VLOOKUP(F327,'N2K Features'!$D$5:$CL$125,70,FALSE)</f>
        <v>Yes</v>
      </c>
      <c r="BX327" s="76" t="str">
        <f>VLOOKUP(F327,'N2K Features'!$D$5:$CL$125,71,FALSE)</f>
        <v>Medium</v>
      </c>
      <c r="BY327" s="130" t="str">
        <f>VLOOKUP(F327,'N2K Features'!$D$5:$CL$125,72,FALSE)</f>
        <v>High</v>
      </c>
      <c r="BZ327" s="76" t="str">
        <f>VLOOKUP(F327,'N2K Features'!$D$5:$CL$125,73,FALSE)</f>
        <v>No</v>
      </c>
      <c r="CA327" s="76">
        <f>VLOOKUP(F327,'N2K Features'!$D$5:$CL$125,74,FALSE)</f>
        <v>0</v>
      </c>
      <c r="CB327" s="76">
        <f>VLOOKUP(F327,'N2K Features'!$D$5:$CL$125,75,FALSE)</f>
        <v>0</v>
      </c>
      <c r="CC327" s="76" t="str">
        <f>VLOOKUP(F327,'N2K Features'!$D$5:$CL$125,76,FALSE)</f>
        <v>No</v>
      </c>
      <c r="CD327" s="76">
        <f>VLOOKUP(F327,'N2K Features'!$D$5:$CL$125,77,FALSE)</f>
        <v>0</v>
      </c>
      <c r="CE327" s="76">
        <f>VLOOKUP(F327,'N2K Features'!$D$5:$CL$125,78,FALSE)</f>
        <v>0</v>
      </c>
      <c r="CF327" s="76" t="str">
        <f>VLOOKUP(F327,'N2K Features'!$D$5:$CL$125,79,FALSE)</f>
        <v>Yes</v>
      </c>
      <c r="CG327" s="76" t="str">
        <f>VLOOKUP(F327,'N2K Features'!$D$5:$CL$125,80,FALSE)</f>
        <v>Medium</v>
      </c>
      <c r="CH327" s="76" t="str">
        <f>VLOOKUP(F327,'N2K Features'!$D$5:$CL$125,81,FALSE)</f>
        <v>High</v>
      </c>
      <c r="CI327" s="76" t="str">
        <f>VLOOKUP(F327,'N2K Features'!$D$5:$CL$125,82,FALSE)</f>
        <v>No</v>
      </c>
      <c r="CJ327" s="76">
        <f>VLOOKUP(F327,'N2K Features'!$D$5:$CL$125,83,FALSE)</f>
        <v>0</v>
      </c>
      <c r="CK327" s="76">
        <f>VLOOKUP(F327,'N2K Features'!$D$5:$CL$125,84,FALSE)</f>
        <v>0</v>
      </c>
      <c r="CL327" s="76" t="str">
        <f>VLOOKUP(F327,'N2K Features'!$D$5:$CL$125,85,FALSE)</f>
        <v>Yes</v>
      </c>
      <c r="CM327" s="76" t="str">
        <f>VLOOKUP(F327,'N2K Features'!$D$5:$CL$125,86,FALSE)</f>
        <v>Medium</v>
      </c>
      <c r="CN327" s="79" t="str">
        <f>VLOOKUP(F327,'N2K Features'!$D$5:$CL$125,87,FALSE)</f>
        <v>Distinctive landscapes; walking, off-road biking, bird watching</v>
      </c>
    </row>
    <row r="328" spans="1:92" ht="14.4" hidden="1" x14ac:dyDescent="0.3">
      <c r="A328" s="129" t="s">
        <v>322</v>
      </c>
      <c r="B328" s="59" t="s">
        <v>323</v>
      </c>
      <c r="C328" s="59" t="s">
        <v>585</v>
      </c>
      <c r="D328" s="59" t="s">
        <v>127</v>
      </c>
      <c r="E328" s="59" t="s">
        <v>590</v>
      </c>
      <c r="F328" s="59" t="s">
        <v>128</v>
      </c>
      <c r="G328" s="59" t="s">
        <v>129</v>
      </c>
      <c r="H328" s="179" t="s">
        <v>130</v>
      </c>
      <c r="I328" s="77" t="str">
        <f>VLOOKUP(F328,'N2K Features'!$D$5:$CL$125,4,FALSE)</f>
        <v>Yes</v>
      </c>
      <c r="J328" s="77" t="str">
        <f>VLOOKUP(F328,'N2K Features'!$D$5:$CL$125,5,FALSE)</f>
        <v>Medium</v>
      </c>
      <c r="K328" s="77" t="str">
        <f>VLOOKUP(F328,'N2K Features'!$D$5:$CL$125,6,FALSE)</f>
        <v>Moderate</v>
      </c>
      <c r="L328" s="77" t="str">
        <f>VLOOKUP(F328,'N2K Features'!$D$5:$CL$125,7,FALSE)</f>
        <v>Yes</v>
      </c>
      <c r="M328" s="77" t="str">
        <f>VLOOKUP(F328,'N2K Features'!$D$5:$CL$125,8,FALSE)</f>
        <v>Medium</v>
      </c>
      <c r="N328" s="77" t="str">
        <f>VLOOKUP(F328,'N2K Features'!$D$5:$CL$125,9,FALSE)</f>
        <v>High</v>
      </c>
      <c r="O328" s="77" t="str">
        <f>VLOOKUP(F328,'N2K Features'!$D$5:$CL$125,10,FALSE)</f>
        <v>Yes</v>
      </c>
      <c r="P328" s="77" t="str">
        <f>VLOOKUP(F328,'N2K Features'!$D$5:$CL$125,11,FALSE)</f>
        <v>Medium</v>
      </c>
      <c r="Q328" s="77" t="str">
        <f>VLOOKUP(F328,'N2K Features'!$D$5:$CL$125,12,FALSE)</f>
        <v>Low</v>
      </c>
      <c r="R328" s="77" t="str">
        <f>VLOOKUP(F328,'N2K Features'!$D$5:$CL$125,13,FALSE)</f>
        <v>Yes</v>
      </c>
      <c r="S328" s="77" t="str">
        <f>VLOOKUP(F328,'N2K Features'!$D$5:$CL$125,14,FALSE)</f>
        <v>Medium</v>
      </c>
      <c r="T328" s="77" t="str">
        <f>VLOOKUP(F328,'N2K Features'!$D$5:$CL$125,15,FALSE)</f>
        <v>High</v>
      </c>
      <c r="U328" s="77" t="str">
        <f>VLOOKUP(F328,'N2K Features'!$D$5:$CL$125,16,FALSE)</f>
        <v>Yes</v>
      </c>
      <c r="V328" s="77" t="str">
        <f>VLOOKUP(F328,'N2K Features'!$D$5:$CL$125, 17,FALSE)</f>
        <v>Small</v>
      </c>
      <c r="W328" s="77" t="str">
        <f>VLOOKUP(F328,'N2K Features'!$D$5:$CL$125,18,FALSE)</f>
        <v>Low</v>
      </c>
      <c r="X328" s="77" t="str">
        <f>VLOOKUP(F328,'N2K Features'!$D$5:$CL$125,19,FALSE)</f>
        <v>No</v>
      </c>
      <c r="Y328" s="77">
        <f>VLOOKUP(F328,'N2K Features'!$D$5:$CL$125,20,FALSE)</f>
        <v>0</v>
      </c>
      <c r="Z328" s="77">
        <f>VLOOKUP(F328,'N2K Features'!$D$5:$CL$125,21,FALSE)</f>
        <v>0</v>
      </c>
      <c r="AA328" s="77" t="str">
        <f>VLOOKUP(F328,'N2K Features'!$D$5:$CL$125,22,FALSE)</f>
        <v>No</v>
      </c>
      <c r="AB328" s="77">
        <f>VLOOKUP(F328,'N2K Features'!$D$5:$CL$125,23,FALSE)</f>
        <v>0</v>
      </c>
      <c r="AC328" s="77">
        <f>VLOOKUP(F328,'N2K Features'!$D$5:$CL$125,24,FALSE)</f>
        <v>0</v>
      </c>
      <c r="AD328" s="77" t="str">
        <f>VLOOKUP(F328,'N2K Features'!$D$5:$CL$125,25,FALSE)</f>
        <v>Yes</v>
      </c>
      <c r="AE328" s="77" t="str">
        <f>VLOOKUP(F328,'N2K Features'!$D$5:$CL$125,26,FALSE)</f>
        <v>Medium</v>
      </c>
      <c r="AF328" s="78" t="str">
        <f>VLOOKUP(F328,'N2K Features'!$D$5:$CL$125,27,FALSE)</f>
        <v>High</v>
      </c>
      <c r="AG328" s="76" t="str">
        <f>VLOOKUP(F328,'N2K Features'!$D$5:$CL$125,28,FALSE)</f>
        <v>Yes</v>
      </c>
      <c r="AH328" s="76" t="str">
        <f>VLOOKUP(F328,'N2K Features'!$D$5:$CL$125,29,FALSE)</f>
        <v>Small</v>
      </c>
      <c r="AI328" s="76" t="str">
        <f>VLOOKUP(F328,'N2K Features'!$D$5:$CL$125,30,FALSE)</f>
        <v>High</v>
      </c>
      <c r="AJ328" s="76" t="str">
        <f>VLOOKUP(F328,'N2K Features'!$D$5:$CL$125,31,FALSE)</f>
        <v>Yes</v>
      </c>
      <c r="AK328" s="76" t="str">
        <f>VLOOKUP(F328,'N2K Features'!$D$5:$CL$125,32,FALSE)</f>
        <v>Medium</v>
      </c>
      <c r="AL328" s="76" t="str">
        <f>VLOOKUP(F328,'N2K Features'!$D$5:$CL$125,33,FALSE)</f>
        <v>Low</v>
      </c>
      <c r="AM328" s="76" t="str">
        <f>VLOOKUP(F328,'N2K Features'!$D$5:$CL$125,34,FALSE)</f>
        <v>No</v>
      </c>
      <c r="AN328" s="76">
        <f>VLOOKUP(F328,'N2K Features'!$D$5:$CL$125,35,FALSE)</f>
        <v>0</v>
      </c>
      <c r="AO328" s="76">
        <f>VLOOKUP(F328,'N2K Features'!$D$5:$CL$125,36,FALSE)</f>
        <v>0</v>
      </c>
      <c r="AP328" s="76" t="str">
        <f>VLOOKUP(F328,'N2K Features'!$D$5:$CL$125,37,FALSE)</f>
        <v>Yes</v>
      </c>
      <c r="AQ328" s="76" t="str">
        <f>VLOOKUP(F328,'N2K Features'!$D$5:$CL$125,38,FALSE)</f>
        <v>Small</v>
      </c>
      <c r="AR328" s="76" t="str">
        <f>VLOOKUP(F328,'N2K Features'!$D$5:$CL$125,39,FALSE)</f>
        <v>Low</v>
      </c>
      <c r="AS328" s="76" t="str">
        <f>VLOOKUP(F328,'N2K Features'!$D$5:$CL$125,40,FALSE)</f>
        <v>Yes</v>
      </c>
      <c r="AT328" s="76" t="str">
        <f>VLOOKUP(F328,'N2K Features'!$D$5:$CL$125,41,FALSE)</f>
        <v>Small</v>
      </c>
      <c r="AU328" s="76" t="str">
        <f>VLOOKUP(F328,'N2K Features'!$D$5:$CL$125,42,FALSE)</f>
        <v>High</v>
      </c>
      <c r="AV328" s="76" t="str">
        <f>VLOOKUP(F328,'N2K Features'!$D$5:$CL$125,43,FALSE)</f>
        <v>No</v>
      </c>
      <c r="AW328" s="76">
        <f>VLOOKUP(F328,'N2K Features'!$D$5:$CL$125,44,FALSE)</f>
        <v>0</v>
      </c>
      <c r="AX328" s="76">
        <f>VLOOKUP(F328,'N2K Features'!$D$5:$CL$125,45,FALSE)</f>
        <v>0</v>
      </c>
      <c r="AY328" s="76" t="str">
        <f>VLOOKUP(F328,'N2K Features'!$D$5:$CL$125,46,FALSE)</f>
        <v>No</v>
      </c>
      <c r="AZ328" s="76">
        <f>VLOOKUP(F328,'N2K Features'!$D$5:$CL$125,47,FALSE)</f>
        <v>0</v>
      </c>
      <c r="BA328" s="76">
        <f>VLOOKUP(F328,'N2K Features'!$D$5:$CL$125,48,FALSE)</f>
        <v>0</v>
      </c>
      <c r="BB328" s="76" t="str">
        <f>VLOOKUP(F328,'N2K Features'!$D$5:$CL$125,49,FALSE)</f>
        <v>No</v>
      </c>
      <c r="BC328" s="76">
        <f>VLOOKUP(F328,'N2K Features'!$D$5:$CL$125,50,FALSE)</f>
        <v>0</v>
      </c>
      <c r="BD328" s="130">
        <f>VLOOKUP(F328,'N2K Features'!$D$5:$CL$125,51,FALSE)</f>
        <v>0</v>
      </c>
      <c r="BE328" s="76" t="str">
        <f>VLOOKUP(F328,'N2K Features'!$D$5:$CL$125,52,FALSE)</f>
        <v>Yes</v>
      </c>
      <c r="BF328" s="76" t="str">
        <f>VLOOKUP(F328,'N2K Features'!$D$5:$CL$125,53,FALSE)</f>
        <v>Small</v>
      </c>
      <c r="BG328" s="130" t="str">
        <f>VLOOKUP(F328,'N2K Features'!$D$5:$CL$125,54,FALSE)</f>
        <v>Low</v>
      </c>
      <c r="BH328" s="76" t="str">
        <f>VLOOKUP(F328,'N2K Features'!$D$5:$CL$125,55,FALSE)</f>
        <v>Yes</v>
      </c>
      <c r="BI328" s="76" t="str">
        <f>VLOOKUP(F328,'N2K Features'!$D$5:$CL$125,56,FALSE)</f>
        <v>Large</v>
      </c>
      <c r="BJ328" s="76" t="str">
        <f>VLOOKUP(F328,'N2K Features'!$D$5:$CL$125,57,FALSE)</f>
        <v>High</v>
      </c>
      <c r="BK328" s="76" t="str">
        <f>VLOOKUP(F328,'N2K Features'!$D$5:$CL$125,58,FALSE)</f>
        <v>Yes</v>
      </c>
      <c r="BL328" s="76" t="str">
        <f>VLOOKUP(F328,'N2K Features'!$D$5:$CL$125,59,FALSE)</f>
        <v>Large</v>
      </c>
      <c r="BM328" s="130" t="str">
        <f>VLOOKUP(F328,'N2K Features'!$D$5:$CL$125,60,FALSE)</f>
        <v>High</v>
      </c>
      <c r="BN328" s="76" t="str">
        <f>VLOOKUP(F328,'N2K Features'!$D$5:$CL$125,61,FALSE)</f>
        <v>Yes</v>
      </c>
      <c r="BO328" s="76" t="str">
        <f>VLOOKUP(F328,'N2K Features'!$D$5:$CL$125,62,FALSE)</f>
        <v>Medium</v>
      </c>
      <c r="BP328" s="76" t="str">
        <f>VLOOKUP(F328,'N2K Features'!$D$5:$CL$125,63,FALSE)</f>
        <v>Moderate</v>
      </c>
      <c r="BQ328" s="76" t="str">
        <f>VLOOKUP(F328,'N2K Features'!$D$5:$CL$125,64,FALSE)</f>
        <v>Yes</v>
      </c>
      <c r="BR328" s="76" t="str">
        <f>VLOOKUP(F328,'N2K Features'!$D$5:$CL$125,65,FALSE)</f>
        <v>Medium</v>
      </c>
      <c r="BS328" s="76" t="str">
        <f>VLOOKUP(F328,'N2K Features'!$D$5:$CL$125,66,FALSE)</f>
        <v>Moderate</v>
      </c>
      <c r="BT328" s="76" t="str">
        <f>VLOOKUP(F328,'N2K Features'!$D$5:$CL$125,67,FALSE)</f>
        <v>Yes</v>
      </c>
      <c r="BU328" s="76" t="str">
        <f>VLOOKUP(F328,'N2K Features'!$D$5:$CL$125,68,FALSE)</f>
        <v>Medium</v>
      </c>
      <c r="BV328" s="76" t="str">
        <f>VLOOKUP(F328,'N2K Features'!$D$5:$CL$125,69,FALSE)</f>
        <v>High</v>
      </c>
      <c r="BW328" s="76" t="str">
        <f>VLOOKUP(F328,'N2K Features'!$D$5:$CL$125,70,FALSE)</f>
        <v>Yes</v>
      </c>
      <c r="BX328" s="76" t="str">
        <f>VLOOKUP(F328,'N2K Features'!$D$5:$CL$125,71,FALSE)</f>
        <v>Medium</v>
      </c>
      <c r="BY328" s="130" t="str">
        <f>VLOOKUP(F328,'N2K Features'!$D$5:$CL$125,72,FALSE)</f>
        <v>High</v>
      </c>
      <c r="BZ328" s="76" t="str">
        <f>VLOOKUP(F328,'N2K Features'!$D$5:$CL$125,73,FALSE)</f>
        <v>No</v>
      </c>
      <c r="CA328" s="76">
        <f>VLOOKUP(F328,'N2K Features'!$D$5:$CL$125,74,FALSE)</f>
        <v>0</v>
      </c>
      <c r="CB328" s="76">
        <f>VLOOKUP(F328,'N2K Features'!$D$5:$CL$125,75,FALSE)</f>
        <v>0</v>
      </c>
      <c r="CC328" s="76" t="str">
        <f>VLOOKUP(F328,'N2K Features'!$D$5:$CL$125,76,FALSE)</f>
        <v>No</v>
      </c>
      <c r="CD328" s="76">
        <f>VLOOKUP(F328,'N2K Features'!$D$5:$CL$125,77,FALSE)</f>
        <v>0</v>
      </c>
      <c r="CE328" s="76">
        <f>VLOOKUP(F328,'N2K Features'!$D$5:$CL$125,78,FALSE)</f>
        <v>0</v>
      </c>
      <c r="CF328" s="76" t="str">
        <f>VLOOKUP(F328,'N2K Features'!$D$5:$CL$125,79,FALSE)</f>
        <v>Yes</v>
      </c>
      <c r="CG328" s="76" t="str">
        <f>VLOOKUP(F328,'N2K Features'!$D$5:$CL$125,80,FALSE)</f>
        <v>Medium</v>
      </c>
      <c r="CH328" s="76" t="str">
        <f>VLOOKUP(F328,'N2K Features'!$D$5:$CL$125,81,FALSE)</f>
        <v>High</v>
      </c>
      <c r="CI328" s="76" t="str">
        <f>VLOOKUP(F328,'N2K Features'!$D$5:$CL$125,82,FALSE)</f>
        <v>No</v>
      </c>
      <c r="CJ328" s="76">
        <f>VLOOKUP(F328,'N2K Features'!$D$5:$CL$125,83,FALSE)</f>
        <v>0</v>
      </c>
      <c r="CK328" s="76">
        <f>VLOOKUP(F328,'N2K Features'!$D$5:$CL$125,84,FALSE)</f>
        <v>0</v>
      </c>
      <c r="CL328" s="76" t="str">
        <f>VLOOKUP(F328,'N2K Features'!$D$5:$CL$125,85,FALSE)</f>
        <v>Yes</v>
      </c>
      <c r="CM328" s="76" t="str">
        <f>VLOOKUP(F328,'N2K Features'!$D$5:$CL$125,86,FALSE)</f>
        <v>Medium</v>
      </c>
      <c r="CN328" s="79" t="str">
        <f>VLOOKUP(F328,'N2K Features'!$D$5:$CL$125,87,FALSE)</f>
        <v>Distinctive landscapes; walking, off-road biking, bird watching</v>
      </c>
    </row>
    <row r="329" spans="1:92" ht="14.4" hidden="1" x14ac:dyDescent="0.3">
      <c r="A329" s="129" t="s">
        <v>324</v>
      </c>
      <c r="B329" s="59" t="s">
        <v>325</v>
      </c>
      <c r="C329" s="59" t="s">
        <v>585</v>
      </c>
      <c r="D329" s="59" t="s">
        <v>146</v>
      </c>
      <c r="E329" s="59" t="s">
        <v>590</v>
      </c>
      <c r="F329" s="59" t="s">
        <v>147</v>
      </c>
      <c r="G329" s="59" t="s">
        <v>148</v>
      </c>
      <c r="H329" s="179" t="s">
        <v>149</v>
      </c>
      <c r="I329" s="77" t="str">
        <f>VLOOKUP(F329,'N2K Features'!$D$5:$CL$125,4,FALSE)</f>
        <v>Yes</v>
      </c>
      <c r="J329" s="77" t="str">
        <f>VLOOKUP(F329,'N2K Features'!$D$5:$CL$125,5,FALSE)</f>
        <v>Medium</v>
      </c>
      <c r="K329" s="77" t="str">
        <f>VLOOKUP(F329,'N2K Features'!$D$5:$CL$125,6,FALSE)</f>
        <v>Moderate</v>
      </c>
      <c r="L329" s="77" t="str">
        <f>VLOOKUP(F329,'N2K Features'!$D$5:$CL$125,7,FALSE)</f>
        <v>Yes</v>
      </c>
      <c r="M329" s="77" t="str">
        <f>VLOOKUP(F329,'N2K Features'!$D$5:$CL$125,8,FALSE)</f>
        <v>Medium</v>
      </c>
      <c r="N329" s="77" t="str">
        <f>VLOOKUP(F329,'N2K Features'!$D$5:$CL$125,9,FALSE)</f>
        <v>High</v>
      </c>
      <c r="O329" s="77" t="str">
        <f>VLOOKUP(F329,'N2K Features'!$D$5:$CL$125,10,FALSE)</f>
        <v>Yes</v>
      </c>
      <c r="P329" s="77" t="str">
        <f>VLOOKUP(F329,'N2K Features'!$D$5:$CL$125,11,FALSE)</f>
        <v>Medium</v>
      </c>
      <c r="Q329" s="77" t="str">
        <f>VLOOKUP(F329,'N2K Features'!$D$5:$CL$125,12,FALSE)</f>
        <v>Low</v>
      </c>
      <c r="R329" s="77" t="str">
        <f>VLOOKUP(F329,'N2K Features'!$D$5:$CL$125,13,FALSE)</f>
        <v>Yes</v>
      </c>
      <c r="S329" s="77" t="str">
        <f>VLOOKUP(F329,'N2K Features'!$D$5:$CL$125,14,FALSE)</f>
        <v>Medium</v>
      </c>
      <c r="T329" s="77" t="str">
        <f>VLOOKUP(F329,'N2K Features'!$D$5:$CL$125,15,FALSE)</f>
        <v>High</v>
      </c>
      <c r="U329" s="77" t="str">
        <f>VLOOKUP(F329,'N2K Features'!$D$5:$CL$125,16,FALSE)</f>
        <v>Yes</v>
      </c>
      <c r="V329" s="77" t="str">
        <f>VLOOKUP(F329,'N2K Features'!$D$5:$CL$125, 17,FALSE)</f>
        <v>Small</v>
      </c>
      <c r="W329" s="77" t="str">
        <f>VLOOKUP(F329,'N2K Features'!$D$5:$CL$125,18,FALSE)</f>
        <v>Low</v>
      </c>
      <c r="X329" s="77" t="str">
        <f>VLOOKUP(F329,'N2K Features'!$D$5:$CL$125,19,FALSE)</f>
        <v>No</v>
      </c>
      <c r="Y329" s="77">
        <f>VLOOKUP(F329,'N2K Features'!$D$5:$CL$125,20,FALSE)</f>
        <v>0</v>
      </c>
      <c r="Z329" s="77">
        <f>VLOOKUP(F329,'N2K Features'!$D$5:$CL$125,21,FALSE)</f>
        <v>0</v>
      </c>
      <c r="AA329" s="77" t="str">
        <f>VLOOKUP(F329,'N2K Features'!$D$5:$CL$125,22,FALSE)</f>
        <v>No</v>
      </c>
      <c r="AB329" s="77">
        <f>VLOOKUP(F329,'N2K Features'!$D$5:$CL$125,23,FALSE)</f>
        <v>0</v>
      </c>
      <c r="AC329" s="77">
        <f>VLOOKUP(F329,'N2K Features'!$D$5:$CL$125,24,FALSE)</f>
        <v>0</v>
      </c>
      <c r="AD329" s="77" t="str">
        <f>VLOOKUP(F329,'N2K Features'!$D$5:$CL$125,25,FALSE)</f>
        <v>Yes</v>
      </c>
      <c r="AE329" s="77" t="str">
        <f>VLOOKUP(F329,'N2K Features'!$D$5:$CL$125,26,FALSE)</f>
        <v>Medium</v>
      </c>
      <c r="AF329" s="78" t="str">
        <f>VLOOKUP(F329,'N2K Features'!$D$5:$CL$125,27,FALSE)</f>
        <v>High</v>
      </c>
      <c r="AG329" s="76" t="str">
        <f>VLOOKUP(F329,'N2K Features'!$D$5:$CL$125,28,FALSE)</f>
        <v>Yes</v>
      </c>
      <c r="AH329" s="76" t="str">
        <f>VLOOKUP(F329,'N2K Features'!$D$5:$CL$125,29,FALSE)</f>
        <v>Small</v>
      </c>
      <c r="AI329" s="76" t="str">
        <f>VLOOKUP(F329,'N2K Features'!$D$5:$CL$125,30,FALSE)</f>
        <v>High</v>
      </c>
      <c r="AJ329" s="76" t="str">
        <f>VLOOKUP(F329,'N2K Features'!$D$5:$CL$125,31,FALSE)</f>
        <v>Yes</v>
      </c>
      <c r="AK329" s="76" t="str">
        <f>VLOOKUP(F329,'N2K Features'!$D$5:$CL$125,32,FALSE)</f>
        <v>Medium</v>
      </c>
      <c r="AL329" s="76" t="str">
        <f>VLOOKUP(F329,'N2K Features'!$D$5:$CL$125,33,FALSE)</f>
        <v>Low</v>
      </c>
      <c r="AM329" s="76" t="str">
        <f>VLOOKUP(F329,'N2K Features'!$D$5:$CL$125,34,FALSE)</f>
        <v>No</v>
      </c>
      <c r="AN329" s="76">
        <f>VLOOKUP(F329,'N2K Features'!$D$5:$CL$125,35,FALSE)</f>
        <v>0</v>
      </c>
      <c r="AO329" s="76">
        <f>VLOOKUP(F329,'N2K Features'!$D$5:$CL$125,36,FALSE)</f>
        <v>0</v>
      </c>
      <c r="AP329" s="76" t="str">
        <f>VLOOKUP(F329,'N2K Features'!$D$5:$CL$125,37,FALSE)</f>
        <v>Yes</v>
      </c>
      <c r="AQ329" s="76" t="str">
        <f>VLOOKUP(F329,'N2K Features'!$D$5:$CL$125,38,FALSE)</f>
        <v>Small</v>
      </c>
      <c r="AR329" s="76" t="str">
        <f>VLOOKUP(F329,'N2K Features'!$D$5:$CL$125,39,FALSE)</f>
        <v>Low</v>
      </c>
      <c r="AS329" s="76" t="str">
        <f>VLOOKUP(F329,'N2K Features'!$D$5:$CL$125,40,FALSE)</f>
        <v>Yes</v>
      </c>
      <c r="AT329" s="76" t="str">
        <f>VLOOKUP(F329,'N2K Features'!$D$5:$CL$125,41,FALSE)</f>
        <v>Small</v>
      </c>
      <c r="AU329" s="76" t="str">
        <f>VLOOKUP(F329,'N2K Features'!$D$5:$CL$125,42,FALSE)</f>
        <v>High</v>
      </c>
      <c r="AV329" s="76" t="str">
        <f>VLOOKUP(F329,'N2K Features'!$D$5:$CL$125,43,FALSE)</f>
        <v>No</v>
      </c>
      <c r="AW329" s="76">
        <f>VLOOKUP(F329,'N2K Features'!$D$5:$CL$125,44,FALSE)</f>
        <v>0</v>
      </c>
      <c r="AX329" s="76">
        <f>VLOOKUP(F329,'N2K Features'!$D$5:$CL$125,45,FALSE)</f>
        <v>0</v>
      </c>
      <c r="AY329" s="76" t="str">
        <f>VLOOKUP(F329,'N2K Features'!$D$5:$CL$125,46,FALSE)</f>
        <v>No</v>
      </c>
      <c r="AZ329" s="76">
        <f>VLOOKUP(F329,'N2K Features'!$D$5:$CL$125,47,FALSE)</f>
        <v>0</v>
      </c>
      <c r="BA329" s="76">
        <f>VLOOKUP(F329,'N2K Features'!$D$5:$CL$125,48,FALSE)</f>
        <v>0</v>
      </c>
      <c r="BB329" s="76" t="str">
        <f>VLOOKUP(F329,'N2K Features'!$D$5:$CL$125,49,FALSE)</f>
        <v>No</v>
      </c>
      <c r="BC329" s="76">
        <f>VLOOKUP(F329,'N2K Features'!$D$5:$CL$125,50,FALSE)</f>
        <v>0</v>
      </c>
      <c r="BD329" s="130">
        <f>VLOOKUP(F329,'N2K Features'!$D$5:$CL$125,51,FALSE)</f>
        <v>0</v>
      </c>
      <c r="BE329" s="76" t="str">
        <f>VLOOKUP(F329,'N2K Features'!$D$5:$CL$125,52,FALSE)</f>
        <v>Yes</v>
      </c>
      <c r="BF329" s="76" t="str">
        <f>VLOOKUP(F329,'N2K Features'!$D$5:$CL$125,53,FALSE)</f>
        <v>Small</v>
      </c>
      <c r="BG329" s="130" t="str">
        <f>VLOOKUP(F329,'N2K Features'!$D$5:$CL$125,54,FALSE)</f>
        <v>Low</v>
      </c>
      <c r="BH329" s="76" t="str">
        <f>VLOOKUP(F329,'N2K Features'!$D$5:$CL$125,55,FALSE)</f>
        <v>Yes</v>
      </c>
      <c r="BI329" s="76" t="str">
        <f>VLOOKUP(F329,'N2K Features'!$D$5:$CL$125,56,FALSE)</f>
        <v>Large</v>
      </c>
      <c r="BJ329" s="76" t="str">
        <f>VLOOKUP(F329,'N2K Features'!$D$5:$CL$125,57,FALSE)</f>
        <v>High</v>
      </c>
      <c r="BK329" s="76" t="str">
        <f>VLOOKUP(F329,'N2K Features'!$D$5:$CL$125,58,FALSE)</f>
        <v>Yes</v>
      </c>
      <c r="BL329" s="76" t="str">
        <f>VLOOKUP(F329,'N2K Features'!$D$5:$CL$125,59,FALSE)</f>
        <v>Large</v>
      </c>
      <c r="BM329" s="130" t="str">
        <f>VLOOKUP(F329,'N2K Features'!$D$5:$CL$125,60,FALSE)</f>
        <v>High</v>
      </c>
      <c r="BN329" s="76" t="str">
        <f>VLOOKUP(F329,'N2K Features'!$D$5:$CL$125,61,FALSE)</f>
        <v>Yes</v>
      </c>
      <c r="BO329" s="76" t="str">
        <f>VLOOKUP(F329,'N2K Features'!$D$5:$CL$125,62,FALSE)</f>
        <v>Medium</v>
      </c>
      <c r="BP329" s="76" t="str">
        <f>VLOOKUP(F329,'N2K Features'!$D$5:$CL$125,63,FALSE)</f>
        <v>Moderate</v>
      </c>
      <c r="BQ329" s="76" t="str">
        <f>VLOOKUP(F329,'N2K Features'!$D$5:$CL$125,64,FALSE)</f>
        <v>Yes</v>
      </c>
      <c r="BR329" s="76" t="str">
        <f>VLOOKUP(F329,'N2K Features'!$D$5:$CL$125,65,FALSE)</f>
        <v>Medium</v>
      </c>
      <c r="BS329" s="76" t="str">
        <f>VLOOKUP(F329,'N2K Features'!$D$5:$CL$125,66,FALSE)</f>
        <v>Moderate</v>
      </c>
      <c r="BT329" s="76" t="str">
        <f>VLOOKUP(F329,'N2K Features'!$D$5:$CL$125,67,FALSE)</f>
        <v>Yes</v>
      </c>
      <c r="BU329" s="76" t="str">
        <f>VLOOKUP(F329,'N2K Features'!$D$5:$CL$125,68,FALSE)</f>
        <v>Medium</v>
      </c>
      <c r="BV329" s="76" t="str">
        <f>VLOOKUP(F329,'N2K Features'!$D$5:$CL$125,69,FALSE)</f>
        <v>High</v>
      </c>
      <c r="BW329" s="76" t="str">
        <f>VLOOKUP(F329,'N2K Features'!$D$5:$CL$125,70,FALSE)</f>
        <v>Yes</v>
      </c>
      <c r="BX329" s="76" t="str">
        <f>VLOOKUP(F329,'N2K Features'!$D$5:$CL$125,71,FALSE)</f>
        <v>Medium</v>
      </c>
      <c r="BY329" s="130" t="str">
        <f>VLOOKUP(F329,'N2K Features'!$D$5:$CL$125,72,FALSE)</f>
        <v>High</v>
      </c>
      <c r="BZ329" s="76" t="str">
        <f>VLOOKUP(F329,'N2K Features'!$D$5:$CL$125,73,FALSE)</f>
        <v>No</v>
      </c>
      <c r="CA329" s="76">
        <f>VLOOKUP(F329,'N2K Features'!$D$5:$CL$125,74,FALSE)</f>
        <v>0</v>
      </c>
      <c r="CB329" s="76">
        <f>VLOOKUP(F329,'N2K Features'!$D$5:$CL$125,75,FALSE)</f>
        <v>0</v>
      </c>
      <c r="CC329" s="76" t="str">
        <f>VLOOKUP(F329,'N2K Features'!$D$5:$CL$125,76,FALSE)</f>
        <v>No</v>
      </c>
      <c r="CD329" s="76">
        <f>VLOOKUP(F329,'N2K Features'!$D$5:$CL$125,77,FALSE)</f>
        <v>0</v>
      </c>
      <c r="CE329" s="76">
        <f>VLOOKUP(F329,'N2K Features'!$D$5:$CL$125,78,FALSE)</f>
        <v>0</v>
      </c>
      <c r="CF329" s="76" t="str">
        <f>VLOOKUP(F329,'N2K Features'!$D$5:$CL$125,79,FALSE)</f>
        <v>Yes</v>
      </c>
      <c r="CG329" s="76" t="str">
        <f>VLOOKUP(F329,'N2K Features'!$D$5:$CL$125,80,FALSE)</f>
        <v>Medium</v>
      </c>
      <c r="CH329" s="76" t="str">
        <f>VLOOKUP(F329,'N2K Features'!$D$5:$CL$125,81,FALSE)</f>
        <v>High</v>
      </c>
      <c r="CI329" s="76" t="str">
        <f>VLOOKUP(F329,'N2K Features'!$D$5:$CL$125,82,FALSE)</f>
        <v>No</v>
      </c>
      <c r="CJ329" s="76">
        <f>VLOOKUP(F329,'N2K Features'!$D$5:$CL$125,83,FALSE)</f>
        <v>0</v>
      </c>
      <c r="CK329" s="76">
        <f>VLOOKUP(F329,'N2K Features'!$D$5:$CL$125,84,FALSE)</f>
        <v>0</v>
      </c>
      <c r="CL329" s="76" t="str">
        <f>VLOOKUP(F329,'N2K Features'!$D$5:$CL$125,85,FALSE)</f>
        <v>Yes</v>
      </c>
      <c r="CM329" s="76" t="str">
        <f>VLOOKUP(F329,'N2K Features'!$D$5:$CL$125,86,FALSE)</f>
        <v>Medium</v>
      </c>
      <c r="CN329" s="79" t="str">
        <f>VLOOKUP(F329,'N2K Features'!$D$5:$CL$125,87,FALSE)</f>
        <v>Distinctive often exceptional landscapes; attracts visitors in certain areas but others may be inaccessible; walking, bird watching</v>
      </c>
    </row>
    <row r="330" spans="1:92" ht="14.4" hidden="1" x14ac:dyDescent="0.3">
      <c r="A330" s="129" t="s">
        <v>324</v>
      </c>
      <c r="B330" s="59" t="s">
        <v>325</v>
      </c>
      <c r="C330" s="59" t="s">
        <v>585</v>
      </c>
      <c r="D330" s="59" t="s">
        <v>185</v>
      </c>
      <c r="E330" s="59" t="s">
        <v>593</v>
      </c>
      <c r="F330" s="59" t="s">
        <v>186</v>
      </c>
      <c r="G330" s="59" t="s">
        <v>187</v>
      </c>
      <c r="H330" s="179" t="s">
        <v>188</v>
      </c>
      <c r="I330" s="77" t="str">
        <f>VLOOKUP(F330,'N2K Features'!$D$5:$CL$125,4,FALSE)</f>
        <v>Yes</v>
      </c>
      <c r="J330" s="77" t="str">
        <f>VLOOKUP(F330,'N2K Features'!$D$5:$CL$125,5,FALSE)</f>
        <v>Medium</v>
      </c>
      <c r="K330" s="77" t="str">
        <f>VLOOKUP(F330,'N2K Features'!$D$5:$CL$125,6,FALSE)</f>
        <v>Moderate</v>
      </c>
      <c r="L330" s="77" t="str">
        <f>VLOOKUP(F330,'N2K Features'!$D$5:$CL$125,7,FALSE)</f>
        <v>Yes</v>
      </c>
      <c r="M330" s="77" t="str">
        <f>VLOOKUP(F330,'N2K Features'!$D$5:$CL$125,8,FALSE)</f>
        <v>Large</v>
      </c>
      <c r="N330" s="77" t="str">
        <f>VLOOKUP(F330,'N2K Features'!$D$5:$CL$125,9,FALSE)</f>
        <v>Moderate</v>
      </c>
      <c r="O330" s="77" t="str">
        <f>VLOOKUP(F330,'N2K Features'!$D$5:$CL$125,10,FALSE)</f>
        <v>Yes</v>
      </c>
      <c r="P330" s="77" t="str">
        <f>VLOOKUP(F330,'N2K Features'!$D$5:$CL$125,11,FALSE)</f>
        <v>Medium</v>
      </c>
      <c r="Q330" s="77" t="str">
        <f>VLOOKUP(F330,'N2K Features'!$D$5:$CL$125,12,FALSE)</f>
        <v>Low</v>
      </c>
      <c r="R330" s="77" t="str">
        <f>VLOOKUP(F330,'N2K Features'!$D$5:$CL$125,13,FALSE)</f>
        <v>Yes</v>
      </c>
      <c r="S330" s="77" t="str">
        <f>VLOOKUP(F330,'N2K Features'!$D$5:$CL$125,14,FALSE)</f>
        <v>Large</v>
      </c>
      <c r="T330" s="77" t="str">
        <f>VLOOKUP(F330,'N2K Features'!$D$5:$CL$125,15,FALSE)</f>
        <v>Moderate</v>
      </c>
      <c r="U330" s="77" t="str">
        <f>VLOOKUP(F330,'N2K Features'!$D$5:$CL$125,16,FALSE)</f>
        <v>Yes</v>
      </c>
      <c r="V330" s="77" t="str">
        <f>VLOOKUP(F330,'N2K Features'!$D$5:$CL$125, 17,FALSE)</f>
        <v>Medium</v>
      </c>
      <c r="W330" s="77" t="str">
        <f>VLOOKUP(F330,'N2K Features'!$D$5:$CL$125,18,FALSE)</f>
        <v>Low</v>
      </c>
      <c r="X330" s="77" t="str">
        <f>VLOOKUP(F330,'N2K Features'!$D$5:$CL$125,19,FALSE)</f>
        <v>No</v>
      </c>
      <c r="Y330" s="77">
        <f>VLOOKUP(F330,'N2K Features'!$D$5:$CL$125,20,FALSE)</f>
        <v>0</v>
      </c>
      <c r="Z330" s="77">
        <f>VLOOKUP(F330,'N2K Features'!$D$5:$CL$125,21,FALSE)</f>
        <v>0</v>
      </c>
      <c r="AA330" s="77" t="str">
        <f>VLOOKUP(F330,'N2K Features'!$D$5:$CL$125,22,FALSE)</f>
        <v>No</v>
      </c>
      <c r="AB330" s="77">
        <f>VLOOKUP(F330,'N2K Features'!$D$5:$CL$125,23,FALSE)</f>
        <v>0</v>
      </c>
      <c r="AC330" s="77">
        <f>VLOOKUP(F330,'N2K Features'!$D$5:$CL$125,24,FALSE)</f>
        <v>0</v>
      </c>
      <c r="AD330" s="77" t="str">
        <f>VLOOKUP(F330,'N2K Features'!$D$5:$CL$125,25,FALSE)</f>
        <v>Yes</v>
      </c>
      <c r="AE330" s="77" t="str">
        <f>VLOOKUP(F330,'N2K Features'!$D$5:$CL$125,26,FALSE)</f>
        <v>Medium</v>
      </c>
      <c r="AF330" s="78" t="str">
        <f>VLOOKUP(F330,'N2K Features'!$D$5:$CL$125,27,FALSE)</f>
        <v>High</v>
      </c>
      <c r="AG330" s="76" t="str">
        <f>VLOOKUP(F330,'N2K Features'!$D$5:$CL$125,28,FALSE)</f>
        <v>Yes</v>
      </c>
      <c r="AH330" s="76" t="str">
        <f>VLOOKUP(F330,'N2K Features'!$D$5:$CL$125,29,FALSE)</f>
        <v>Small</v>
      </c>
      <c r="AI330" s="76" t="str">
        <f>VLOOKUP(F330,'N2K Features'!$D$5:$CL$125,30,FALSE)</f>
        <v>High</v>
      </c>
      <c r="AJ330" s="76" t="str">
        <f>VLOOKUP(F330,'N2K Features'!$D$5:$CL$125,31,FALSE)</f>
        <v>No</v>
      </c>
      <c r="AK330" s="76">
        <f>VLOOKUP(F330,'N2K Features'!$D$5:$CL$125,32,FALSE)</f>
        <v>0</v>
      </c>
      <c r="AL330" s="76">
        <f>VLOOKUP(F330,'N2K Features'!$D$5:$CL$125,33,FALSE)</f>
        <v>0</v>
      </c>
      <c r="AM330" s="76" t="str">
        <f>VLOOKUP(F330,'N2K Features'!$D$5:$CL$125,34,FALSE)</f>
        <v>Yes</v>
      </c>
      <c r="AN330" s="76" t="str">
        <f>VLOOKUP(F330,'N2K Features'!$D$5:$CL$125,35,FALSE)</f>
        <v>Small</v>
      </c>
      <c r="AO330" s="76" t="str">
        <f>VLOOKUP(F330,'N2K Features'!$D$5:$CL$125,36,FALSE)</f>
        <v>Low</v>
      </c>
      <c r="AP330" s="76" t="str">
        <f>VLOOKUP(F330,'N2K Features'!$D$5:$CL$125,37,FALSE)</f>
        <v>Yes</v>
      </c>
      <c r="AQ330" s="76" t="str">
        <f>VLOOKUP(F330,'N2K Features'!$D$5:$CL$125,38,FALSE)</f>
        <v>Medium</v>
      </c>
      <c r="AR330" s="76" t="str">
        <f>VLOOKUP(F330,'N2K Features'!$D$5:$CL$125,39,FALSE)</f>
        <v>Low</v>
      </c>
      <c r="AS330" s="76" t="str">
        <f>VLOOKUP(F330,'N2K Features'!$D$5:$CL$125,40,FALSE)</f>
        <v>No</v>
      </c>
      <c r="AT330" s="76">
        <f>VLOOKUP(F330,'N2K Features'!$D$5:$CL$125,41,FALSE)</f>
        <v>0</v>
      </c>
      <c r="AU330" s="76">
        <f>VLOOKUP(F330,'N2K Features'!$D$5:$CL$125,42,FALSE)</f>
        <v>0</v>
      </c>
      <c r="AV330" s="76" t="str">
        <f>VLOOKUP(F330,'N2K Features'!$D$5:$CL$125,43,FALSE)</f>
        <v>No</v>
      </c>
      <c r="AW330" s="76">
        <f>VLOOKUP(F330,'N2K Features'!$D$5:$CL$125,44,FALSE)</f>
        <v>0</v>
      </c>
      <c r="AX330" s="76">
        <f>VLOOKUP(F330,'N2K Features'!$D$5:$CL$125,45,FALSE)</f>
        <v>0</v>
      </c>
      <c r="AY330" s="76" t="str">
        <f>VLOOKUP(F330,'N2K Features'!$D$5:$CL$125,46,FALSE)</f>
        <v>No</v>
      </c>
      <c r="AZ330" s="76">
        <f>VLOOKUP(F330,'N2K Features'!$D$5:$CL$125,47,FALSE)</f>
        <v>0</v>
      </c>
      <c r="BA330" s="76">
        <f>VLOOKUP(F330,'N2K Features'!$D$5:$CL$125,48,FALSE)</f>
        <v>0</v>
      </c>
      <c r="BB330" s="76" t="str">
        <f>VLOOKUP(F330,'N2K Features'!$D$5:$CL$125,49,FALSE)</f>
        <v>No</v>
      </c>
      <c r="BC330" s="76">
        <f>VLOOKUP(F330,'N2K Features'!$D$5:$CL$125,50,FALSE)</f>
        <v>0</v>
      </c>
      <c r="BD330" s="130">
        <f>VLOOKUP(F330,'N2K Features'!$D$5:$CL$125,51,FALSE)</f>
        <v>0</v>
      </c>
      <c r="BE330" s="76" t="str">
        <f>VLOOKUP(F330,'N2K Features'!$D$5:$CL$125,52,FALSE)</f>
        <v>No</v>
      </c>
      <c r="BF330" s="76">
        <f>VLOOKUP(F330,'N2K Features'!$D$5:$CL$125,53,FALSE)</f>
        <v>0</v>
      </c>
      <c r="BG330" s="130">
        <f>VLOOKUP(F330,'N2K Features'!$D$5:$CL$125,54,FALSE)</f>
        <v>0</v>
      </c>
      <c r="BH330" s="76" t="str">
        <f>VLOOKUP(F330,'N2K Features'!$D$5:$CL$125,55,FALSE)</f>
        <v>Yes</v>
      </c>
      <c r="BI330" s="76" t="str">
        <f>VLOOKUP(F330,'N2K Features'!$D$5:$CL$125,56,FALSE)</f>
        <v>Small</v>
      </c>
      <c r="BJ330" s="76" t="str">
        <f>VLOOKUP(F330,'N2K Features'!$D$5:$CL$125,57,FALSE)</f>
        <v>Low</v>
      </c>
      <c r="BK330" s="76" t="str">
        <f>VLOOKUP(F330,'N2K Features'!$D$5:$CL$125,58,FALSE)</f>
        <v>Yes</v>
      </c>
      <c r="BL330" s="76" t="str">
        <f>VLOOKUP(F330,'N2K Features'!$D$5:$CL$125,59,FALSE)</f>
        <v>Medium</v>
      </c>
      <c r="BM330" s="130" t="str">
        <f>VLOOKUP(F330,'N2K Features'!$D$5:$CL$125,60,FALSE)</f>
        <v>Moderate</v>
      </c>
      <c r="BN330" s="76" t="str">
        <f>VLOOKUP(F330,'N2K Features'!$D$5:$CL$125,61,FALSE)</f>
        <v>Yes</v>
      </c>
      <c r="BO330" s="76" t="str">
        <f>VLOOKUP(F330,'N2K Features'!$D$5:$CL$125,62,FALSE)</f>
        <v>Medium</v>
      </c>
      <c r="BP330" s="76" t="str">
        <f>VLOOKUP(F330,'N2K Features'!$D$5:$CL$125,63,FALSE)</f>
        <v>Moderate</v>
      </c>
      <c r="BQ330" s="76" t="str">
        <f>VLOOKUP(F330,'N2K Features'!$D$5:$CL$125,64,FALSE)</f>
        <v>No</v>
      </c>
      <c r="BR330" s="76">
        <f>VLOOKUP(F330,'N2K Features'!$D$5:$CL$125,65,FALSE)</f>
        <v>0</v>
      </c>
      <c r="BS330" s="76">
        <f>VLOOKUP(F330,'N2K Features'!$D$5:$CL$125,66,FALSE)</f>
        <v>0</v>
      </c>
      <c r="BT330" s="76" t="str">
        <f>VLOOKUP(F330,'N2K Features'!$D$5:$CL$125,67,FALSE)</f>
        <v>Yes</v>
      </c>
      <c r="BU330" s="76" t="str">
        <f>VLOOKUP(F330,'N2K Features'!$D$5:$CL$125,68,FALSE)</f>
        <v>Small</v>
      </c>
      <c r="BV330" s="76" t="str">
        <f>VLOOKUP(F330,'N2K Features'!$D$5:$CL$125,69,FALSE)</f>
        <v>High</v>
      </c>
      <c r="BW330" s="76" t="str">
        <f>VLOOKUP(F330,'N2K Features'!$D$5:$CL$125,70,FALSE)</f>
        <v>Yes</v>
      </c>
      <c r="BX330" s="76" t="str">
        <f>VLOOKUP(F330,'N2K Features'!$D$5:$CL$125,71,FALSE)</f>
        <v>Medium</v>
      </c>
      <c r="BY330" s="130" t="str">
        <f>VLOOKUP(F330,'N2K Features'!$D$5:$CL$125,72,FALSE)</f>
        <v>High</v>
      </c>
      <c r="BZ330" s="76" t="str">
        <f>VLOOKUP(F330,'N2K Features'!$D$5:$CL$125,73,FALSE)</f>
        <v>No</v>
      </c>
      <c r="CA330" s="76">
        <f>VLOOKUP(F330,'N2K Features'!$D$5:$CL$125,74,FALSE)</f>
        <v>0</v>
      </c>
      <c r="CB330" s="76">
        <f>VLOOKUP(F330,'N2K Features'!$D$5:$CL$125,75,FALSE)</f>
        <v>0</v>
      </c>
      <c r="CC330" s="76" t="str">
        <f>VLOOKUP(F330,'N2K Features'!$D$5:$CL$125,76,FALSE)</f>
        <v>No</v>
      </c>
      <c r="CD330" s="76">
        <f>VLOOKUP(F330,'N2K Features'!$D$5:$CL$125,77,FALSE)</f>
        <v>0</v>
      </c>
      <c r="CE330" s="76">
        <f>VLOOKUP(F330,'N2K Features'!$D$5:$CL$125,78,FALSE)</f>
        <v>0</v>
      </c>
      <c r="CF330" s="76" t="str">
        <f>VLOOKUP(F330,'N2K Features'!$D$5:$CL$125,79,FALSE)</f>
        <v>Yes</v>
      </c>
      <c r="CG330" s="76" t="str">
        <f>VLOOKUP(F330,'N2K Features'!$D$5:$CL$125,80,FALSE)</f>
        <v>Medium</v>
      </c>
      <c r="CH330" s="76" t="str">
        <f>VLOOKUP(F330,'N2K Features'!$D$5:$CL$125,81,FALSE)</f>
        <v>High</v>
      </c>
      <c r="CI330" s="76" t="str">
        <f>VLOOKUP(F330,'N2K Features'!$D$5:$CL$125,82,FALSE)</f>
        <v>No</v>
      </c>
      <c r="CJ330" s="76">
        <f>VLOOKUP(F330,'N2K Features'!$D$5:$CL$125,83,FALSE)</f>
        <v>0</v>
      </c>
      <c r="CK330" s="76">
        <f>VLOOKUP(F330,'N2K Features'!$D$5:$CL$125,84,FALSE)</f>
        <v>0</v>
      </c>
      <c r="CL330" s="76" t="str">
        <f>VLOOKUP(F330,'N2K Features'!$D$5:$CL$125,85,FALSE)</f>
        <v>Yes</v>
      </c>
      <c r="CM330" s="76" t="str">
        <f>VLOOKUP(F330,'N2K Features'!$D$5:$CL$125,86,FALSE)</f>
        <v>Medium</v>
      </c>
      <c r="CN330" s="79" t="str">
        <f>VLOOKUP(F330,'N2K Features'!$D$5:$CL$125,87,FALSE)</f>
        <v>Contributes to iconic upland and coastal landscapes of Wales, popular with walkers. Display of flowers.</v>
      </c>
    </row>
    <row r="331" spans="1:92" ht="14.4" hidden="1" x14ac:dyDescent="0.3">
      <c r="A331" s="129" t="s">
        <v>326</v>
      </c>
      <c r="B331" s="59" t="s">
        <v>327</v>
      </c>
      <c r="C331" s="59" t="s">
        <v>585</v>
      </c>
      <c r="D331" s="59" t="s">
        <v>97</v>
      </c>
      <c r="E331" s="59" t="s">
        <v>588</v>
      </c>
      <c r="F331" s="59" t="s">
        <v>98</v>
      </c>
      <c r="G331" s="59" t="s">
        <v>99</v>
      </c>
      <c r="H331" s="179" t="s">
        <v>100</v>
      </c>
      <c r="I331" s="77" t="str">
        <f>VLOOKUP(F331,'N2K Features'!$D$5:$CL$125,4,FALSE)</f>
        <v>Yes</v>
      </c>
      <c r="J331" s="77" t="str">
        <f>VLOOKUP(F331,'N2K Features'!$D$5:$CL$125,5,FALSE)</f>
        <v>Medium</v>
      </c>
      <c r="K331" s="77" t="str">
        <f>VLOOKUP(F331,'N2K Features'!$D$5:$CL$125,6,FALSE)</f>
        <v>Moderate</v>
      </c>
      <c r="L331" s="77" t="str">
        <f>VLOOKUP(F331,'N2K Features'!$D$5:$CL$125,7,FALSE)</f>
        <v>Yes</v>
      </c>
      <c r="M331" s="77" t="str">
        <f>VLOOKUP(F331,'N2K Features'!$D$5:$CL$125,8,FALSE)</f>
        <v>Medium</v>
      </c>
      <c r="N331" s="77" t="str">
        <f>VLOOKUP(F331,'N2K Features'!$D$5:$CL$125,9,FALSE)</f>
        <v>Moderate</v>
      </c>
      <c r="O331" s="77" t="str">
        <f>VLOOKUP(F331,'N2K Features'!$D$5:$CL$125,10,FALSE)</f>
        <v>Yes</v>
      </c>
      <c r="P331" s="77" t="str">
        <f>VLOOKUP(F331,'N2K Features'!$D$5:$CL$125,11,FALSE)</f>
        <v>Medium</v>
      </c>
      <c r="Q331" s="77" t="str">
        <f>VLOOKUP(F331,'N2K Features'!$D$5:$CL$125,12,FALSE)</f>
        <v>Low</v>
      </c>
      <c r="R331" s="77" t="str">
        <f>VLOOKUP(F331,'N2K Features'!$D$5:$CL$125,13,FALSE)</f>
        <v>Yes</v>
      </c>
      <c r="S331" s="77" t="str">
        <f>VLOOKUP(F331,'N2K Features'!$D$5:$CL$125,14,FALSE)</f>
        <v>Small</v>
      </c>
      <c r="T331" s="77" t="str">
        <f>VLOOKUP(F331,'N2K Features'!$D$5:$CL$125,15,FALSE)</f>
        <v>High</v>
      </c>
      <c r="U331" s="77" t="str">
        <f>VLOOKUP(F331,'N2K Features'!$D$5:$CL$125,16,FALSE)</f>
        <v>No</v>
      </c>
      <c r="V331" s="77">
        <f>VLOOKUP(F331,'N2K Features'!$D$5:$CL$125, 17,FALSE)</f>
        <v>0</v>
      </c>
      <c r="W331" s="77">
        <f>VLOOKUP(F331,'N2K Features'!$D$5:$CL$125,18,FALSE)</f>
        <v>0</v>
      </c>
      <c r="X331" s="77" t="str">
        <f>VLOOKUP(F331,'N2K Features'!$D$5:$CL$125,19,FALSE)</f>
        <v>No</v>
      </c>
      <c r="Y331" s="77">
        <f>VLOOKUP(F331,'N2K Features'!$D$5:$CL$125,20,FALSE)</f>
        <v>0</v>
      </c>
      <c r="Z331" s="77">
        <f>VLOOKUP(F331,'N2K Features'!$D$5:$CL$125,21,FALSE)</f>
        <v>0</v>
      </c>
      <c r="AA331" s="77" t="str">
        <f>VLOOKUP(F331,'N2K Features'!$D$5:$CL$125,22,FALSE)</f>
        <v>No</v>
      </c>
      <c r="AB331" s="77">
        <f>VLOOKUP(F331,'N2K Features'!$D$5:$CL$125,23,FALSE)</f>
        <v>0</v>
      </c>
      <c r="AC331" s="77">
        <f>VLOOKUP(F331,'N2K Features'!$D$5:$CL$125,24,FALSE)</f>
        <v>0</v>
      </c>
      <c r="AD331" s="77" t="str">
        <f>VLOOKUP(F331,'N2K Features'!$D$5:$CL$125,25,FALSE)</f>
        <v>No</v>
      </c>
      <c r="AE331" s="77">
        <f>VLOOKUP(F331,'N2K Features'!$D$5:$CL$125,26,FALSE)</f>
        <v>0</v>
      </c>
      <c r="AF331" s="78">
        <f>VLOOKUP(F331,'N2K Features'!$D$5:$CL$125,27,FALSE)</f>
        <v>0</v>
      </c>
      <c r="AG331" s="76" t="str">
        <f>VLOOKUP(F331,'N2K Features'!$D$5:$CL$125,28,FALSE)</f>
        <v>No</v>
      </c>
      <c r="AH331" s="76">
        <f>VLOOKUP(F331,'N2K Features'!$D$5:$CL$125,29,FALSE)</f>
        <v>0</v>
      </c>
      <c r="AI331" s="76">
        <f>VLOOKUP(F331,'N2K Features'!$D$5:$CL$125,30,FALSE)</f>
        <v>0</v>
      </c>
      <c r="AJ331" s="76" t="str">
        <f>VLOOKUP(F331,'N2K Features'!$D$5:$CL$125,31,FALSE)</f>
        <v>Yes</v>
      </c>
      <c r="AK331" s="76" t="str">
        <f>VLOOKUP(F331,'N2K Features'!$D$5:$CL$125,32,FALSE)</f>
        <v>Medium</v>
      </c>
      <c r="AL331" s="76" t="str">
        <f>VLOOKUP(F331,'N2K Features'!$D$5:$CL$125,33,FALSE)</f>
        <v>High</v>
      </c>
      <c r="AM331" s="76" t="str">
        <f>VLOOKUP(F331,'N2K Features'!$D$5:$CL$125,34,FALSE)</f>
        <v>No</v>
      </c>
      <c r="AN331" s="76">
        <f>VLOOKUP(F331,'N2K Features'!$D$5:$CL$125,35,FALSE)</f>
        <v>0</v>
      </c>
      <c r="AO331" s="76">
        <f>VLOOKUP(F331,'N2K Features'!$D$5:$CL$125,36,FALSE)</f>
        <v>0</v>
      </c>
      <c r="AP331" s="76" t="str">
        <f>VLOOKUP(F331,'N2K Features'!$D$5:$CL$125,37,FALSE)</f>
        <v>No</v>
      </c>
      <c r="AQ331" s="76">
        <f>VLOOKUP(F331,'N2K Features'!$D$5:$CL$125,38,FALSE)</f>
        <v>0</v>
      </c>
      <c r="AR331" s="76">
        <f>VLOOKUP(F331,'N2K Features'!$D$5:$CL$125,39,FALSE)</f>
        <v>0</v>
      </c>
      <c r="AS331" s="76" t="str">
        <f>VLOOKUP(F331,'N2K Features'!$D$5:$CL$125,40,FALSE)</f>
        <v>Yes</v>
      </c>
      <c r="AT331" s="76" t="str">
        <f>VLOOKUP(F331,'N2K Features'!$D$5:$CL$125,41,FALSE)</f>
        <v>Small</v>
      </c>
      <c r="AU331" s="76" t="str">
        <f>VLOOKUP(F331,'N2K Features'!$D$5:$CL$125,42,FALSE)</f>
        <v>High</v>
      </c>
      <c r="AV331" s="76" t="str">
        <f>VLOOKUP(F331,'N2K Features'!$D$5:$CL$125,43,FALSE)</f>
        <v>No</v>
      </c>
      <c r="AW331" s="76">
        <f>VLOOKUP(F331,'N2K Features'!$D$5:$CL$125,44,FALSE)</f>
        <v>0</v>
      </c>
      <c r="AX331" s="76">
        <f>VLOOKUP(F331,'N2K Features'!$D$5:$CL$125,45,FALSE)</f>
        <v>0</v>
      </c>
      <c r="AY331" s="76" t="str">
        <f>VLOOKUP(F331,'N2K Features'!$D$5:$CL$125,46,FALSE)</f>
        <v>No</v>
      </c>
      <c r="AZ331" s="76">
        <f>VLOOKUP(F331,'N2K Features'!$D$5:$CL$125,47,FALSE)</f>
        <v>0</v>
      </c>
      <c r="BA331" s="76">
        <f>VLOOKUP(F331,'N2K Features'!$D$5:$CL$125,48,FALSE)</f>
        <v>0</v>
      </c>
      <c r="BB331" s="76" t="str">
        <f>VLOOKUP(F331,'N2K Features'!$D$5:$CL$125,49,FALSE)</f>
        <v>No</v>
      </c>
      <c r="BC331" s="76">
        <f>VLOOKUP(F331,'N2K Features'!$D$5:$CL$125,50,FALSE)</f>
        <v>0</v>
      </c>
      <c r="BD331" s="130">
        <f>VLOOKUP(F331,'N2K Features'!$D$5:$CL$125,51,FALSE)</f>
        <v>0</v>
      </c>
      <c r="BE331" s="76" t="str">
        <f>VLOOKUP(F331,'N2K Features'!$D$5:$CL$125,52,FALSE)</f>
        <v>No</v>
      </c>
      <c r="BF331" s="76">
        <f>VLOOKUP(F331,'N2K Features'!$D$5:$CL$125,53,FALSE)</f>
        <v>0</v>
      </c>
      <c r="BG331" s="130">
        <f>VLOOKUP(F331,'N2K Features'!$D$5:$CL$125,54,FALSE)</f>
        <v>0</v>
      </c>
      <c r="BH331" s="76" t="str">
        <f>VLOOKUP(F331,'N2K Features'!$D$5:$CL$125,55,FALSE)</f>
        <v>Yes</v>
      </c>
      <c r="BI331" s="76" t="str">
        <f>VLOOKUP(F331,'N2K Features'!$D$5:$CL$125,56,FALSE)</f>
        <v>Small</v>
      </c>
      <c r="BJ331" s="76" t="str">
        <f>VLOOKUP(F331,'N2K Features'!$D$5:$CL$125,57,FALSE)</f>
        <v>Low</v>
      </c>
      <c r="BK331" s="76" t="str">
        <f>VLOOKUP(F331,'N2K Features'!$D$5:$CL$125,58,FALSE)</f>
        <v>Yes</v>
      </c>
      <c r="BL331" s="76" t="str">
        <f>VLOOKUP(F331,'N2K Features'!$D$5:$CL$125,59,FALSE)</f>
        <v>Small</v>
      </c>
      <c r="BM331" s="130" t="str">
        <f>VLOOKUP(F331,'N2K Features'!$D$5:$CL$125,60,FALSE)</f>
        <v>Moderate</v>
      </c>
      <c r="BN331" s="76" t="str">
        <f>VLOOKUP(F331,'N2K Features'!$D$5:$CL$125,61,FALSE)</f>
        <v>No</v>
      </c>
      <c r="BO331" s="76">
        <f>VLOOKUP(F331,'N2K Features'!$D$5:$CL$125,62,FALSE)</f>
        <v>0</v>
      </c>
      <c r="BP331" s="76">
        <f>VLOOKUP(F331,'N2K Features'!$D$5:$CL$125,63,FALSE)</f>
        <v>0</v>
      </c>
      <c r="BQ331" s="76" t="str">
        <f>VLOOKUP(F331,'N2K Features'!$D$5:$CL$125,64,FALSE)</f>
        <v>No</v>
      </c>
      <c r="BR331" s="76">
        <f>VLOOKUP(F331,'N2K Features'!$D$5:$CL$125,65,FALSE)</f>
        <v>0</v>
      </c>
      <c r="BS331" s="76">
        <f>VLOOKUP(F331,'N2K Features'!$D$5:$CL$125,66,FALSE)</f>
        <v>0</v>
      </c>
      <c r="BT331" s="76" t="str">
        <f>VLOOKUP(F331,'N2K Features'!$D$5:$CL$125,67,FALSE)</f>
        <v>Yes</v>
      </c>
      <c r="BU331" s="76" t="str">
        <f>VLOOKUP(F331,'N2K Features'!$D$5:$CL$125,68,FALSE)</f>
        <v>Small</v>
      </c>
      <c r="BV331" s="76" t="str">
        <f>VLOOKUP(F331,'N2K Features'!$D$5:$CL$125,69,FALSE)</f>
        <v>High</v>
      </c>
      <c r="BW331" s="76" t="str">
        <f>VLOOKUP(F331,'N2K Features'!$D$5:$CL$125,70,FALSE)</f>
        <v>Yes</v>
      </c>
      <c r="BX331" s="76" t="str">
        <f>VLOOKUP(F331,'N2K Features'!$D$5:$CL$125,71,FALSE)</f>
        <v>Medium</v>
      </c>
      <c r="BY331" s="130" t="str">
        <f>VLOOKUP(F331,'N2K Features'!$D$5:$CL$125,72,FALSE)</f>
        <v>High</v>
      </c>
      <c r="BZ331" s="76" t="str">
        <f>VLOOKUP(F331,'N2K Features'!$D$5:$CL$125,73,FALSE)</f>
        <v>Yes</v>
      </c>
      <c r="CA331" s="76" t="str">
        <f>VLOOKUP(F331,'N2K Features'!$D$5:$CL$125,74,FALSE)</f>
        <v>Large</v>
      </c>
      <c r="CB331" s="76" t="str">
        <f>VLOOKUP(F331,'N2K Features'!$D$5:$CL$125,75,FALSE)</f>
        <v>High</v>
      </c>
      <c r="CC331" s="76" t="str">
        <f>VLOOKUP(F331,'N2K Features'!$D$5:$CL$125,76,FALSE)</f>
        <v>No</v>
      </c>
      <c r="CD331" s="76">
        <f>VLOOKUP(F331,'N2K Features'!$D$5:$CL$125,77,FALSE)</f>
        <v>0</v>
      </c>
      <c r="CE331" s="76">
        <f>VLOOKUP(F331,'N2K Features'!$D$5:$CL$125,78,FALSE)</f>
        <v>0</v>
      </c>
      <c r="CF331" s="76" t="str">
        <f>VLOOKUP(F331,'N2K Features'!$D$5:$CL$125,79,FALSE)</f>
        <v>No</v>
      </c>
      <c r="CG331" s="76">
        <f>VLOOKUP(F331,'N2K Features'!$D$5:$CL$125,80,FALSE)</f>
        <v>0</v>
      </c>
      <c r="CH331" s="76">
        <f>VLOOKUP(F331,'N2K Features'!$D$5:$CL$125,81,FALSE)</f>
        <v>0</v>
      </c>
      <c r="CI331" s="76" t="str">
        <f>VLOOKUP(F331,'N2K Features'!$D$5:$CL$125,82,FALSE)</f>
        <v>No</v>
      </c>
      <c r="CJ331" s="76">
        <f>VLOOKUP(F331,'N2K Features'!$D$5:$CL$125,83,FALSE)</f>
        <v>0</v>
      </c>
      <c r="CK331" s="76">
        <f>VLOOKUP(F331,'N2K Features'!$D$5:$CL$125,84,FALSE)</f>
        <v>0</v>
      </c>
      <c r="CL331" s="76" t="str">
        <f>VLOOKUP(F331,'N2K Features'!$D$5:$CL$125,85,FALSE)</f>
        <v>Yes</v>
      </c>
      <c r="CM331" s="76" t="str">
        <f>VLOOKUP(F331,'N2K Features'!$D$5:$CL$125,86,FALSE)</f>
        <v>Medium</v>
      </c>
      <c r="CN331" s="79" t="str">
        <f>VLOOKUP(F331,'N2K Features'!$D$5:$CL$125,87,FALSE)</f>
        <v>Distinctive natural landscapes, often on nature reserves with interpretation. Some have impressive displays of flowers and wild ponies. Often adjacent to holiday beaches. Educational use</v>
      </c>
    </row>
    <row r="332" spans="1:92" ht="14.4" hidden="1" x14ac:dyDescent="0.3">
      <c r="A332" s="129" t="s">
        <v>326</v>
      </c>
      <c r="B332" s="59" t="s">
        <v>327</v>
      </c>
      <c r="C332" s="59" t="s">
        <v>585</v>
      </c>
      <c r="D332" s="59" t="s">
        <v>94</v>
      </c>
      <c r="E332" s="59" t="s">
        <v>588</v>
      </c>
      <c r="F332" s="59" t="s">
        <v>95</v>
      </c>
      <c r="G332" s="59" t="s">
        <v>95</v>
      </c>
      <c r="H332" s="179" t="s">
        <v>96</v>
      </c>
      <c r="I332" s="77" t="str">
        <f>VLOOKUP(F332,'N2K Features'!$D$5:$CL$125,4,FALSE)</f>
        <v>Yes</v>
      </c>
      <c r="J332" s="77" t="str">
        <f>VLOOKUP(F332,'N2K Features'!$D$5:$CL$125,5,FALSE)</f>
        <v>Medium</v>
      </c>
      <c r="K332" s="77" t="str">
        <f>VLOOKUP(F332,'N2K Features'!$D$5:$CL$125,6,FALSE)</f>
        <v>Moderate</v>
      </c>
      <c r="L332" s="77" t="str">
        <f>VLOOKUP(F332,'N2K Features'!$D$5:$CL$125,7,FALSE)</f>
        <v>Yes</v>
      </c>
      <c r="M332" s="77" t="str">
        <f>VLOOKUP(F332,'N2K Features'!$D$5:$CL$125,8,FALSE)</f>
        <v>Medium</v>
      </c>
      <c r="N332" s="77" t="str">
        <f>VLOOKUP(F332,'N2K Features'!$D$5:$CL$125,9,FALSE)</f>
        <v>Moderate</v>
      </c>
      <c r="O332" s="77" t="str">
        <f>VLOOKUP(F332,'N2K Features'!$D$5:$CL$125,10,FALSE)</f>
        <v>Yes</v>
      </c>
      <c r="P332" s="77" t="str">
        <f>VLOOKUP(F332,'N2K Features'!$D$5:$CL$125,11,FALSE)</f>
        <v>Medium</v>
      </c>
      <c r="Q332" s="77" t="str">
        <f>VLOOKUP(F332,'N2K Features'!$D$5:$CL$125,12,FALSE)</f>
        <v>Low</v>
      </c>
      <c r="R332" s="77" t="str">
        <f>VLOOKUP(F332,'N2K Features'!$D$5:$CL$125,13,FALSE)</f>
        <v>Yes</v>
      </c>
      <c r="S332" s="77" t="str">
        <f>VLOOKUP(F332,'N2K Features'!$D$5:$CL$125,14,FALSE)</f>
        <v>Small</v>
      </c>
      <c r="T332" s="77" t="str">
        <f>VLOOKUP(F332,'N2K Features'!$D$5:$CL$125,15,FALSE)</f>
        <v>High</v>
      </c>
      <c r="U332" s="77" t="str">
        <f>VLOOKUP(F332,'N2K Features'!$D$5:$CL$125,16,FALSE)</f>
        <v>No</v>
      </c>
      <c r="V332" s="77">
        <f>VLOOKUP(F332,'N2K Features'!$D$5:$CL$125, 17,FALSE)</f>
        <v>0</v>
      </c>
      <c r="W332" s="77">
        <f>VLOOKUP(F332,'N2K Features'!$D$5:$CL$125,18,FALSE)</f>
        <v>0</v>
      </c>
      <c r="X332" s="77" t="str">
        <f>VLOOKUP(F332,'N2K Features'!$D$5:$CL$125,19,FALSE)</f>
        <v>No</v>
      </c>
      <c r="Y332" s="77">
        <f>VLOOKUP(F332,'N2K Features'!$D$5:$CL$125,20,FALSE)</f>
        <v>0</v>
      </c>
      <c r="Z332" s="77">
        <f>VLOOKUP(F332,'N2K Features'!$D$5:$CL$125,21,FALSE)</f>
        <v>0</v>
      </c>
      <c r="AA332" s="77" t="str">
        <f>VLOOKUP(F332,'N2K Features'!$D$5:$CL$125,22,FALSE)</f>
        <v>No</v>
      </c>
      <c r="AB332" s="77">
        <f>VLOOKUP(F332,'N2K Features'!$D$5:$CL$125,23,FALSE)</f>
        <v>0</v>
      </c>
      <c r="AC332" s="77">
        <f>VLOOKUP(F332,'N2K Features'!$D$5:$CL$125,24,FALSE)</f>
        <v>0</v>
      </c>
      <c r="AD332" s="77" t="str">
        <f>VLOOKUP(F332,'N2K Features'!$D$5:$CL$125,25,FALSE)</f>
        <v>No</v>
      </c>
      <c r="AE332" s="77">
        <f>VLOOKUP(F332,'N2K Features'!$D$5:$CL$125,26,FALSE)</f>
        <v>0</v>
      </c>
      <c r="AF332" s="78">
        <f>VLOOKUP(F332,'N2K Features'!$D$5:$CL$125,27,FALSE)</f>
        <v>0</v>
      </c>
      <c r="AG332" s="76" t="str">
        <f>VLOOKUP(F332,'N2K Features'!$D$5:$CL$125,28,FALSE)</f>
        <v>No</v>
      </c>
      <c r="AH332" s="76">
        <f>VLOOKUP(F332,'N2K Features'!$D$5:$CL$125,29,FALSE)</f>
        <v>0</v>
      </c>
      <c r="AI332" s="76">
        <f>VLOOKUP(F332,'N2K Features'!$D$5:$CL$125,30,FALSE)</f>
        <v>0</v>
      </c>
      <c r="AJ332" s="76" t="str">
        <f>VLOOKUP(F332,'N2K Features'!$D$5:$CL$125,31,FALSE)</f>
        <v>Yes</v>
      </c>
      <c r="AK332" s="76" t="str">
        <f>VLOOKUP(F332,'N2K Features'!$D$5:$CL$125,32,FALSE)</f>
        <v>Medium</v>
      </c>
      <c r="AL332" s="76" t="str">
        <f>VLOOKUP(F332,'N2K Features'!$D$5:$CL$125,33,FALSE)</f>
        <v>High</v>
      </c>
      <c r="AM332" s="76" t="str">
        <f>VLOOKUP(F332,'N2K Features'!$D$5:$CL$125,34,FALSE)</f>
        <v>No</v>
      </c>
      <c r="AN332" s="76">
        <f>VLOOKUP(F332,'N2K Features'!$D$5:$CL$125,35,FALSE)</f>
        <v>0</v>
      </c>
      <c r="AO332" s="76">
        <f>VLOOKUP(F332,'N2K Features'!$D$5:$CL$125,36,FALSE)</f>
        <v>0</v>
      </c>
      <c r="AP332" s="76" t="str">
        <f>VLOOKUP(F332,'N2K Features'!$D$5:$CL$125,37,FALSE)</f>
        <v>No</v>
      </c>
      <c r="AQ332" s="76">
        <f>VLOOKUP(F332,'N2K Features'!$D$5:$CL$125,38,FALSE)</f>
        <v>0</v>
      </c>
      <c r="AR332" s="76">
        <f>VLOOKUP(F332,'N2K Features'!$D$5:$CL$125,39,FALSE)</f>
        <v>0</v>
      </c>
      <c r="AS332" s="76" t="str">
        <f>VLOOKUP(F332,'N2K Features'!$D$5:$CL$125,40,FALSE)</f>
        <v>Yes</v>
      </c>
      <c r="AT332" s="76" t="str">
        <f>VLOOKUP(F332,'N2K Features'!$D$5:$CL$125,41,FALSE)</f>
        <v>Small</v>
      </c>
      <c r="AU332" s="76" t="str">
        <f>VLOOKUP(F332,'N2K Features'!$D$5:$CL$125,42,FALSE)</f>
        <v>High</v>
      </c>
      <c r="AV332" s="76" t="str">
        <f>VLOOKUP(F332,'N2K Features'!$D$5:$CL$125,43,FALSE)</f>
        <v>No</v>
      </c>
      <c r="AW332" s="76">
        <f>VLOOKUP(F332,'N2K Features'!$D$5:$CL$125,44,FALSE)</f>
        <v>0</v>
      </c>
      <c r="AX332" s="76">
        <f>VLOOKUP(F332,'N2K Features'!$D$5:$CL$125,45,FALSE)</f>
        <v>0</v>
      </c>
      <c r="AY332" s="76" t="str">
        <f>VLOOKUP(F332,'N2K Features'!$D$5:$CL$125,46,FALSE)</f>
        <v>No</v>
      </c>
      <c r="AZ332" s="76">
        <f>VLOOKUP(F332,'N2K Features'!$D$5:$CL$125,47,FALSE)</f>
        <v>0</v>
      </c>
      <c r="BA332" s="76">
        <f>VLOOKUP(F332,'N2K Features'!$D$5:$CL$125,48,FALSE)</f>
        <v>0</v>
      </c>
      <c r="BB332" s="76" t="str">
        <f>VLOOKUP(F332,'N2K Features'!$D$5:$CL$125,49,FALSE)</f>
        <v>No</v>
      </c>
      <c r="BC332" s="76">
        <f>VLOOKUP(F332,'N2K Features'!$D$5:$CL$125,50,FALSE)</f>
        <v>0</v>
      </c>
      <c r="BD332" s="130">
        <f>VLOOKUP(F332,'N2K Features'!$D$5:$CL$125,51,FALSE)</f>
        <v>0</v>
      </c>
      <c r="BE332" s="76" t="str">
        <f>VLOOKUP(F332,'N2K Features'!$D$5:$CL$125,52,FALSE)</f>
        <v>No</v>
      </c>
      <c r="BF332" s="76">
        <f>VLOOKUP(F332,'N2K Features'!$D$5:$CL$125,53,FALSE)</f>
        <v>0</v>
      </c>
      <c r="BG332" s="130">
        <f>VLOOKUP(F332,'N2K Features'!$D$5:$CL$125,54,FALSE)</f>
        <v>0</v>
      </c>
      <c r="BH332" s="76" t="str">
        <f>VLOOKUP(F332,'N2K Features'!$D$5:$CL$125,55,FALSE)</f>
        <v>Yes</v>
      </c>
      <c r="BI332" s="76" t="str">
        <f>VLOOKUP(F332,'N2K Features'!$D$5:$CL$125,56,FALSE)</f>
        <v>Small</v>
      </c>
      <c r="BJ332" s="76" t="str">
        <f>VLOOKUP(F332,'N2K Features'!$D$5:$CL$125,57,FALSE)</f>
        <v>Small</v>
      </c>
      <c r="BK332" s="76" t="str">
        <f>VLOOKUP(F332,'N2K Features'!$D$5:$CL$125,58,FALSE)</f>
        <v>Yes</v>
      </c>
      <c r="BL332" s="76" t="str">
        <f>VLOOKUP(F332,'N2K Features'!$D$5:$CL$125,59,FALSE)</f>
        <v>Small</v>
      </c>
      <c r="BM332" s="130" t="str">
        <f>VLOOKUP(F332,'N2K Features'!$D$5:$CL$125,60,FALSE)</f>
        <v>Moderate</v>
      </c>
      <c r="BN332" s="76" t="str">
        <f>VLOOKUP(F332,'N2K Features'!$D$5:$CL$125,61,FALSE)</f>
        <v>No</v>
      </c>
      <c r="BO332" s="76">
        <f>VLOOKUP(F332,'N2K Features'!$D$5:$CL$125,62,FALSE)</f>
        <v>0</v>
      </c>
      <c r="BP332" s="76">
        <f>VLOOKUP(F332,'N2K Features'!$D$5:$CL$125,63,FALSE)</f>
        <v>0</v>
      </c>
      <c r="BQ332" s="76" t="str">
        <f>VLOOKUP(F332,'N2K Features'!$D$5:$CL$125,64,FALSE)</f>
        <v>Yes</v>
      </c>
      <c r="BR332" s="76" t="str">
        <f>VLOOKUP(F332,'N2K Features'!$D$5:$CL$125,65,FALSE)</f>
        <v>Small</v>
      </c>
      <c r="BS332" s="76" t="str">
        <f>VLOOKUP(F332,'N2K Features'!$D$5:$CL$125,66,FALSE)</f>
        <v>Low</v>
      </c>
      <c r="BT332" s="76" t="str">
        <f>VLOOKUP(F332,'N2K Features'!$D$5:$CL$125,67,FALSE)</f>
        <v>Yes</v>
      </c>
      <c r="BU332" s="76" t="str">
        <f>VLOOKUP(F332,'N2K Features'!$D$5:$CL$125,68,FALSE)</f>
        <v>Small</v>
      </c>
      <c r="BV332" s="76" t="str">
        <f>VLOOKUP(F332,'N2K Features'!$D$5:$CL$125,69,FALSE)</f>
        <v>High</v>
      </c>
      <c r="BW332" s="76" t="str">
        <f>VLOOKUP(F332,'N2K Features'!$D$5:$CL$125,70,FALSE)</f>
        <v>Yes</v>
      </c>
      <c r="BX332" s="76" t="str">
        <f>VLOOKUP(F332,'N2K Features'!$D$5:$CL$125,71,FALSE)</f>
        <v>Medium</v>
      </c>
      <c r="BY332" s="130" t="str">
        <f>VLOOKUP(F332,'N2K Features'!$D$5:$CL$125,72,FALSE)</f>
        <v>High</v>
      </c>
      <c r="BZ332" s="76" t="str">
        <f>VLOOKUP(F332,'N2K Features'!$D$5:$CL$125,73,FALSE)</f>
        <v>Yes</v>
      </c>
      <c r="CA332" s="76" t="str">
        <f>VLOOKUP(F332,'N2K Features'!$D$5:$CL$125,74,FALSE)</f>
        <v>Large</v>
      </c>
      <c r="CB332" s="76" t="str">
        <f>VLOOKUP(F332,'N2K Features'!$D$5:$CL$125,75,FALSE)</f>
        <v>High</v>
      </c>
      <c r="CC332" s="76" t="str">
        <f>VLOOKUP(F332,'N2K Features'!$D$5:$CL$125,76,FALSE)</f>
        <v>No</v>
      </c>
      <c r="CD332" s="76">
        <f>VLOOKUP(F332,'N2K Features'!$D$5:$CL$125,77,FALSE)</f>
        <v>0</v>
      </c>
      <c r="CE332" s="76">
        <f>VLOOKUP(F332,'N2K Features'!$D$5:$CL$125,78,FALSE)</f>
        <v>0</v>
      </c>
      <c r="CF332" s="76" t="str">
        <f>VLOOKUP(F332,'N2K Features'!$D$5:$CL$125,79,FALSE)</f>
        <v>No</v>
      </c>
      <c r="CG332" s="76">
        <f>VLOOKUP(F332,'N2K Features'!$D$5:$CL$125,80,FALSE)</f>
        <v>0</v>
      </c>
      <c r="CH332" s="76">
        <f>VLOOKUP(F332,'N2K Features'!$D$5:$CL$125,81,FALSE)</f>
        <v>0</v>
      </c>
      <c r="CI332" s="76" t="str">
        <f>VLOOKUP(F332,'N2K Features'!$D$5:$CL$125,82,FALSE)</f>
        <v>No</v>
      </c>
      <c r="CJ332" s="76">
        <f>VLOOKUP(F332,'N2K Features'!$D$5:$CL$125,83,FALSE)</f>
        <v>0</v>
      </c>
      <c r="CK332" s="76">
        <f>VLOOKUP(F332,'N2K Features'!$D$5:$CL$125,84,FALSE)</f>
        <v>0</v>
      </c>
      <c r="CL332" s="76" t="str">
        <f>VLOOKUP(F332,'N2K Features'!$D$5:$CL$125,85,FALSE)</f>
        <v>Yes</v>
      </c>
      <c r="CM332" s="76" t="str">
        <f>VLOOKUP(F332,'N2K Features'!$D$5:$CL$125,86,FALSE)</f>
        <v>Medium</v>
      </c>
      <c r="CN332" s="79" t="str">
        <f>VLOOKUP(F332,'N2K Features'!$D$5:$CL$125,87,FALSE)</f>
        <v>Distinctive natural landscapes, often on nature reserves with interpretation. Some have impressive displays of flowers and wild ponies. Often adjacent to holiday beaches. Educational use</v>
      </c>
    </row>
    <row r="333" spans="1:92" ht="14.4" hidden="1" x14ac:dyDescent="0.3">
      <c r="A333" s="129" t="s">
        <v>326</v>
      </c>
      <c r="B333" s="59" t="s">
        <v>327</v>
      </c>
      <c r="C333" s="59" t="s">
        <v>585</v>
      </c>
      <c r="D333" s="59" t="s">
        <v>101</v>
      </c>
      <c r="E333" s="59" t="s">
        <v>588</v>
      </c>
      <c r="F333" s="59" t="s">
        <v>102</v>
      </c>
      <c r="G333" s="59" t="s">
        <v>103</v>
      </c>
      <c r="H333" s="179" t="s">
        <v>104</v>
      </c>
      <c r="I333" s="77" t="str">
        <f>VLOOKUP(F333,'N2K Features'!$D$5:$CL$125,4,FALSE)</f>
        <v>Yes</v>
      </c>
      <c r="J333" s="77" t="str">
        <f>VLOOKUP(F333,'N2K Features'!$D$5:$CL$125,5,FALSE)</f>
        <v>Small</v>
      </c>
      <c r="K333" s="77" t="str">
        <f>VLOOKUP(F333,'N2K Features'!$D$5:$CL$125,6,FALSE)</f>
        <v>Moderate</v>
      </c>
      <c r="L333" s="77" t="str">
        <f>VLOOKUP(F333,'N2K Features'!$D$5:$CL$125,7,FALSE)</f>
        <v>Yes</v>
      </c>
      <c r="M333" s="77" t="str">
        <f>VLOOKUP(F333,'N2K Features'!$D$5:$CL$125,8,FALSE)</f>
        <v>Medium</v>
      </c>
      <c r="N333" s="77" t="str">
        <f>VLOOKUP(F333,'N2K Features'!$D$5:$CL$125,9,FALSE)</f>
        <v>Moderate</v>
      </c>
      <c r="O333" s="77" t="str">
        <f>VLOOKUP(F333,'N2K Features'!$D$5:$CL$125,10,FALSE)</f>
        <v>Yes</v>
      </c>
      <c r="P333" s="77" t="str">
        <f>VLOOKUP(F333,'N2K Features'!$D$5:$CL$125,11,FALSE)</f>
        <v>Small</v>
      </c>
      <c r="Q333" s="77" t="str">
        <f>VLOOKUP(F333,'N2K Features'!$D$5:$CL$125,12,FALSE)</f>
        <v>Low</v>
      </c>
      <c r="R333" s="77" t="str">
        <f>VLOOKUP(F333,'N2K Features'!$D$5:$CL$125,13,FALSE)</f>
        <v>Yes</v>
      </c>
      <c r="S333" s="77" t="str">
        <f>VLOOKUP(F333,'N2K Features'!$D$5:$CL$125,14,FALSE)</f>
        <v>Small</v>
      </c>
      <c r="T333" s="77" t="str">
        <f>VLOOKUP(F333,'N2K Features'!$D$5:$CL$125,15,FALSE)</f>
        <v>High</v>
      </c>
      <c r="U333" s="77" t="str">
        <f>VLOOKUP(F333,'N2K Features'!$D$5:$CL$125,16,FALSE)</f>
        <v>No</v>
      </c>
      <c r="V333" s="77">
        <f>VLOOKUP(F333,'N2K Features'!$D$5:$CL$125, 17,FALSE)</f>
        <v>0</v>
      </c>
      <c r="W333" s="77">
        <f>VLOOKUP(F333,'N2K Features'!$D$5:$CL$125,18,FALSE)</f>
        <v>0</v>
      </c>
      <c r="X333" s="77" t="str">
        <f>VLOOKUP(F333,'N2K Features'!$D$5:$CL$125,19,FALSE)</f>
        <v>No</v>
      </c>
      <c r="Y333" s="77">
        <f>VLOOKUP(F333,'N2K Features'!$D$5:$CL$125,20,FALSE)</f>
        <v>0</v>
      </c>
      <c r="Z333" s="77">
        <f>VLOOKUP(F333,'N2K Features'!$D$5:$CL$125,21,FALSE)</f>
        <v>0</v>
      </c>
      <c r="AA333" s="77" t="str">
        <f>VLOOKUP(F333,'N2K Features'!$D$5:$CL$125,22,FALSE)</f>
        <v>No</v>
      </c>
      <c r="AB333" s="77">
        <f>VLOOKUP(F333,'N2K Features'!$D$5:$CL$125,23,FALSE)</f>
        <v>0</v>
      </c>
      <c r="AC333" s="77">
        <f>VLOOKUP(F333,'N2K Features'!$D$5:$CL$125,24,FALSE)</f>
        <v>0</v>
      </c>
      <c r="AD333" s="77" t="str">
        <f>VLOOKUP(F333,'N2K Features'!$D$5:$CL$125,25,FALSE)</f>
        <v>No</v>
      </c>
      <c r="AE333" s="77">
        <f>VLOOKUP(F333,'N2K Features'!$D$5:$CL$125,26,FALSE)</f>
        <v>0</v>
      </c>
      <c r="AF333" s="78">
        <f>VLOOKUP(F333,'N2K Features'!$D$5:$CL$125,27,FALSE)</f>
        <v>0</v>
      </c>
      <c r="AG333" s="76" t="str">
        <f>VLOOKUP(F333,'N2K Features'!$D$5:$CL$125,28,FALSE)</f>
        <v>No</v>
      </c>
      <c r="AH333" s="76">
        <f>VLOOKUP(F333,'N2K Features'!$D$5:$CL$125,29,FALSE)</f>
        <v>0</v>
      </c>
      <c r="AI333" s="76">
        <f>VLOOKUP(F333,'N2K Features'!$D$5:$CL$125,30,FALSE)</f>
        <v>0</v>
      </c>
      <c r="AJ333" s="76" t="str">
        <f>VLOOKUP(F333,'N2K Features'!$D$5:$CL$125,31,FALSE)</f>
        <v>Yes</v>
      </c>
      <c r="AK333" s="76" t="str">
        <f>VLOOKUP(F333,'N2K Features'!$D$5:$CL$125,32,FALSE)</f>
        <v>Medium</v>
      </c>
      <c r="AL333" s="76" t="str">
        <f>VLOOKUP(F333,'N2K Features'!$D$5:$CL$125,33,FALSE)</f>
        <v>High</v>
      </c>
      <c r="AM333" s="76" t="str">
        <f>VLOOKUP(F333,'N2K Features'!$D$5:$CL$125,34,FALSE)</f>
        <v>No</v>
      </c>
      <c r="AN333" s="76">
        <f>VLOOKUP(F333,'N2K Features'!$D$5:$CL$125,35,FALSE)</f>
        <v>0</v>
      </c>
      <c r="AO333" s="76">
        <f>VLOOKUP(F333,'N2K Features'!$D$5:$CL$125,36,FALSE)</f>
        <v>0</v>
      </c>
      <c r="AP333" s="76" t="str">
        <f>VLOOKUP(F333,'N2K Features'!$D$5:$CL$125,37,FALSE)</f>
        <v>No</v>
      </c>
      <c r="AQ333" s="76">
        <f>VLOOKUP(F333,'N2K Features'!$D$5:$CL$125,38,FALSE)</f>
        <v>0</v>
      </c>
      <c r="AR333" s="76">
        <f>VLOOKUP(F333,'N2K Features'!$D$5:$CL$125,39,FALSE)</f>
        <v>0</v>
      </c>
      <c r="AS333" s="76" t="str">
        <f>VLOOKUP(F333,'N2K Features'!$D$5:$CL$125,40,FALSE)</f>
        <v>Yes</v>
      </c>
      <c r="AT333" s="76" t="str">
        <f>VLOOKUP(F333,'N2K Features'!$D$5:$CL$125,41,FALSE)</f>
        <v>Small</v>
      </c>
      <c r="AU333" s="76" t="str">
        <f>VLOOKUP(F333,'N2K Features'!$D$5:$CL$125,42,FALSE)</f>
        <v>High</v>
      </c>
      <c r="AV333" s="76" t="str">
        <f>VLOOKUP(F333,'N2K Features'!$D$5:$CL$125,43,FALSE)</f>
        <v>No</v>
      </c>
      <c r="AW333" s="76">
        <f>VLOOKUP(F333,'N2K Features'!$D$5:$CL$125,44,FALSE)</f>
        <v>0</v>
      </c>
      <c r="AX333" s="76">
        <f>VLOOKUP(F333,'N2K Features'!$D$5:$CL$125,45,FALSE)</f>
        <v>0</v>
      </c>
      <c r="AY333" s="76" t="str">
        <f>VLOOKUP(F333,'N2K Features'!$D$5:$CL$125,46,FALSE)</f>
        <v>No</v>
      </c>
      <c r="AZ333" s="76">
        <f>VLOOKUP(F333,'N2K Features'!$D$5:$CL$125,47,FALSE)</f>
        <v>0</v>
      </c>
      <c r="BA333" s="76">
        <f>VLOOKUP(F333,'N2K Features'!$D$5:$CL$125,48,FALSE)</f>
        <v>0</v>
      </c>
      <c r="BB333" s="76" t="str">
        <f>VLOOKUP(F333,'N2K Features'!$D$5:$CL$125,49,FALSE)</f>
        <v>No</v>
      </c>
      <c r="BC333" s="76">
        <f>VLOOKUP(F333,'N2K Features'!$D$5:$CL$125,50,FALSE)</f>
        <v>0</v>
      </c>
      <c r="BD333" s="130">
        <f>VLOOKUP(F333,'N2K Features'!$D$5:$CL$125,51,FALSE)</f>
        <v>0</v>
      </c>
      <c r="BE333" s="76" t="str">
        <f>VLOOKUP(F333,'N2K Features'!$D$5:$CL$125,52,FALSE)</f>
        <v>No</v>
      </c>
      <c r="BF333" s="76">
        <f>VLOOKUP(F333,'N2K Features'!$D$5:$CL$125,53,FALSE)</f>
        <v>0</v>
      </c>
      <c r="BG333" s="130">
        <f>VLOOKUP(F333,'N2K Features'!$D$5:$CL$125,54,FALSE)</f>
        <v>0</v>
      </c>
      <c r="BH333" s="76" t="str">
        <f>VLOOKUP(F333,'N2K Features'!$D$5:$CL$125,55,FALSE)</f>
        <v>Yes</v>
      </c>
      <c r="BI333" s="76" t="str">
        <f>VLOOKUP(F333,'N2K Features'!$D$5:$CL$125,56,FALSE)</f>
        <v>Small</v>
      </c>
      <c r="BJ333" s="76" t="str">
        <f>VLOOKUP(F333,'N2K Features'!$D$5:$CL$125,57,FALSE)</f>
        <v>Small</v>
      </c>
      <c r="BK333" s="76" t="str">
        <f>VLOOKUP(F333,'N2K Features'!$D$5:$CL$125,58,FALSE)</f>
        <v>Yes</v>
      </c>
      <c r="BL333" s="76" t="str">
        <f>VLOOKUP(F333,'N2K Features'!$D$5:$CL$125,59,FALSE)</f>
        <v>Small</v>
      </c>
      <c r="BM333" s="130" t="str">
        <f>VLOOKUP(F333,'N2K Features'!$D$5:$CL$125,60,FALSE)</f>
        <v>Moderate</v>
      </c>
      <c r="BN333" s="76" t="str">
        <f>VLOOKUP(F333,'N2K Features'!$D$5:$CL$125,61,FALSE)</f>
        <v>No</v>
      </c>
      <c r="BO333" s="76">
        <f>VLOOKUP(F333,'N2K Features'!$D$5:$CL$125,62,FALSE)</f>
        <v>0</v>
      </c>
      <c r="BP333" s="76">
        <f>VLOOKUP(F333,'N2K Features'!$D$5:$CL$125,63,FALSE)</f>
        <v>0</v>
      </c>
      <c r="BQ333" s="76" t="str">
        <f>VLOOKUP(F333,'N2K Features'!$D$5:$CL$125,64,FALSE)</f>
        <v>No</v>
      </c>
      <c r="BR333" s="76">
        <f>VLOOKUP(F333,'N2K Features'!$D$5:$CL$125,65,FALSE)</f>
        <v>0</v>
      </c>
      <c r="BS333" s="76">
        <f>VLOOKUP(F333,'N2K Features'!$D$5:$CL$125,66,FALSE)</f>
        <v>0</v>
      </c>
      <c r="BT333" s="76" t="str">
        <f>VLOOKUP(F333,'N2K Features'!$D$5:$CL$125,67,FALSE)</f>
        <v>Yes</v>
      </c>
      <c r="BU333" s="76" t="str">
        <f>VLOOKUP(F333,'N2K Features'!$D$5:$CL$125,68,FALSE)</f>
        <v>Small</v>
      </c>
      <c r="BV333" s="76" t="str">
        <f>VLOOKUP(F333,'N2K Features'!$D$5:$CL$125,69,FALSE)</f>
        <v>High</v>
      </c>
      <c r="BW333" s="76" t="str">
        <f>VLOOKUP(F333,'N2K Features'!$D$5:$CL$125,70,FALSE)</f>
        <v>Yes</v>
      </c>
      <c r="BX333" s="76" t="str">
        <f>VLOOKUP(F333,'N2K Features'!$D$5:$CL$125,71,FALSE)</f>
        <v>Medium</v>
      </c>
      <c r="BY333" s="130" t="str">
        <f>VLOOKUP(F333,'N2K Features'!$D$5:$CL$125,72,FALSE)</f>
        <v>High</v>
      </c>
      <c r="BZ333" s="76" t="str">
        <f>VLOOKUP(F333,'N2K Features'!$D$5:$CL$125,73,FALSE)</f>
        <v>Yes</v>
      </c>
      <c r="CA333" s="76" t="str">
        <f>VLOOKUP(F333,'N2K Features'!$D$5:$CL$125,74,FALSE)</f>
        <v>Large</v>
      </c>
      <c r="CB333" s="76" t="str">
        <f>VLOOKUP(F333,'N2K Features'!$D$5:$CL$125,75,FALSE)</f>
        <v>High</v>
      </c>
      <c r="CC333" s="76" t="str">
        <f>VLOOKUP(F333,'N2K Features'!$D$5:$CL$125,76,FALSE)</f>
        <v>No</v>
      </c>
      <c r="CD333" s="76">
        <f>VLOOKUP(F333,'N2K Features'!$D$5:$CL$125,77,FALSE)</f>
        <v>0</v>
      </c>
      <c r="CE333" s="76">
        <f>VLOOKUP(F333,'N2K Features'!$D$5:$CL$125,78,FALSE)</f>
        <v>0</v>
      </c>
      <c r="CF333" s="76" t="str">
        <f>VLOOKUP(F333,'N2K Features'!$D$5:$CL$125,79,FALSE)</f>
        <v>No</v>
      </c>
      <c r="CG333" s="76">
        <f>VLOOKUP(F333,'N2K Features'!$D$5:$CL$125,80,FALSE)</f>
        <v>0</v>
      </c>
      <c r="CH333" s="76">
        <f>VLOOKUP(F333,'N2K Features'!$D$5:$CL$125,81,FALSE)</f>
        <v>0</v>
      </c>
      <c r="CI333" s="76" t="str">
        <f>VLOOKUP(F333,'N2K Features'!$D$5:$CL$125,82,FALSE)</f>
        <v>No</v>
      </c>
      <c r="CJ333" s="76">
        <f>VLOOKUP(F333,'N2K Features'!$D$5:$CL$125,83,FALSE)</f>
        <v>0</v>
      </c>
      <c r="CK333" s="76">
        <f>VLOOKUP(F333,'N2K Features'!$D$5:$CL$125,84,FALSE)</f>
        <v>0</v>
      </c>
      <c r="CL333" s="76" t="str">
        <f>VLOOKUP(F333,'N2K Features'!$D$5:$CL$125,85,FALSE)</f>
        <v>Yes</v>
      </c>
      <c r="CM333" s="76" t="str">
        <f>VLOOKUP(F333,'N2K Features'!$D$5:$CL$125,86,FALSE)</f>
        <v>High</v>
      </c>
      <c r="CN333" s="79" t="str">
        <f>VLOOKUP(F333,'N2K Features'!$D$5:$CL$125,87,FALSE)</f>
        <v>Distinctive natural landscapes, often on nature reserves with interpretation. Enjoyed by beach goers in vast numbers. Educational use.</v>
      </c>
    </row>
    <row r="334" spans="1:92" ht="14.4" hidden="1" x14ac:dyDescent="0.3">
      <c r="A334" s="129" t="s">
        <v>326</v>
      </c>
      <c r="B334" s="59" t="s">
        <v>327</v>
      </c>
      <c r="C334" s="59" t="s">
        <v>585</v>
      </c>
      <c r="D334" s="59" t="s">
        <v>90</v>
      </c>
      <c r="E334" s="59" t="s">
        <v>588</v>
      </c>
      <c r="F334" s="59" t="s">
        <v>91</v>
      </c>
      <c r="G334" s="59" t="s">
        <v>92</v>
      </c>
      <c r="H334" s="179" t="s">
        <v>93</v>
      </c>
      <c r="I334" s="77" t="str">
        <f>VLOOKUP(F334,'N2K Features'!$D$5:$CL$125,4,FALSE)</f>
        <v>Yes</v>
      </c>
      <c r="J334" s="77" t="str">
        <f>VLOOKUP(F334,'N2K Features'!$D$5:$CL$125,5,FALSE)</f>
        <v>Medium</v>
      </c>
      <c r="K334" s="77" t="str">
        <f>VLOOKUP(F334,'N2K Features'!$D$5:$CL$125,6,FALSE)</f>
        <v>Moderate</v>
      </c>
      <c r="L334" s="77" t="str">
        <f>VLOOKUP(F334,'N2K Features'!$D$5:$CL$125,7,FALSE)</f>
        <v>Yes</v>
      </c>
      <c r="M334" s="77" t="str">
        <f>VLOOKUP(F334,'N2K Features'!$D$5:$CL$125,8,FALSE)</f>
        <v>Medium</v>
      </c>
      <c r="N334" s="77" t="str">
        <f>VLOOKUP(F334,'N2K Features'!$D$5:$CL$125,9,FALSE)</f>
        <v>Moderate</v>
      </c>
      <c r="O334" s="77" t="str">
        <f>VLOOKUP(F334,'N2K Features'!$D$5:$CL$125,10,FALSE)</f>
        <v>Yes</v>
      </c>
      <c r="P334" s="77" t="str">
        <f>VLOOKUP(F334,'N2K Features'!$D$5:$CL$125,11,FALSE)</f>
        <v>Medium</v>
      </c>
      <c r="Q334" s="77" t="str">
        <f>VLOOKUP(F334,'N2K Features'!$D$5:$CL$125,12,FALSE)</f>
        <v>Low</v>
      </c>
      <c r="R334" s="77" t="str">
        <f>VLOOKUP(F334,'N2K Features'!$D$5:$CL$125,13,FALSE)</f>
        <v>Yes</v>
      </c>
      <c r="S334" s="77" t="str">
        <f>VLOOKUP(F334,'N2K Features'!$D$5:$CL$125,14,FALSE)</f>
        <v>Small</v>
      </c>
      <c r="T334" s="77" t="str">
        <f>VLOOKUP(F334,'N2K Features'!$D$5:$CL$125,15,FALSE)</f>
        <v>High</v>
      </c>
      <c r="U334" s="77" t="str">
        <f>VLOOKUP(F334,'N2K Features'!$D$5:$CL$125,16,FALSE)</f>
        <v>No</v>
      </c>
      <c r="V334" s="77">
        <f>VLOOKUP(F334,'N2K Features'!$D$5:$CL$125, 17,FALSE)</f>
        <v>0</v>
      </c>
      <c r="W334" s="77">
        <f>VLOOKUP(F334,'N2K Features'!$D$5:$CL$125,18,FALSE)</f>
        <v>0</v>
      </c>
      <c r="X334" s="77" t="str">
        <f>VLOOKUP(F334,'N2K Features'!$D$5:$CL$125,19,FALSE)</f>
        <v>No</v>
      </c>
      <c r="Y334" s="77">
        <f>VLOOKUP(F334,'N2K Features'!$D$5:$CL$125,20,FALSE)</f>
        <v>0</v>
      </c>
      <c r="Z334" s="77">
        <f>VLOOKUP(F334,'N2K Features'!$D$5:$CL$125,21,FALSE)</f>
        <v>0</v>
      </c>
      <c r="AA334" s="77" t="str">
        <f>VLOOKUP(F334,'N2K Features'!$D$5:$CL$125,22,FALSE)</f>
        <v>No</v>
      </c>
      <c r="AB334" s="77">
        <f>VLOOKUP(F334,'N2K Features'!$D$5:$CL$125,23,FALSE)</f>
        <v>0</v>
      </c>
      <c r="AC334" s="77">
        <f>VLOOKUP(F334,'N2K Features'!$D$5:$CL$125,24,FALSE)</f>
        <v>0</v>
      </c>
      <c r="AD334" s="77" t="str">
        <f>VLOOKUP(F334,'N2K Features'!$D$5:$CL$125,25,FALSE)</f>
        <v>No</v>
      </c>
      <c r="AE334" s="77">
        <f>VLOOKUP(F334,'N2K Features'!$D$5:$CL$125,26,FALSE)</f>
        <v>0</v>
      </c>
      <c r="AF334" s="78">
        <f>VLOOKUP(F334,'N2K Features'!$D$5:$CL$125,27,FALSE)</f>
        <v>0</v>
      </c>
      <c r="AG334" s="76" t="str">
        <f>VLOOKUP(F334,'N2K Features'!$D$5:$CL$125,28,FALSE)</f>
        <v>No</v>
      </c>
      <c r="AH334" s="76">
        <f>VLOOKUP(F334,'N2K Features'!$D$5:$CL$125,29,FALSE)</f>
        <v>0</v>
      </c>
      <c r="AI334" s="76">
        <f>VLOOKUP(F334,'N2K Features'!$D$5:$CL$125,30,FALSE)</f>
        <v>0</v>
      </c>
      <c r="AJ334" s="76" t="str">
        <f>VLOOKUP(F334,'N2K Features'!$D$5:$CL$125,31,FALSE)</f>
        <v>Yes</v>
      </c>
      <c r="AK334" s="76" t="str">
        <f>VLOOKUP(F334,'N2K Features'!$D$5:$CL$125,32,FALSE)</f>
        <v>Medium</v>
      </c>
      <c r="AL334" s="76" t="str">
        <f>VLOOKUP(F334,'N2K Features'!$D$5:$CL$125,33,FALSE)</f>
        <v>High</v>
      </c>
      <c r="AM334" s="76" t="str">
        <f>VLOOKUP(F334,'N2K Features'!$D$5:$CL$125,34,FALSE)</f>
        <v>No</v>
      </c>
      <c r="AN334" s="76">
        <f>VLOOKUP(F334,'N2K Features'!$D$5:$CL$125,35,FALSE)</f>
        <v>0</v>
      </c>
      <c r="AO334" s="76">
        <f>VLOOKUP(F334,'N2K Features'!$D$5:$CL$125,36,FALSE)</f>
        <v>0</v>
      </c>
      <c r="AP334" s="76" t="str">
        <f>VLOOKUP(F334,'N2K Features'!$D$5:$CL$125,37,FALSE)</f>
        <v>No</v>
      </c>
      <c r="AQ334" s="76">
        <f>VLOOKUP(F334,'N2K Features'!$D$5:$CL$125,38,FALSE)</f>
        <v>0</v>
      </c>
      <c r="AR334" s="76">
        <f>VLOOKUP(F334,'N2K Features'!$D$5:$CL$125,39,FALSE)</f>
        <v>0</v>
      </c>
      <c r="AS334" s="76" t="str">
        <f>VLOOKUP(F334,'N2K Features'!$D$5:$CL$125,40,FALSE)</f>
        <v>Yes</v>
      </c>
      <c r="AT334" s="76" t="str">
        <f>VLOOKUP(F334,'N2K Features'!$D$5:$CL$125,41,FALSE)</f>
        <v>Small</v>
      </c>
      <c r="AU334" s="76" t="str">
        <f>VLOOKUP(F334,'N2K Features'!$D$5:$CL$125,42,FALSE)</f>
        <v>High</v>
      </c>
      <c r="AV334" s="76" t="str">
        <f>VLOOKUP(F334,'N2K Features'!$D$5:$CL$125,43,FALSE)</f>
        <v>No</v>
      </c>
      <c r="AW334" s="76">
        <f>VLOOKUP(F334,'N2K Features'!$D$5:$CL$125,44,FALSE)</f>
        <v>0</v>
      </c>
      <c r="AX334" s="76">
        <f>VLOOKUP(F334,'N2K Features'!$D$5:$CL$125,45,FALSE)</f>
        <v>0</v>
      </c>
      <c r="AY334" s="76" t="str">
        <f>VLOOKUP(F334,'N2K Features'!$D$5:$CL$125,46,FALSE)</f>
        <v>No</v>
      </c>
      <c r="AZ334" s="76">
        <f>VLOOKUP(F334,'N2K Features'!$D$5:$CL$125,47,FALSE)</f>
        <v>0</v>
      </c>
      <c r="BA334" s="76">
        <f>VLOOKUP(F334,'N2K Features'!$D$5:$CL$125,48,FALSE)</f>
        <v>0</v>
      </c>
      <c r="BB334" s="76" t="str">
        <f>VLOOKUP(F334,'N2K Features'!$D$5:$CL$125,49,FALSE)</f>
        <v>No</v>
      </c>
      <c r="BC334" s="76">
        <f>VLOOKUP(F334,'N2K Features'!$D$5:$CL$125,50,FALSE)</f>
        <v>0</v>
      </c>
      <c r="BD334" s="130">
        <f>VLOOKUP(F334,'N2K Features'!$D$5:$CL$125,51,FALSE)</f>
        <v>0</v>
      </c>
      <c r="BE334" s="76" t="str">
        <f>VLOOKUP(F334,'N2K Features'!$D$5:$CL$125,52,FALSE)</f>
        <v>No</v>
      </c>
      <c r="BF334" s="76">
        <f>VLOOKUP(F334,'N2K Features'!$D$5:$CL$125,53,FALSE)</f>
        <v>0</v>
      </c>
      <c r="BG334" s="130">
        <f>VLOOKUP(F334,'N2K Features'!$D$5:$CL$125,54,FALSE)</f>
        <v>0</v>
      </c>
      <c r="BH334" s="76" t="str">
        <f>VLOOKUP(F334,'N2K Features'!$D$5:$CL$125,55,FALSE)</f>
        <v>Yes</v>
      </c>
      <c r="BI334" s="76" t="str">
        <f>VLOOKUP(F334,'N2K Features'!$D$5:$CL$125,56,FALSE)</f>
        <v>Small</v>
      </c>
      <c r="BJ334" s="76" t="str">
        <f>VLOOKUP(F334,'N2K Features'!$D$5:$CL$125,57,FALSE)</f>
        <v>Small</v>
      </c>
      <c r="BK334" s="76" t="str">
        <f>VLOOKUP(F334,'N2K Features'!$D$5:$CL$125,58,FALSE)</f>
        <v>Yes</v>
      </c>
      <c r="BL334" s="76" t="str">
        <f>VLOOKUP(F334,'N2K Features'!$D$5:$CL$125,59,FALSE)</f>
        <v>Small</v>
      </c>
      <c r="BM334" s="130" t="str">
        <f>VLOOKUP(F334,'N2K Features'!$D$5:$CL$125,60,FALSE)</f>
        <v>Moderate</v>
      </c>
      <c r="BN334" s="76" t="str">
        <f>VLOOKUP(F334,'N2K Features'!$D$5:$CL$125,61,FALSE)</f>
        <v>No</v>
      </c>
      <c r="BO334" s="76">
        <f>VLOOKUP(F334,'N2K Features'!$D$5:$CL$125,62,FALSE)</f>
        <v>0</v>
      </c>
      <c r="BP334" s="76">
        <f>VLOOKUP(F334,'N2K Features'!$D$5:$CL$125,63,FALSE)</f>
        <v>0</v>
      </c>
      <c r="BQ334" s="76" t="str">
        <f>VLOOKUP(F334,'N2K Features'!$D$5:$CL$125,64,FALSE)</f>
        <v>No</v>
      </c>
      <c r="BR334" s="76">
        <f>VLOOKUP(F334,'N2K Features'!$D$5:$CL$125,65,FALSE)</f>
        <v>0</v>
      </c>
      <c r="BS334" s="76">
        <f>VLOOKUP(F334,'N2K Features'!$D$5:$CL$125,66,FALSE)</f>
        <v>0</v>
      </c>
      <c r="BT334" s="76" t="str">
        <f>VLOOKUP(F334,'N2K Features'!$D$5:$CL$125,67,FALSE)</f>
        <v>Yes</v>
      </c>
      <c r="BU334" s="76" t="str">
        <f>VLOOKUP(F334,'N2K Features'!$D$5:$CL$125,68,FALSE)</f>
        <v>Small</v>
      </c>
      <c r="BV334" s="76" t="str">
        <f>VLOOKUP(F334,'N2K Features'!$D$5:$CL$125,69,FALSE)</f>
        <v>High</v>
      </c>
      <c r="BW334" s="76" t="str">
        <f>VLOOKUP(F334,'N2K Features'!$D$5:$CL$125,70,FALSE)</f>
        <v>Yes</v>
      </c>
      <c r="BX334" s="76" t="str">
        <f>VLOOKUP(F334,'N2K Features'!$D$5:$CL$125,71,FALSE)</f>
        <v>Medium</v>
      </c>
      <c r="BY334" s="130" t="str">
        <f>VLOOKUP(F334,'N2K Features'!$D$5:$CL$125,72,FALSE)</f>
        <v>High</v>
      </c>
      <c r="BZ334" s="76" t="str">
        <f>VLOOKUP(F334,'N2K Features'!$D$5:$CL$125,73,FALSE)</f>
        <v>Yes</v>
      </c>
      <c r="CA334" s="76" t="str">
        <f>VLOOKUP(F334,'N2K Features'!$D$5:$CL$125,74,FALSE)</f>
        <v>Large</v>
      </c>
      <c r="CB334" s="76" t="str">
        <f>VLOOKUP(F334,'N2K Features'!$D$5:$CL$125,75,FALSE)</f>
        <v>High</v>
      </c>
      <c r="CC334" s="76" t="str">
        <f>VLOOKUP(F334,'N2K Features'!$D$5:$CL$125,76,FALSE)</f>
        <v>No</v>
      </c>
      <c r="CD334" s="76">
        <f>VLOOKUP(F334,'N2K Features'!$D$5:$CL$125,77,FALSE)</f>
        <v>0</v>
      </c>
      <c r="CE334" s="76">
        <f>VLOOKUP(F334,'N2K Features'!$D$5:$CL$125,78,FALSE)</f>
        <v>0</v>
      </c>
      <c r="CF334" s="76" t="str">
        <f>VLOOKUP(F334,'N2K Features'!$D$5:$CL$125,79,FALSE)</f>
        <v>No</v>
      </c>
      <c r="CG334" s="76">
        <f>VLOOKUP(F334,'N2K Features'!$D$5:$CL$125,80,FALSE)</f>
        <v>0</v>
      </c>
      <c r="CH334" s="76">
        <f>VLOOKUP(F334,'N2K Features'!$D$5:$CL$125,81,FALSE)</f>
        <v>0</v>
      </c>
      <c r="CI334" s="76" t="str">
        <f>VLOOKUP(F334,'N2K Features'!$D$5:$CL$125,82,FALSE)</f>
        <v>No</v>
      </c>
      <c r="CJ334" s="76">
        <f>VLOOKUP(F334,'N2K Features'!$D$5:$CL$125,83,FALSE)</f>
        <v>0</v>
      </c>
      <c r="CK334" s="76">
        <f>VLOOKUP(F334,'N2K Features'!$D$5:$CL$125,84,FALSE)</f>
        <v>0</v>
      </c>
      <c r="CL334" s="76" t="str">
        <f>VLOOKUP(F334,'N2K Features'!$D$5:$CL$125,85,FALSE)</f>
        <v>Yes</v>
      </c>
      <c r="CM334" s="76" t="str">
        <f>VLOOKUP(F334,'N2K Features'!$D$5:$CL$125,86,FALSE)</f>
        <v>High</v>
      </c>
      <c r="CN334" s="79" t="str">
        <f>VLOOKUP(F334,'N2K Features'!$D$5:$CL$125,87,FALSE)</f>
        <v xml:space="preserve">Distinctive natural landscapes, often on nature reserves with interpretation. Enjoyed by beach goers in vast numbers.  Educational use. </v>
      </c>
    </row>
    <row r="335" spans="1:92" ht="14.4" hidden="1" x14ac:dyDescent="0.3">
      <c r="A335" s="129" t="s">
        <v>326</v>
      </c>
      <c r="B335" s="59" t="s">
        <v>327</v>
      </c>
      <c r="C335" s="59" t="s">
        <v>585</v>
      </c>
      <c r="D335" s="59" t="s">
        <v>124</v>
      </c>
      <c r="E335" s="59" t="s">
        <v>589</v>
      </c>
      <c r="F335" s="59" t="s">
        <v>125</v>
      </c>
      <c r="G335" s="59" t="s">
        <v>125</v>
      </c>
      <c r="H335" s="179" t="s">
        <v>126</v>
      </c>
      <c r="I335" s="77" t="str">
        <f>VLOOKUP(F335,'N2K Features'!$D$5:$CL$125,4,FALSE)</f>
        <v>Yes</v>
      </c>
      <c r="J335" s="77" t="str">
        <f>VLOOKUP(F335,'N2K Features'!$D$5:$CL$125,5,FALSE)</f>
        <v>Medium</v>
      </c>
      <c r="K335" s="77" t="str">
        <f>VLOOKUP(F335,'N2K Features'!$D$5:$CL$125,6,FALSE)</f>
        <v>Moderate</v>
      </c>
      <c r="L335" s="77" t="str">
        <f>VLOOKUP(F335,'N2K Features'!$D$5:$CL$125,7,FALSE)</f>
        <v>Yes</v>
      </c>
      <c r="M335" s="77" t="str">
        <f>VLOOKUP(F335,'N2K Features'!$D$5:$CL$125,8,FALSE)</f>
        <v>Small</v>
      </c>
      <c r="N335" s="77" t="str">
        <f>VLOOKUP(F335,'N2K Features'!$D$5:$CL$125,9,FALSE)</f>
        <v>Low</v>
      </c>
      <c r="O335" s="77" t="str">
        <f>VLOOKUP(F335,'N2K Features'!$D$5:$CL$125,10,FALSE)</f>
        <v>Yes</v>
      </c>
      <c r="P335" s="77" t="str">
        <f>VLOOKUP(F335,'N2K Features'!$D$5:$CL$125,11,FALSE)</f>
        <v>Medium</v>
      </c>
      <c r="Q335" s="77" t="str">
        <f>VLOOKUP(F335,'N2K Features'!$D$5:$CL$125,12,FALSE)</f>
        <v>Low</v>
      </c>
      <c r="R335" s="77" t="str">
        <f>VLOOKUP(F335,'N2K Features'!$D$5:$CL$125,13,FALSE)</f>
        <v>Yes</v>
      </c>
      <c r="S335" s="77" t="str">
        <f>VLOOKUP(F335,'N2K Features'!$D$5:$CL$125,14,FALSE)</f>
        <v>Medium</v>
      </c>
      <c r="T335" s="77" t="str">
        <f>VLOOKUP(F335,'N2K Features'!$D$5:$CL$125,15,FALSE)</f>
        <v>High</v>
      </c>
      <c r="U335" s="77" t="str">
        <f>VLOOKUP(F335,'N2K Features'!$D$5:$CL$125,16,FALSE)</f>
        <v>No</v>
      </c>
      <c r="V335" s="77">
        <f>VLOOKUP(F335,'N2K Features'!$D$5:$CL$125, 17,FALSE)</f>
        <v>0</v>
      </c>
      <c r="W335" s="77">
        <f>VLOOKUP(F335,'N2K Features'!$D$5:$CL$125,18,FALSE)</f>
        <v>0</v>
      </c>
      <c r="X335" s="77" t="str">
        <f>VLOOKUP(F335,'N2K Features'!$D$5:$CL$125,19,FALSE)</f>
        <v>Yes</v>
      </c>
      <c r="Y335" s="77" t="str">
        <f>VLOOKUP(F335,'N2K Features'!$D$5:$CL$125,20,FALSE)</f>
        <v>Medium</v>
      </c>
      <c r="Z335" s="77" t="str">
        <f>VLOOKUP(F335,'N2K Features'!$D$5:$CL$125,21,FALSE)</f>
        <v>High</v>
      </c>
      <c r="AA335" s="77" t="str">
        <f>VLOOKUP(F335,'N2K Features'!$D$5:$CL$125,22,FALSE)</f>
        <v>Yes</v>
      </c>
      <c r="AB335" s="77" t="str">
        <f>VLOOKUP(F335,'N2K Features'!$D$5:$CL$125,23,FALSE)</f>
        <v>Small</v>
      </c>
      <c r="AC335" s="77" t="str">
        <f>VLOOKUP(F335,'N2K Features'!$D$5:$CL$125,24,FALSE)</f>
        <v>High</v>
      </c>
      <c r="AD335" s="77" t="str">
        <f>VLOOKUP(F335,'N2K Features'!$D$5:$CL$125,25,FALSE)</f>
        <v>No</v>
      </c>
      <c r="AE335" s="77">
        <f>VLOOKUP(F335,'N2K Features'!$D$5:$CL$125,26,FALSE)</f>
        <v>0</v>
      </c>
      <c r="AF335" s="78">
        <f>VLOOKUP(F335,'N2K Features'!$D$5:$CL$125,27,FALSE)</f>
        <v>0</v>
      </c>
      <c r="AG335" s="76" t="str">
        <f>VLOOKUP(F335,'N2K Features'!$D$5:$CL$125,28,FALSE)</f>
        <v>No</v>
      </c>
      <c r="AH335" s="76">
        <f>VLOOKUP(F335,'N2K Features'!$D$5:$CL$125,29,FALSE)</f>
        <v>0</v>
      </c>
      <c r="AI335" s="76">
        <f>VLOOKUP(F335,'N2K Features'!$D$5:$CL$125,30,FALSE)</f>
        <v>0</v>
      </c>
      <c r="AJ335" s="76" t="str">
        <f>VLOOKUP(F335,'N2K Features'!$D$5:$CL$125,31,FALSE)</f>
        <v>No</v>
      </c>
      <c r="AK335" s="76">
        <f>VLOOKUP(F335,'N2K Features'!$D$5:$CL$125,32,FALSE)</f>
        <v>0</v>
      </c>
      <c r="AL335" s="76">
        <f>VLOOKUP(F335,'N2K Features'!$D$5:$CL$125,33,FALSE)</f>
        <v>0</v>
      </c>
      <c r="AM335" s="76" t="str">
        <f>VLOOKUP(F335,'N2K Features'!$D$5:$CL$125,34,FALSE)</f>
        <v>No</v>
      </c>
      <c r="AN335" s="76">
        <f>VLOOKUP(F335,'N2K Features'!$D$5:$CL$125,35,FALSE)</f>
        <v>0</v>
      </c>
      <c r="AO335" s="76">
        <f>VLOOKUP(F335,'N2K Features'!$D$5:$CL$125,36,FALSE)</f>
        <v>0</v>
      </c>
      <c r="AP335" s="76" t="str">
        <f>VLOOKUP(F335,'N2K Features'!$D$5:$CL$125,37,FALSE)</f>
        <v>No</v>
      </c>
      <c r="AQ335" s="76">
        <f>VLOOKUP(F335,'N2K Features'!$D$5:$CL$125,38,FALSE)</f>
        <v>0</v>
      </c>
      <c r="AR335" s="76">
        <f>VLOOKUP(F335,'N2K Features'!$D$5:$CL$125,39,FALSE)</f>
        <v>0</v>
      </c>
      <c r="AS335" s="76" t="str">
        <f>VLOOKUP(F335,'N2K Features'!$D$5:$CL$125,40,FALSE)</f>
        <v>No</v>
      </c>
      <c r="AT335" s="76">
        <f>VLOOKUP(F335,'N2K Features'!$D$5:$CL$125,41,FALSE)</f>
        <v>0</v>
      </c>
      <c r="AU335" s="76">
        <f>VLOOKUP(F335,'N2K Features'!$D$5:$CL$125,42,FALSE)</f>
        <v>0</v>
      </c>
      <c r="AV335" s="76" t="str">
        <f>VLOOKUP(F335,'N2K Features'!$D$5:$CL$125,43,FALSE)</f>
        <v>No</v>
      </c>
      <c r="AW335" s="76">
        <f>VLOOKUP(F335,'N2K Features'!$D$5:$CL$125,44,FALSE)</f>
        <v>0</v>
      </c>
      <c r="AX335" s="76">
        <f>VLOOKUP(F335,'N2K Features'!$D$5:$CL$125,45,FALSE)</f>
        <v>0</v>
      </c>
      <c r="AY335" s="76" t="str">
        <f>VLOOKUP(F335,'N2K Features'!$D$5:$CL$125,46,FALSE)</f>
        <v>Yes</v>
      </c>
      <c r="AZ335" s="76" t="str">
        <f>VLOOKUP(F335,'N2K Features'!$D$5:$CL$125,47,FALSE)</f>
        <v>Medium</v>
      </c>
      <c r="BA335" s="76" t="str">
        <f>VLOOKUP(F335,'N2K Features'!$D$5:$CL$125,48,FALSE)</f>
        <v>Low</v>
      </c>
      <c r="BB335" s="76" t="str">
        <f>VLOOKUP(F335,'N2K Features'!$D$5:$CL$125,49,FALSE)</f>
        <v>No</v>
      </c>
      <c r="BC335" s="76">
        <f>VLOOKUP(F335,'N2K Features'!$D$5:$CL$125,50,FALSE)</f>
        <v>0</v>
      </c>
      <c r="BD335" s="130">
        <f>VLOOKUP(F335,'N2K Features'!$D$5:$CL$125,51,FALSE)</f>
        <v>0</v>
      </c>
      <c r="BE335" s="76" t="str">
        <f>VLOOKUP(F335,'N2K Features'!$D$5:$CL$125,52,FALSE)</f>
        <v>Yes</v>
      </c>
      <c r="BF335" s="76" t="str">
        <f>VLOOKUP(F335,'N2K Features'!$D$5:$CL$125,53,FALSE)</f>
        <v>Small</v>
      </c>
      <c r="BG335" s="130" t="str">
        <f>VLOOKUP(F335,'N2K Features'!$D$5:$CL$125,54,FALSE)</f>
        <v>Low</v>
      </c>
      <c r="BH335" s="76" t="str">
        <f>VLOOKUP(F335,'N2K Features'!$D$5:$CL$125,55,FALSE)</f>
        <v>Yes</v>
      </c>
      <c r="BI335" s="76" t="str">
        <f>VLOOKUP(F335,'N2K Features'!$D$5:$CL$125,56,FALSE)</f>
        <v>Small</v>
      </c>
      <c r="BJ335" s="76" t="str">
        <f>VLOOKUP(F335,'N2K Features'!$D$5:$CL$125,57,FALSE)</f>
        <v>High</v>
      </c>
      <c r="BK335" s="76" t="str">
        <f>VLOOKUP(F335,'N2K Features'!$D$5:$CL$125,58,FALSE)</f>
        <v>Yes</v>
      </c>
      <c r="BL335" s="76" t="str">
        <f>VLOOKUP(F335,'N2K Features'!$D$5:$CL$125,59,FALSE)</f>
        <v>Large</v>
      </c>
      <c r="BM335" s="130" t="str">
        <f>VLOOKUP(F335,'N2K Features'!$D$5:$CL$125,60,FALSE)</f>
        <v>Low</v>
      </c>
      <c r="BN335" s="76" t="str">
        <f>VLOOKUP(F335,'N2K Features'!$D$5:$CL$125,61,FALSE)</f>
        <v>No</v>
      </c>
      <c r="BO335" s="76">
        <f>VLOOKUP(F335,'N2K Features'!$D$5:$CL$125,62,FALSE)</f>
        <v>0</v>
      </c>
      <c r="BP335" s="76">
        <f>VLOOKUP(F335,'N2K Features'!$D$5:$CL$125,63,FALSE)</f>
        <v>0</v>
      </c>
      <c r="BQ335" s="76" t="str">
        <f>VLOOKUP(F335,'N2K Features'!$D$5:$CL$125,64,FALSE)</f>
        <v>Yes</v>
      </c>
      <c r="BR335" s="76" t="str">
        <f>VLOOKUP(F335,'N2K Features'!$D$5:$CL$125,65,FALSE)</f>
        <v>Medium</v>
      </c>
      <c r="BS335" s="76" t="str">
        <f>VLOOKUP(F335,'N2K Features'!$D$5:$CL$125,66,FALSE)</f>
        <v>Moderate</v>
      </c>
      <c r="BT335" s="76" t="str">
        <f>VLOOKUP(F335,'N2K Features'!$D$5:$CL$125,67,FALSE)</f>
        <v>No</v>
      </c>
      <c r="BU335" s="76">
        <f>VLOOKUP(F335,'N2K Features'!$D$5:$CL$125,68,FALSE)</f>
        <v>0</v>
      </c>
      <c r="BV335" s="76">
        <f>VLOOKUP(F335,'N2K Features'!$D$5:$CL$125,69,FALSE)</f>
        <v>0</v>
      </c>
      <c r="BW335" s="76" t="str">
        <f>VLOOKUP(F335,'N2K Features'!$D$5:$CL$125,70,FALSE)</f>
        <v>Yes</v>
      </c>
      <c r="BX335" s="76" t="str">
        <f>VLOOKUP(F335,'N2K Features'!$D$5:$CL$125,71,FALSE)</f>
        <v>Large</v>
      </c>
      <c r="BY335" s="130" t="str">
        <f>VLOOKUP(F335,'N2K Features'!$D$5:$CL$125,72,FALSE)</f>
        <v>High</v>
      </c>
      <c r="BZ335" s="76" t="str">
        <f>VLOOKUP(F335,'N2K Features'!$D$5:$CL$125,73,FALSE)</f>
        <v>Yes</v>
      </c>
      <c r="CA335" s="76" t="str">
        <f>VLOOKUP(F335,'N2K Features'!$D$5:$CL$125,74,FALSE)</f>
        <v>Large</v>
      </c>
      <c r="CB335" s="76" t="str">
        <f>VLOOKUP(F335,'N2K Features'!$D$5:$CL$125,75,FALSE)</f>
        <v>High</v>
      </c>
      <c r="CC335" s="76" t="str">
        <f>VLOOKUP(F335,'N2K Features'!$D$5:$CL$125,76,FALSE)</f>
        <v>No</v>
      </c>
      <c r="CD335" s="76">
        <f>VLOOKUP(F335,'N2K Features'!$D$5:$CL$125,77,FALSE)</f>
        <v>0</v>
      </c>
      <c r="CE335" s="76">
        <f>VLOOKUP(F335,'N2K Features'!$D$5:$CL$125,78,FALSE)</f>
        <v>0</v>
      </c>
      <c r="CF335" s="76" t="str">
        <f>VLOOKUP(F335,'N2K Features'!$D$5:$CL$125,79,FALSE)</f>
        <v>No</v>
      </c>
      <c r="CG335" s="76">
        <f>VLOOKUP(F335,'N2K Features'!$D$5:$CL$125,80,FALSE)</f>
        <v>0</v>
      </c>
      <c r="CH335" s="76">
        <f>VLOOKUP(F335,'N2K Features'!$D$5:$CL$125,81,FALSE)</f>
        <v>0</v>
      </c>
      <c r="CI335" s="76" t="str">
        <f>VLOOKUP(F335,'N2K Features'!$D$5:$CL$125,82,FALSE)</f>
        <v>Yes</v>
      </c>
      <c r="CJ335" s="76" t="str">
        <f>VLOOKUP(F335,'N2K Features'!$D$5:$CL$125,83,FALSE)</f>
        <v>Medium</v>
      </c>
      <c r="CK335" s="76" t="str">
        <f>VLOOKUP(F335,'N2K Features'!$D$5:$CL$125,84,FALSE)</f>
        <v>High</v>
      </c>
      <c r="CL335" s="76" t="str">
        <f>VLOOKUP(F335,'N2K Features'!$D$5:$CL$125,85,FALSE)</f>
        <v>Yes</v>
      </c>
      <c r="CM335" s="76" t="str">
        <f>VLOOKUP(F335,'N2K Features'!$D$5:$CL$125,86,FALSE)</f>
        <v>High</v>
      </c>
      <c r="CN335" s="79" t="str">
        <f>VLOOKUP(F335,'N2K Features'!$D$5:$CL$125,87,FALSE)</f>
        <v xml:space="preserve">Distinctive landscapes, heavily used for recreation e.g. dog walking, fishing, boating, bird watching. </v>
      </c>
    </row>
    <row r="336" spans="1:92" ht="14.4" hidden="1" x14ac:dyDescent="0.3">
      <c r="A336" s="129" t="s">
        <v>326</v>
      </c>
      <c r="B336" s="59" t="s">
        <v>327</v>
      </c>
      <c r="C336" s="59" t="s">
        <v>585</v>
      </c>
      <c r="D336" s="59" t="s">
        <v>120</v>
      </c>
      <c r="E336" s="59" t="s">
        <v>589</v>
      </c>
      <c r="F336" s="59" t="s">
        <v>121</v>
      </c>
      <c r="G336" s="59" t="s">
        <v>122</v>
      </c>
      <c r="H336" s="179" t="s">
        <v>123</v>
      </c>
      <c r="I336" s="77" t="str">
        <f>VLOOKUP(F336,'N2K Features'!$D$5:$CL$125,4,FALSE)</f>
        <v>Yes</v>
      </c>
      <c r="J336" s="77" t="str">
        <f>VLOOKUP(F336,'N2K Features'!$D$5:$CL$125,5,FALSE)</f>
        <v>Medium</v>
      </c>
      <c r="K336" s="77" t="str">
        <f>VLOOKUP(F336,'N2K Features'!$D$5:$CL$125,6,FALSE)</f>
        <v>Moderate</v>
      </c>
      <c r="L336" s="77" t="str">
        <f>VLOOKUP(F336,'N2K Features'!$D$5:$CL$125,7,FALSE)</f>
        <v>Yes</v>
      </c>
      <c r="M336" s="77" t="str">
        <f>VLOOKUP(F336,'N2K Features'!$D$5:$CL$125,8,FALSE)</f>
        <v>Small</v>
      </c>
      <c r="N336" s="77" t="str">
        <f>VLOOKUP(F336,'N2K Features'!$D$5:$CL$125,9,FALSE)</f>
        <v>Low</v>
      </c>
      <c r="O336" s="77" t="str">
        <f>VLOOKUP(F336,'N2K Features'!$D$5:$CL$125,10,FALSE)</f>
        <v>Yes</v>
      </c>
      <c r="P336" s="77" t="str">
        <f>VLOOKUP(F336,'N2K Features'!$D$5:$CL$125,11,FALSE)</f>
        <v>Medium</v>
      </c>
      <c r="Q336" s="77" t="str">
        <f>VLOOKUP(F336,'N2K Features'!$D$5:$CL$125,12,FALSE)</f>
        <v>Low</v>
      </c>
      <c r="R336" s="77" t="str">
        <f>VLOOKUP(F336,'N2K Features'!$D$5:$CL$125,13,FALSE)</f>
        <v>Yes</v>
      </c>
      <c r="S336" s="77" t="str">
        <f>VLOOKUP(F336,'N2K Features'!$D$5:$CL$125,14,FALSE)</f>
        <v>Medium</v>
      </c>
      <c r="T336" s="77" t="str">
        <f>VLOOKUP(F336,'N2K Features'!$D$5:$CL$125,15,FALSE)</f>
        <v>High</v>
      </c>
      <c r="U336" s="77" t="str">
        <f>VLOOKUP(F336,'N2K Features'!$D$5:$CL$125,16,FALSE)</f>
        <v>No</v>
      </c>
      <c r="V336" s="77">
        <f>VLOOKUP(F336,'N2K Features'!$D$5:$CL$125, 17,FALSE)</f>
        <v>0</v>
      </c>
      <c r="W336" s="77">
        <f>VLOOKUP(F336,'N2K Features'!$D$5:$CL$125,18,FALSE)</f>
        <v>0</v>
      </c>
      <c r="X336" s="77" t="str">
        <f>VLOOKUP(F336,'N2K Features'!$D$5:$CL$125,19,FALSE)</f>
        <v>Yes</v>
      </c>
      <c r="Y336" s="77" t="str">
        <f>VLOOKUP(F336,'N2K Features'!$D$5:$CL$125,20,FALSE)</f>
        <v>Medium</v>
      </c>
      <c r="Z336" s="77" t="str">
        <f>VLOOKUP(F336,'N2K Features'!$D$5:$CL$125,21,FALSE)</f>
        <v>High</v>
      </c>
      <c r="AA336" s="77" t="str">
        <f>VLOOKUP(F336,'N2K Features'!$D$5:$CL$125,22,FALSE)</f>
        <v>Yes</v>
      </c>
      <c r="AB336" s="77" t="str">
        <f>VLOOKUP(F336,'N2K Features'!$D$5:$CL$125,23,FALSE)</f>
        <v>Small</v>
      </c>
      <c r="AC336" s="77" t="str">
        <f>VLOOKUP(F336,'N2K Features'!$D$5:$CL$125,24,FALSE)</f>
        <v>High</v>
      </c>
      <c r="AD336" s="77" t="str">
        <f>VLOOKUP(F336,'N2K Features'!$D$5:$CL$125,25,FALSE)</f>
        <v>No</v>
      </c>
      <c r="AE336" s="77">
        <f>VLOOKUP(F336,'N2K Features'!$D$5:$CL$125,26,FALSE)</f>
        <v>0</v>
      </c>
      <c r="AF336" s="78">
        <f>VLOOKUP(F336,'N2K Features'!$D$5:$CL$125,27,FALSE)</f>
        <v>0</v>
      </c>
      <c r="AG336" s="76" t="str">
        <f>VLOOKUP(F336,'N2K Features'!$D$5:$CL$125,28,FALSE)</f>
        <v>No</v>
      </c>
      <c r="AH336" s="76">
        <f>VLOOKUP(F336,'N2K Features'!$D$5:$CL$125,29,FALSE)</f>
        <v>0</v>
      </c>
      <c r="AI336" s="76">
        <f>VLOOKUP(F336,'N2K Features'!$D$5:$CL$125,30,FALSE)</f>
        <v>0</v>
      </c>
      <c r="AJ336" s="76" t="str">
        <f>VLOOKUP(F336,'N2K Features'!$D$5:$CL$125,31,FALSE)</f>
        <v>No</v>
      </c>
      <c r="AK336" s="76">
        <f>VLOOKUP(F336,'N2K Features'!$D$5:$CL$125,32,FALSE)</f>
        <v>0</v>
      </c>
      <c r="AL336" s="76">
        <f>VLOOKUP(F336,'N2K Features'!$D$5:$CL$125,33,FALSE)</f>
        <v>0</v>
      </c>
      <c r="AM336" s="76" t="str">
        <f>VLOOKUP(F336,'N2K Features'!$D$5:$CL$125,34,FALSE)</f>
        <v>No</v>
      </c>
      <c r="AN336" s="76">
        <f>VLOOKUP(F336,'N2K Features'!$D$5:$CL$125,35,FALSE)</f>
        <v>0</v>
      </c>
      <c r="AO336" s="76">
        <f>VLOOKUP(F336,'N2K Features'!$D$5:$CL$125,36,FALSE)</f>
        <v>0</v>
      </c>
      <c r="AP336" s="76" t="str">
        <f>VLOOKUP(F336,'N2K Features'!$D$5:$CL$125,37,FALSE)</f>
        <v>No</v>
      </c>
      <c r="AQ336" s="76">
        <f>VLOOKUP(F336,'N2K Features'!$D$5:$CL$125,38,FALSE)</f>
        <v>0</v>
      </c>
      <c r="AR336" s="76">
        <f>VLOOKUP(F336,'N2K Features'!$D$5:$CL$125,39,FALSE)</f>
        <v>0</v>
      </c>
      <c r="AS336" s="76" t="str">
        <f>VLOOKUP(F336,'N2K Features'!$D$5:$CL$125,40,FALSE)</f>
        <v>No</v>
      </c>
      <c r="AT336" s="76">
        <f>VLOOKUP(F336,'N2K Features'!$D$5:$CL$125,41,FALSE)</f>
        <v>0</v>
      </c>
      <c r="AU336" s="76">
        <f>VLOOKUP(F336,'N2K Features'!$D$5:$CL$125,42,FALSE)</f>
        <v>0</v>
      </c>
      <c r="AV336" s="76" t="str">
        <f>VLOOKUP(F336,'N2K Features'!$D$5:$CL$125,43,FALSE)</f>
        <v>No</v>
      </c>
      <c r="AW336" s="76">
        <f>VLOOKUP(F336,'N2K Features'!$D$5:$CL$125,44,FALSE)</f>
        <v>0</v>
      </c>
      <c r="AX336" s="76">
        <f>VLOOKUP(F336,'N2K Features'!$D$5:$CL$125,45,FALSE)</f>
        <v>0</v>
      </c>
      <c r="AY336" s="76" t="str">
        <f>VLOOKUP(F336,'N2K Features'!$D$5:$CL$125,46,FALSE)</f>
        <v>No</v>
      </c>
      <c r="AZ336" s="76">
        <f>VLOOKUP(F336,'N2K Features'!$D$5:$CL$125,47,FALSE)</f>
        <v>0</v>
      </c>
      <c r="BA336" s="76">
        <f>VLOOKUP(F336,'N2K Features'!$D$5:$CL$125,48,FALSE)</f>
        <v>0</v>
      </c>
      <c r="BB336" s="76" t="str">
        <f>VLOOKUP(F336,'N2K Features'!$D$5:$CL$125,49,FALSE)</f>
        <v>No</v>
      </c>
      <c r="BC336" s="76">
        <f>VLOOKUP(F336,'N2K Features'!$D$5:$CL$125,50,FALSE)</f>
        <v>0</v>
      </c>
      <c r="BD336" s="130">
        <f>VLOOKUP(F336,'N2K Features'!$D$5:$CL$125,51,FALSE)</f>
        <v>0</v>
      </c>
      <c r="BE336" s="76" t="str">
        <f>VLOOKUP(F336,'N2K Features'!$D$5:$CL$125,52,FALSE)</f>
        <v>Yes</v>
      </c>
      <c r="BF336" s="76" t="str">
        <f>VLOOKUP(F336,'N2K Features'!$D$5:$CL$125,53,FALSE)</f>
        <v>Small</v>
      </c>
      <c r="BG336" s="130" t="str">
        <f>VLOOKUP(F336,'N2K Features'!$D$5:$CL$125,54,FALSE)</f>
        <v>Low</v>
      </c>
      <c r="BH336" s="76" t="str">
        <f>VLOOKUP(F336,'N2K Features'!$D$5:$CL$125,55,FALSE)</f>
        <v>Yes</v>
      </c>
      <c r="BI336" s="76" t="str">
        <f>VLOOKUP(F336,'N2K Features'!$D$5:$CL$125,56,FALSE)</f>
        <v>Small</v>
      </c>
      <c r="BJ336" s="76" t="str">
        <f>VLOOKUP(F336,'N2K Features'!$D$5:$CL$125,57,FALSE)</f>
        <v>High</v>
      </c>
      <c r="BK336" s="76" t="str">
        <f>VLOOKUP(F336,'N2K Features'!$D$5:$CL$125,58,FALSE)</f>
        <v>Yes</v>
      </c>
      <c r="BL336" s="76" t="str">
        <f>VLOOKUP(F336,'N2K Features'!$D$5:$CL$125,59,FALSE)</f>
        <v>Large</v>
      </c>
      <c r="BM336" s="130" t="str">
        <f>VLOOKUP(F336,'N2K Features'!$D$5:$CL$125,60,FALSE)</f>
        <v>Low</v>
      </c>
      <c r="BN336" s="76" t="str">
        <f>VLOOKUP(F336,'N2K Features'!$D$5:$CL$125,61,FALSE)</f>
        <v>No</v>
      </c>
      <c r="BO336" s="76">
        <f>VLOOKUP(F336,'N2K Features'!$D$5:$CL$125,62,FALSE)</f>
        <v>0</v>
      </c>
      <c r="BP336" s="76">
        <f>VLOOKUP(F336,'N2K Features'!$D$5:$CL$125,63,FALSE)</f>
        <v>0</v>
      </c>
      <c r="BQ336" s="76" t="str">
        <f>VLOOKUP(F336,'N2K Features'!$D$5:$CL$125,64,FALSE)</f>
        <v>Yes</v>
      </c>
      <c r="BR336" s="76" t="str">
        <f>VLOOKUP(F336,'N2K Features'!$D$5:$CL$125,65,FALSE)</f>
        <v>Medium</v>
      </c>
      <c r="BS336" s="76" t="str">
        <f>VLOOKUP(F336,'N2K Features'!$D$5:$CL$125,66,FALSE)</f>
        <v>Moderate</v>
      </c>
      <c r="BT336" s="76" t="str">
        <f>VLOOKUP(F336,'N2K Features'!$D$5:$CL$125,67,FALSE)</f>
        <v>No</v>
      </c>
      <c r="BU336" s="76">
        <f>VLOOKUP(F336,'N2K Features'!$D$5:$CL$125,68,FALSE)</f>
        <v>0</v>
      </c>
      <c r="BV336" s="76">
        <f>VLOOKUP(F336,'N2K Features'!$D$5:$CL$125,69,FALSE)</f>
        <v>0</v>
      </c>
      <c r="BW336" s="76" t="str">
        <f>VLOOKUP(F336,'N2K Features'!$D$5:$CL$125,70,FALSE)</f>
        <v>Yes</v>
      </c>
      <c r="BX336" s="76" t="str">
        <f>VLOOKUP(F336,'N2K Features'!$D$5:$CL$125,71,FALSE)</f>
        <v>Large</v>
      </c>
      <c r="BY336" s="130" t="str">
        <f>VLOOKUP(F336,'N2K Features'!$D$5:$CL$125,72,FALSE)</f>
        <v>High</v>
      </c>
      <c r="BZ336" s="76" t="str">
        <f>VLOOKUP(F336,'N2K Features'!$D$5:$CL$125,73,FALSE)</f>
        <v>Yes</v>
      </c>
      <c r="CA336" s="76" t="str">
        <f>VLOOKUP(F336,'N2K Features'!$D$5:$CL$125,74,FALSE)</f>
        <v>Large</v>
      </c>
      <c r="CB336" s="76" t="str">
        <f>VLOOKUP(F336,'N2K Features'!$D$5:$CL$125,75,FALSE)</f>
        <v>High</v>
      </c>
      <c r="CC336" s="76" t="str">
        <f>VLOOKUP(F336,'N2K Features'!$D$5:$CL$125,76,FALSE)</f>
        <v>No</v>
      </c>
      <c r="CD336" s="76">
        <f>VLOOKUP(F336,'N2K Features'!$D$5:$CL$125,77,FALSE)</f>
        <v>0</v>
      </c>
      <c r="CE336" s="76">
        <f>VLOOKUP(F336,'N2K Features'!$D$5:$CL$125,78,FALSE)</f>
        <v>0</v>
      </c>
      <c r="CF336" s="76" t="str">
        <f>VLOOKUP(F336,'N2K Features'!$D$5:$CL$125,79,FALSE)</f>
        <v>No</v>
      </c>
      <c r="CG336" s="76">
        <f>VLOOKUP(F336,'N2K Features'!$D$5:$CL$125,80,FALSE)</f>
        <v>0</v>
      </c>
      <c r="CH336" s="76">
        <f>VLOOKUP(F336,'N2K Features'!$D$5:$CL$125,81,FALSE)</f>
        <v>0</v>
      </c>
      <c r="CI336" s="76" t="str">
        <f>VLOOKUP(F336,'N2K Features'!$D$5:$CL$125,82,FALSE)</f>
        <v>Yes</v>
      </c>
      <c r="CJ336" s="76" t="str">
        <f>VLOOKUP(F336,'N2K Features'!$D$5:$CL$125,83,FALSE)</f>
        <v>Medium</v>
      </c>
      <c r="CK336" s="76" t="str">
        <f>VLOOKUP(F336,'N2K Features'!$D$5:$CL$125,84,FALSE)</f>
        <v>High</v>
      </c>
      <c r="CL336" s="76" t="str">
        <f>VLOOKUP(F336,'N2K Features'!$D$5:$CL$125,85,FALSE)</f>
        <v>Yes</v>
      </c>
      <c r="CM336" s="76" t="str">
        <f>VLOOKUP(F336,'N2K Features'!$D$5:$CL$125,86,FALSE)</f>
        <v>Medium</v>
      </c>
      <c r="CN336" s="79" t="str">
        <f>VLOOKUP(F336,'N2K Features'!$D$5:$CL$125,87,FALSE)</f>
        <v xml:space="preserve">Part of coastal landscape, used for bird watching, recreational bait digging, boat moorings. </v>
      </c>
    </row>
    <row r="337" spans="1:92" ht="14.4" hidden="1" x14ac:dyDescent="0.3">
      <c r="A337" s="129" t="s">
        <v>326</v>
      </c>
      <c r="B337" s="59" t="s">
        <v>327</v>
      </c>
      <c r="C337" s="59" t="s">
        <v>585</v>
      </c>
      <c r="D337" s="59" t="s">
        <v>656</v>
      </c>
      <c r="E337" s="59" t="s">
        <v>598</v>
      </c>
      <c r="F337" s="59" t="s">
        <v>657</v>
      </c>
      <c r="G337" s="59" t="s">
        <v>658</v>
      </c>
      <c r="H337" s="179" t="s">
        <v>659</v>
      </c>
      <c r="I337" s="77" t="str">
        <f>VLOOKUP(F337,'N2K Features'!$D$5:$CL$125,4,FALSE)</f>
        <v>Yes</v>
      </c>
      <c r="J337" s="77" t="str">
        <f>VLOOKUP(F337,'N2K Features'!$D$5:$CL$125,5,FALSE)</f>
        <v>Medium</v>
      </c>
      <c r="K337" s="77" t="str">
        <f>VLOOKUP(F337,'N2K Features'!$D$5:$CL$125,6,FALSE)</f>
        <v>Moderate</v>
      </c>
      <c r="L337" s="77" t="str">
        <f>VLOOKUP(F337,'N2K Features'!$D$5:$CL$125,7,FALSE)</f>
        <v>Yes</v>
      </c>
      <c r="M337" s="77" t="str">
        <f>VLOOKUP(F337,'N2K Features'!$D$5:$CL$125,8,FALSE)</f>
        <v>Medium</v>
      </c>
      <c r="N337" s="77" t="str">
        <f>VLOOKUP(F337,'N2K Features'!$D$5:$CL$125,9,FALSE)</f>
        <v>Moderate</v>
      </c>
      <c r="O337" s="77" t="str">
        <f>VLOOKUP(F337,'N2K Features'!$D$5:$CL$125,10,FALSE)</f>
        <v>Yes</v>
      </c>
      <c r="P337" s="77" t="str">
        <f>VLOOKUP(F337,'N2K Features'!$D$5:$CL$125,11,FALSE)</f>
        <v>Medium</v>
      </c>
      <c r="Q337" s="77" t="str">
        <f>VLOOKUP(F337,'N2K Features'!$D$5:$CL$125,12,FALSE)</f>
        <v>Low</v>
      </c>
      <c r="R337" s="77" t="str">
        <f>VLOOKUP(F337,'N2K Features'!$D$5:$CL$125,13,FALSE)</f>
        <v>Yes</v>
      </c>
      <c r="S337" s="77" t="str">
        <f>VLOOKUP(F337,'N2K Features'!$D$5:$CL$125,14,FALSE)</f>
        <v>Low</v>
      </c>
      <c r="T337" s="77" t="str">
        <f>VLOOKUP(F337,'N2K Features'!$D$5:$CL$125,15,FALSE)</f>
        <v>Low</v>
      </c>
      <c r="U337" s="77" t="str">
        <f>VLOOKUP(F337,'N2K Features'!$D$5:$CL$125,16,FALSE)</f>
        <v>Yes</v>
      </c>
      <c r="V337" s="77" t="str">
        <f>VLOOKUP(F337,'N2K Features'!$D$5:$CL$125, 17,FALSE)</f>
        <v>Medium</v>
      </c>
      <c r="W337" s="77" t="str">
        <f>VLOOKUP(F337,'N2K Features'!$D$5:$CL$125,18,FALSE)</f>
        <v>High</v>
      </c>
      <c r="X337" s="77" t="str">
        <f>VLOOKUP(F337,'N2K Features'!$D$5:$CL$125,19,FALSE)</f>
        <v>Yes</v>
      </c>
      <c r="Y337" s="77" t="str">
        <f>VLOOKUP(F337,'N2K Features'!$D$5:$CL$125,20,FALSE)</f>
        <v>Medium</v>
      </c>
      <c r="Z337" s="77" t="str">
        <f>VLOOKUP(F337,'N2K Features'!$D$5:$CL$125,21,FALSE)</f>
        <v>High</v>
      </c>
      <c r="AA337" s="77" t="str">
        <f>VLOOKUP(F337,'N2K Features'!$D$5:$CL$125,22,FALSE)</f>
        <v>No</v>
      </c>
      <c r="AB337" s="77">
        <f>VLOOKUP(F337,'N2K Features'!$D$5:$CL$125,23,FALSE)</f>
        <v>0</v>
      </c>
      <c r="AC337" s="77">
        <f>VLOOKUP(F337,'N2K Features'!$D$5:$CL$125,24,FALSE)</f>
        <v>0</v>
      </c>
      <c r="AD337" s="77" t="str">
        <f>VLOOKUP(F337,'N2K Features'!$D$5:$CL$125,25,FALSE)</f>
        <v>Yes</v>
      </c>
      <c r="AE337" s="77" t="str">
        <f>VLOOKUP(F337,'N2K Features'!$D$5:$CL$125,26,FALSE)</f>
        <v>Small</v>
      </c>
      <c r="AF337" s="78" t="str">
        <f>VLOOKUP(F337,'N2K Features'!$D$5:$CL$125,27,FALSE)</f>
        <v>Low</v>
      </c>
      <c r="AG337" s="76" t="str">
        <f>VLOOKUP(F337,'N2K Features'!$D$5:$CL$125,28,FALSE)</f>
        <v>No</v>
      </c>
      <c r="AH337" s="76">
        <f>VLOOKUP(F337,'N2K Features'!$D$5:$CL$125,29,FALSE)</f>
        <v>0</v>
      </c>
      <c r="AI337" s="76">
        <f>VLOOKUP(F337,'N2K Features'!$D$5:$CL$125,30,FALSE)</f>
        <v>0</v>
      </c>
      <c r="AJ337" s="76" t="str">
        <f>VLOOKUP(F337,'N2K Features'!$D$5:$CL$125,31,FALSE)</f>
        <v>No</v>
      </c>
      <c r="AK337" s="76">
        <f>VLOOKUP(F337,'N2K Features'!$D$5:$CL$125,32,FALSE)</f>
        <v>0</v>
      </c>
      <c r="AL337" s="76">
        <f>VLOOKUP(F337,'N2K Features'!$D$5:$CL$125,33,FALSE)</f>
        <v>0</v>
      </c>
      <c r="AM337" s="76" t="str">
        <f>VLOOKUP(F337,'N2K Features'!$D$5:$CL$125,34,FALSE)</f>
        <v>No</v>
      </c>
      <c r="AN337" s="76">
        <f>VLOOKUP(F337,'N2K Features'!$D$5:$CL$125,35,FALSE)</f>
        <v>0</v>
      </c>
      <c r="AO337" s="76">
        <f>VLOOKUP(F337,'N2K Features'!$D$5:$CL$125,36,FALSE)</f>
        <v>0</v>
      </c>
      <c r="AP337" s="76" t="str">
        <f>VLOOKUP(F337,'N2K Features'!$D$5:$CL$125,37,FALSE)</f>
        <v>Yes</v>
      </c>
      <c r="AQ337" s="76" t="str">
        <f>VLOOKUP(F337,'N2K Features'!$D$5:$CL$125,38,FALSE)</f>
        <v>Medium</v>
      </c>
      <c r="AR337" s="76" t="str">
        <f>VLOOKUP(F337,'N2K Features'!$D$5:$CL$125,39,FALSE)</f>
        <v>High</v>
      </c>
      <c r="AS337" s="76" t="str">
        <f>VLOOKUP(F337,'N2K Features'!$D$5:$CL$125,40,FALSE)</f>
        <v>No</v>
      </c>
      <c r="AT337" s="76">
        <f>VLOOKUP(F337,'N2K Features'!$D$5:$CL$125,41,FALSE)</f>
        <v>0</v>
      </c>
      <c r="AU337" s="76">
        <f>VLOOKUP(F337,'N2K Features'!$D$5:$CL$125,42,FALSE)</f>
        <v>0</v>
      </c>
      <c r="AV337" s="76" t="str">
        <f>VLOOKUP(F337,'N2K Features'!$D$5:$CL$125,43,FALSE)</f>
        <v>No</v>
      </c>
      <c r="AW337" s="76">
        <f>VLOOKUP(F337,'N2K Features'!$D$5:$CL$125,44,FALSE)</f>
        <v>0</v>
      </c>
      <c r="AX337" s="76">
        <f>VLOOKUP(F337,'N2K Features'!$D$5:$CL$125,45,FALSE)</f>
        <v>0</v>
      </c>
      <c r="AY337" s="76" t="str">
        <f>VLOOKUP(F337,'N2K Features'!$D$5:$CL$125,46,FALSE)</f>
        <v>No</v>
      </c>
      <c r="AZ337" s="76">
        <f>VLOOKUP(F337,'N2K Features'!$D$5:$CL$125,47,FALSE)</f>
        <v>0</v>
      </c>
      <c r="BA337" s="76">
        <f>VLOOKUP(F337,'N2K Features'!$D$5:$CL$125,48,FALSE)</f>
        <v>0</v>
      </c>
      <c r="BB337" s="76" t="str">
        <f>VLOOKUP(F337,'N2K Features'!$D$5:$CL$125,49,FALSE)</f>
        <v>No</v>
      </c>
      <c r="BC337" s="76">
        <f>VLOOKUP(F337,'N2K Features'!$D$5:$CL$125,50,FALSE)</f>
        <v>0</v>
      </c>
      <c r="BD337" s="130">
        <f>VLOOKUP(F337,'N2K Features'!$D$5:$CL$125,51,FALSE)</f>
        <v>0</v>
      </c>
      <c r="BE337" s="76" t="str">
        <f>VLOOKUP(F337,'N2K Features'!$D$5:$CL$125,52,FALSE)</f>
        <v>No</v>
      </c>
      <c r="BF337" s="76">
        <f>VLOOKUP(F337,'N2K Features'!$D$5:$CL$125,53,FALSE)</f>
        <v>0</v>
      </c>
      <c r="BG337" s="130">
        <f>VLOOKUP(F337,'N2K Features'!$D$5:$CL$125,54,FALSE)</f>
        <v>0</v>
      </c>
      <c r="BH337" s="76" t="str">
        <f>VLOOKUP(F337,'N2K Features'!$D$5:$CL$125,55,FALSE)</f>
        <v>Yes</v>
      </c>
      <c r="BI337" s="76" t="str">
        <f>VLOOKUP(F337,'N2K Features'!$D$5:$CL$125,56,FALSE)</f>
        <v>Small</v>
      </c>
      <c r="BJ337" s="76" t="str">
        <f>VLOOKUP(F337,'N2K Features'!$D$5:$CL$125,57,FALSE)</f>
        <v>Low</v>
      </c>
      <c r="BK337" s="76" t="str">
        <f>VLOOKUP(F337,'N2K Features'!$D$5:$CL$125,58,FALSE)</f>
        <v>No</v>
      </c>
      <c r="BL337" s="76">
        <f>VLOOKUP(F337,'N2K Features'!$D$5:$CL$125,59,FALSE)</f>
        <v>0</v>
      </c>
      <c r="BM337" s="130">
        <f>VLOOKUP(F337,'N2K Features'!$D$5:$CL$125,60,FALSE)</f>
        <v>0</v>
      </c>
      <c r="BN337" s="76" t="str">
        <f>VLOOKUP(F337,'N2K Features'!$D$5:$CL$125,61,FALSE)</f>
        <v>No</v>
      </c>
      <c r="BO337" s="76">
        <f>VLOOKUP(F337,'N2K Features'!$D$5:$CL$125,62,FALSE)</f>
        <v>0</v>
      </c>
      <c r="BP337" s="76">
        <f>VLOOKUP(F337,'N2K Features'!$D$5:$CL$125,63,FALSE)</f>
        <v>0</v>
      </c>
      <c r="BQ337" s="76" t="str">
        <f>VLOOKUP(F337,'N2K Features'!$D$5:$CL$125,64,FALSE)</f>
        <v>No</v>
      </c>
      <c r="BR337" s="76">
        <f>VLOOKUP(F337,'N2K Features'!$D$5:$CL$125,65,FALSE)</f>
        <v>0</v>
      </c>
      <c r="BS337" s="76">
        <f>VLOOKUP(F337,'N2K Features'!$D$5:$CL$125,66,FALSE)</f>
        <v>0</v>
      </c>
      <c r="BT337" s="76" t="str">
        <f>VLOOKUP(F337,'N2K Features'!$D$5:$CL$125,67,FALSE)</f>
        <v>Yes</v>
      </c>
      <c r="BU337" s="76" t="str">
        <f>VLOOKUP(F337,'N2K Features'!$D$5:$CL$125,68,FALSE)</f>
        <v>Small</v>
      </c>
      <c r="BV337" s="76" t="str">
        <f>VLOOKUP(F337,'N2K Features'!$D$5:$CL$125,69,FALSE)</f>
        <v>High</v>
      </c>
      <c r="BW337" s="76" t="str">
        <f>VLOOKUP(F337,'N2K Features'!$D$5:$CL$125,70,FALSE)</f>
        <v>Yes</v>
      </c>
      <c r="BX337" s="76" t="str">
        <f>VLOOKUP(F337,'N2K Features'!$D$5:$CL$125,71,FALSE)</f>
        <v>Medium</v>
      </c>
      <c r="BY337" s="130" t="str">
        <f>VLOOKUP(F337,'N2K Features'!$D$5:$CL$125,72,FALSE)</f>
        <v>High</v>
      </c>
      <c r="BZ337" s="76" t="str">
        <f>VLOOKUP(F337,'N2K Features'!$D$5:$CL$125,73,FALSE)</f>
        <v>Yes</v>
      </c>
      <c r="CA337" s="76" t="str">
        <f>VLOOKUP(F337,'N2K Features'!$D$5:$CL$125,74,FALSE)</f>
        <v>Large</v>
      </c>
      <c r="CB337" s="76" t="str">
        <f>VLOOKUP(F337,'N2K Features'!$D$5:$CL$125,75,FALSE)</f>
        <v>High</v>
      </c>
      <c r="CC337" s="76" t="str">
        <f>VLOOKUP(F337,'N2K Features'!$D$5:$CL$125,76,FALSE)</f>
        <v>No</v>
      </c>
      <c r="CD337" s="76">
        <f>VLOOKUP(F337,'N2K Features'!$D$5:$CL$125,77,FALSE)</f>
        <v>0</v>
      </c>
      <c r="CE337" s="76">
        <f>VLOOKUP(F337,'N2K Features'!$D$5:$CL$125,78,FALSE)</f>
        <v>0</v>
      </c>
      <c r="CF337" s="76" t="str">
        <f>VLOOKUP(F337,'N2K Features'!$D$5:$CL$125,79,FALSE)</f>
        <v>Yes</v>
      </c>
      <c r="CG337" s="76" t="str">
        <f>VLOOKUP(F337,'N2K Features'!$D$5:$CL$125,80,FALSE)</f>
        <v>Medium</v>
      </c>
      <c r="CH337" s="76" t="str">
        <f>VLOOKUP(F337,'N2K Features'!$D$5:$CL$125,81,FALSE)</f>
        <v>Low</v>
      </c>
      <c r="CI337" s="76" t="str">
        <f>VLOOKUP(F337,'N2K Features'!$D$5:$CL$125,82,FALSE)</f>
        <v>Yes</v>
      </c>
      <c r="CJ337" s="76" t="str">
        <f>VLOOKUP(F337,'N2K Features'!$D$5:$CL$125,83,FALSE)</f>
        <v>Medium</v>
      </c>
      <c r="CK337" s="76" t="str">
        <f>VLOOKUP(F337,'N2K Features'!$D$5:$CL$125,84,FALSE)</f>
        <v>High</v>
      </c>
      <c r="CL337" s="76" t="str">
        <f>VLOOKUP(F337,'N2K Features'!$D$5:$CL$125,85,FALSE)</f>
        <v>Yes</v>
      </c>
      <c r="CM337" s="76" t="str">
        <f>VLOOKUP(F337,'N2K Features'!$D$5:$CL$125,86,FALSE)</f>
        <v>Low</v>
      </c>
      <c r="CN337" s="79" t="str">
        <f>VLOOKUP(F337,'N2K Features'!$D$5:$CL$125,87,FALSE)</f>
        <v xml:space="preserve">Distinctive part of coastal landscape. Good for bird watching and show of flowers in summer. Educational use. </v>
      </c>
    </row>
    <row r="338" spans="1:92" ht="14.4" hidden="1" x14ac:dyDescent="0.3">
      <c r="A338" s="129" t="s">
        <v>326</v>
      </c>
      <c r="B338" s="59" t="s">
        <v>327</v>
      </c>
      <c r="C338" s="59" t="s">
        <v>585</v>
      </c>
      <c r="D338" s="59" t="s">
        <v>671</v>
      </c>
      <c r="E338" s="59" t="s">
        <v>600</v>
      </c>
      <c r="F338" s="59" t="s">
        <v>672</v>
      </c>
      <c r="G338" s="59" t="s">
        <v>672</v>
      </c>
      <c r="H338" s="179" t="s">
        <v>673</v>
      </c>
      <c r="I338" s="77" t="str">
        <f>VLOOKUP(F338,'N2K Features'!$D$5:$CL$125,4,FALSE)</f>
        <v>Yes</v>
      </c>
      <c r="J338" s="77" t="str">
        <f>VLOOKUP(F338,'N2K Features'!$D$5:$CL$125,5,FALSE)</f>
        <v>Small</v>
      </c>
      <c r="K338" s="77" t="str">
        <f>VLOOKUP(F338,'N2K Features'!$D$5:$CL$125,6,FALSE)</f>
        <v>Moderate</v>
      </c>
      <c r="L338" s="77" t="str">
        <f>VLOOKUP(F338,'N2K Features'!$D$5:$CL$125,7,FALSE)</f>
        <v>Yes</v>
      </c>
      <c r="M338" s="77" t="str">
        <f>VLOOKUP(F338,'N2K Features'!$D$5:$CL$125,8,FALSE)</f>
        <v>Small</v>
      </c>
      <c r="N338" s="77" t="str">
        <f>VLOOKUP(F338,'N2K Features'!$D$5:$CL$125,9,FALSE)</f>
        <v>Low</v>
      </c>
      <c r="O338" s="77" t="str">
        <f>VLOOKUP(F338,'N2K Features'!$D$5:$CL$125,10,FALSE)</f>
        <v>Yes</v>
      </c>
      <c r="P338" s="77" t="str">
        <f>VLOOKUP(F338,'N2K Features'!$D$5:$CL$125,11,FALSE)</f>
        <v>Small</v>
      </c>
      <c r="Q338" s="77" t="str">
        <f>VLOOKUP(F338,'N2K Features'!$D$5:$CL$125,12,FALSE)</f>
        <v>Low</v>
      </c>
      <c r="R338" s="77" t="str">
        <f>VLOOKUP(F338,'N2K Features'!$D$5:$CL$125,13,FALSE)</f>
        <v>Yes</v>
      </c>
      <c r="S338" s="77" t="str">
        <f>VLOOKUP(F338,'N2K Features'!$D$5:$CL$125,14,FALSE)</f>
        <v>Small</v>
      </c>
      <c r="T338" s="77" t="str">
        <f>VLOOKUP(F338,'N2K Features'!$D$5:$CL$125,15,FALSE)</f>
        <v>Low</v>
      </c>
      <c r="U338" s="77" t="str">
        <f>VLOOKUP(F338,'N2K Features'!$D$5:$CL$125,16,FALSE)</f>
        <v>No</v>
      </c>
      <c r="V338" s="77">
        <f>VLOOKUP(F338,'N2K Features'!$D$5:$CL$125, 17,FALSE)</f>
        <v>0</v>
      </c>
      <c r="W338" s="77">
        <f>VLOOKUP(F338,'N2K Features'!$D$5:$CL$125,18,FALSE)</f>
        <v>0</v>
      </c>
      <c r="X338" s="77" t="str">
        <f>VLOOKUP(F338,'N2K Features'!$D$5:$CL$125,19,FALSE)</f>
        <v>No</v>
      </c>
      <c r="Y338" s="77">
        <f>VLOOKUP(F338,'N2K Features'!$D$5:$CL$125,20,FALSE)</f>
        <v>0</v>
      </c>
      <c r="Z338" s="77">
        <f>VLOOKUP(F338,'N2K Features'!$D$5:$CL$125,21,FALSE)</f>
        <v>0</v>
      </c>
      <c r="AA338" s="77" t="str">
        <f>VLOOKUP(F338,'N2K Features'!$D$5:$CL$125,22,FALSE)</f>
        <v>No</v>
      </c>
      <c r="AB338" s="77">
        <f>VLOOKUP(F338,'N2K Features'!$D$5:$CL$125,23,FALSE)</f>
        <v>0</v>
      </c>
      <c r="AC338" s="77">
        <f>VLOOKUP(F338,'N2K Features'!$D$5:$CL$125,24,FALSE)</f>
        <v>0</v>
      </c>
      <c r="AD338" s="77" t="str">
        <f>VLOOKUP(F338,'N2K Features'!$D$5:$CL$125,25,FALSE)</f>
        <v>No</v>
      </c>
      <c r="AE338" s="77">
        <f>VLOOKUP(F338,'N2K Features'!$D$5:$CL$125,26,FALSE)</f>
        <v>0</v>
      </c>
      <c r="AF338" s="78">
        <f>VLOOKUP(F338,'N2K Features'!$D$5:$CL$125,27,FALSE)</f>
        <v>0</v>
      </c>
      <c r="AG338" s="76" t="str">
        <f>VLOOKUP(F338,'N2K Features'!$D$5:$CL$125,28,FALSE)</f>
        <v>No</v>
      </c>
      <c r="AH338" s="76">
        <f>VLOOKUP(F338,'N2K Features'!$D$5:$CL$125,29,FALSE)</f>
        <v>0</v>
      </c>
      <c r="AI338" s="76">
        <f>VLOOKUP(F338,'N2K Features'!$D$5:$CL$125,30,FALSE)</f>
        <v>0</v>
      </c>
      <c r="AJ338" s="76" t="str">
        <f>VLOOKUP(F338,'N2K Features'!$D$5:$CL$125,31,FALSE)</f>
        <v>No</v>
      </c>
      <c r="AK338" s="76">
        <f>VLOOKUP(F338,'N2K Features'!$D$5:$CL$125,32,FALSE)</f>
        <v>0</v>
      </c>
      <c r="AL338" s="76">
        <f>VLOOKUP(F338,'N2K Features'!$D$5:$CL$125,33,FALSE)</f>
        <v>0</v>
      </c>
      <c r="AM338" s="76" t="str">
        <f>VLOOKUP(F338,'N2K Features'!$D$5:$CL$125,34,FALSE)</f>
        <v>No</v>
      </c>
      <c r="AN338" s="76">
        <f>VLOOKUP(F338,'N2K Features'!$D$5:$CL$125,35,FALSE)</f>
        <v>0</v>
      </c>
      <c r="AO338" s="76">
        <f>VLOOKUP(F338,'N2K Features'!$D$5:$CL$125,36,FALSE)</f>
        <v>0</v>
      </c>
      <c r="AP338" s="76" t="str">
        <f>VLOOKUP(F338,'N2K Features'!$D$5:$CL$125,37,FALSE)</f>
        <v>No</v>
      </c>
      <c r="AQ338" s="76">
        <f>VLOOKUP(F338,'N2K Features'!$D$5:$CL$125,38,FALSE)</f>
        <v>0</v>
      </c>
      <c r="AR338" s="76">
        <f>VLOOKUP(F338,'N2K Features'!$D$5:$CL$125,39,FALSE)</f>
        <v>0</v>
      </c>
      <c r="AS338" s="76" t="str">
        <f>VLOOKUP(F338,'N2K Features'!$D$5:$CL$125,40,FALSE)</f>
        <v>No</v>
      </c>
      <c r="AT338" s="76">
        <f>VLOOKUP(F338,'N2K Features'!$D$5:$CL$125,41,FALSE)</f>
        <v>0</v>
      </c>
      <c r="AU338" s="76">
        <f>VLOOKUP(F338,'N2K Features'!$D$5:$CL$125,42,FALSE)</f>
        <v>0</v>
      </c>
      <c r="AV338" s="76" t="str">
        <f>VLOOKUP(F338,'N2K Features'!$D$5:$CL$125,43,FALSE)</f>
        <v>No</v>
      </c>
      <c r="AW338" s="76">
        <f>VLOOKUP(F338,'N2K Features'!$D$5:$CL$125,44,FALSE)</f>
        <v>0</v>
      </c>
      <c r="AX338" s="76">
        <f>VLOOKUP(F338,'N2K Features'!$D$5:$CL$125,45,FALSE)</f>
        <v>0</v>
      </c>
      <c r="AY338" s="76" t="str">
        <f>VLOOKUP(F338,'N2K Features'!$D$5:$CL$125,46,FALSE)</f>
        <v>No</v>
      </c>
      <c r="AZ338" s="76">
        <f>VLOOKUP(F338,'N2K Features'!$D$5:$CL$125,47,FALSE)</f>
        <v>0</v>
      </c>
      <c r="BA338" s="76">
        <f>VLOOKUP(F338,'N2K Features'!$D$5:$CL$125,48,FALSE)</f>
        <v>0</v>
      </c>
      <c r="BB338" s="76" t="str">
        <f>VLOOKUP(F338,'N2K Features'!$D$5:$CL$125,49,FALSE)</f>
        <v>No</v>
      </c>
      <c r="BC338" s="76">
        <f>VLOOKUP(F338,'N2K Features'!$D$5:$CL$125,50,FALSE)</f>
        <v>0</v>
      </c>
      <c r="BD338" s="130">
        <f>VLOOKUP(F338,'N2K Features'!$D$5:$CL$125,51,FALSE)</f>
        <v>0</v>
      </c>
      <c r="BE338" s="76" t="str">
        <f>VLOOKUP(F338,'N2K Features'!$D$5:$CL$125,52,FALSE)</f>
        <v>No</v>
      </c>
      <c r="BF338" s="76">
        <f>VLOOKUP(F338,'N2K Features'!$D$5:$CL$125,53,FALSE)</f>
        <v>0</v>
      </c>
      <c r="BG338" s="130">
        <f>VLOOKUP(F338,'N2K Features'!$D$5:$CL$125,54,FALSE)</f>
        <v>0</v>
      </c>
      <c r="BH338" s="76" t="str">
        <f>VLOOKUP(F338,'N2K Features'!$D$5:$CL$125,55,FALSE)</f>
        <v>No</v>
      </c>
      <c r="BI338" s="76">
        <f>VLOOKUP(F338,'N2K Features'!$D$5:$CL$125,56,FALSE)</f>
        <v>0</v>
      </c>
      <c r="BJ338" s="76">
        <f>VLOOKUP(F338,'N2K Features'!$D$5:$CL$125,57,FALSE)</f>
        <v>0</v>
      </c>
      <c r="BK338" s="76" t="str">
        <f>VLOOKUP(F338,'N2K Features'!$D$5:$CL$125,58,FALSE)</f>
        <v>No</v>
      </c>
      <c r="BL338" s="76">
        <f>VLOOKUP(F338,'N2K Features'!$D$5:$CL$125,59,FALSE)</f>
        <v>0</v>
      </c>
      <c r="BM338" s="130">
        <f>VLOOKUP(F338,'N2K Features'!$D$5:$CL$125,60,FALSE)</f>
        <v>0</v>
      </c>
      <c r="BN338" s="76" t="str">
        <f>VLOOKUP(F338,'N2K Features'!$D$5:$CL$125,61,FALSE)</f>
        <v>No</v>
      </c>
      <c r="BO338" s="76">
        <f>VLOOKUP(F338,'N2K Features'!$D$5:$CL$125,62,FALSE)</f>
        <v>0</v>
      </c>
      <c r="BP338" s="76">
        <f>VLOOKUP(F338,'N2K Features'!$D$5:$CL$125,63,FALSE)</f>
        <v>0</v>
      </c>
      <c r="BQ338" s="76" t="str">
        <f>VLOOKUP(F338,'N2K Features'!$D$5:$CL$125,64,FALSE)</f>
        <v>No</v>
      </c>
      <c r="BR338" s="76">
        <f>VLOOKUP(F338,'N2K Features'!$D$5:$CL$125,65,FALSE)</f>
        <v>0</v>
      </c>
      <c r="BS338" s="76">
        <f>VLOOKUP(F338,'N2K Features'!$D$5:$CL$125,66,FALSE)</f>
        <v>0</v>
      </c>
      <c r="BT338" s="76" t="str">
        <f>VLOOKUP(F338,'N2K Features'!$D$5:$CL$125,67,FALSE)</f>
        <v>No</v>
      </c>
      <c r="BU338" s="76">
        <f>VLOOKUP(F338,'N2K Features'!$D$5:$CL$125,68,FALSE)</f>
        <v>0</v>
      </c>
      <c r="BV338" s="76">
        <f>VLOOKUP(F338,'N2K Features'!$D$5:$CL$125,69,FALSE)</f>
        <v>0</v>
      </c>
      <c r="BW338" s="76" t="str">
        <f>VLOOKUP(F338,'N2K Features'!$D$5:$CL$125,70,FALSE)</f>
        <v>Yes</v>
      </c>
      <c r="BX338" s="76" t="str">
        <f>VLOOKUP(F338,'N2K Features'!$D$5:$CL$125,71,FALSE)</f>
        <v>Medium</v>
      </c>
      <c r="BY338" s="130" t="str">
        <f>VLOOKUP(F338,'N2K Features'!$D$5:$CL$125,72,FALSE)</f>
        <v>High</v>
      </c>
      <c r="BZ338" s="76" t="str">
        <f>VLOOKUP(F338,'N2K Features'!$D$5:$CL$125,73,FALSE)</f>
        <v>Yes</v>
      </c>
      <c r="CA338" s="76" t="str">
        <f>VLOOKUP(F338,'N2K Features'!$D$5:$CL$125,74,FALSE)</f>
        <v>Large</v>
      </c>
      <c r="CB338" s="76" t="str">
        <f>VLOOKUP(F338,'N2K Features'!$D$5:$CL$125,75,FALSE)</f>
        <v>High</v>
      </c>
      <c r="CC338" s="76" t="str">
        <f>VLOOKUP(F338,'N2K Features'!$D$5:$CL$125,76,FALSE)</f>
        <v>No</v>
      </c>
      <c r="CD338" s="76">
        <f>VLOOKUP(F338,'N2K Features'!$D$5:$CL$125,77,FALSE)</f>
        <v>0</v>
      </c>
      <c r="CE338" s="76">
        <f>VLOOKUP(F338,'N2K Features'!$D$5:$CL$125,78,FALSE)</f>
        <v>0</v>
      </c>
      <c r="CF338" s="76" t="str">
        <f>VLOOKUP(F338,'N2K Features'!$D$5:$CL$125,79,FALSE)</f>
        <v>No</v>
      </c>
      <c r="CG338" s="76">
        <f>VLOOKUP(F338,'N2K Features'!$D$5:$CL$125,80,FALSE)</f>
        <v>0</v>
      </c>
      <c r="CH338" s="76">
        <f>VLOOKUP(F338,'N2K Features'!$D$5:$CL$125,81,FALSE)</f>
        <v>0</v>
      </c>
      <c r="CI338" s="76" t="str">
        <f>VLOOKUP(F338,'N2K Features'!$D$5:$CL$125,82,FALSE)</f>
        <v>No</v>
      </c>
      <c r="CJ338" s="76">
        <f>VLOOKUP(F338,'N2K Features'!$D$5:$CL$125,83,FALSE)</f>
        <v>0</v>
      </c>
      <c r="CK338" s="76">
        <f>VLOOKUP(F338,'N2K Features'!$D$5:$CL$125,84,FALSE)</f>
        <v>0</v>
      </c>
      <c r="CL338" s="76" t="str">
        <f>VLOOKUP(F338,'N2K Features'!$D$5:$CL$125,85,FALSE)</f>
        <v>Yes</v>
      </c>
      <c r="CM338" s="76" t="str">
        <f>VLOOKUP(F338,'N2K Features'!$D$5:$CL$125,86,FALSE)</f>
        <v>Medium</v>
      </c>
      <c r="CN338" s="79" t="str">
        <f>VLOOKUP(F338,'N2K Features'!$D$5:$CL$125,87,FALSE)</f>
        <v>Part of beach/shoreline often popular with tourists</v>
      </c>
    </row>
    <row r="339" spans="1:92" ht="14.4" hidden="1" x14ac:dyDescent="0.3">
      <c r="A339" s="129" t="s">
        <v>326</v>
      </c>
      <c r="B339" s="59" t="s">
        <v>327</v>
      </c>
      <c r="C339" s="59" t="s">
        <v>585</v>
      </c>
      <c r="D339" s="59" t="s">
        <v>667</v>
      </c>
      <c r="E339" s="59" t="s">
        <v>600</v>
      </c>
      <c r="F339" s="59" t="s">
        <v>668</v>
      </c>
      <c r="G339" s="59" t="s">
        <v>669</v>
      </c>
      <c r="H339" s="179" t="s">
        <v>670</v>
      </c>
      <c r="I339" s="77" t="str">
        <f>VLOOKUP(F339,'N2K Features'!$D$5:$CL$125,4,FALSE)</f>
        <v>Yes</v>
      </c>
      <c r="J339" s="77" t="str">
        <f>VLOOKUP(F339,'N2K Features'!$D$5:$CL$125,5,FALSE)</f>
        <v>Medium</v>
      </c>
      <c r="K339" s="77" t="str">
        <f>VLOOKUP(F339,'N2K Features'!$D$5:$CL$125,6,FALSE)</f>
        <v>Moderate</v>
      </c>
      <c r="L339" s="77" t="str">
        <f>VLOOKUP(F339,'N2K Features'!$D$5:$CL$125,7,FALSE)</f>
        <v>Yes</v>
      </c>
      <c r="M339" s="77" t="str">
        <f>VLOOKUP(F339,'N2K Features'!$D$5:$CL$125,8,FALSE)</f>
        <v>Small</v>
      </c>
      <c r="N339" s="77" t="str">
        <f>VLOOKUP(F339,'N2K Features'!$D$5:$CL$125,9,FALSE)</f>
        <v>Low</v>
      </c>
      <c r="O339" s="77" t="str">
        <f>VLOOKUP(F339,'N2K Features'!$D$5:$CL$125,10,FALSE)</f>
        <v>Yes</v>
      </c>
      <c r="P339" s="77" t="str">
        <f>VLOOKUP(F339,'N2K Features'!$D$5:$CL$125,11,FALSE)</f>
        <v>Medium</v>
      </c>
      <c r="Q339" s="77" t="str">
        <f>VLOOKUP(F339,'N2K Features'!$D$5:$CL$125,12,FALSE)</f>
        <v>Low</v>
      </c>
      <c r="R339" s="77" t="str">
        <f>VLOOKUP(F339,'N2K Features'!$D$5:$CL$125,13,FALSE)</f>
        <v>Yes</v>
      </c>
      <c r="S339" s="77" t="str">
        <f>VLOOKUP(F339,'N2K Features'!$D$5:$CL$125,14,FALSE)</f>
        <v>Small</v>
      </c>
      <c r="T339" s="77" t="str">
        <f>VLOOKUP(F339,'N2K Features'!$D$5:$CL$125,15,FALSE)</f>
        <v>Low</v>
      </c>
      <c r="U339" s="77" t="str">
        <f>VLOOKUP(F339,'N2K Features'!$D$5:$CL$125,16,FALSE)</f>
        <v>No</v>
      </c>
      <c r="V339" s="77">
        <f>VLOOKUP(F339,'N2K Features'!$D$5:$CL$125, 17,FALSE)</f>
        <v>0</v>
      </c>
      <c r="W339" s="77">
        <f>VLOOKUP(F339,'N2K Features'!$D$5:$CL$125,18,FALSE)</f>
        <v>0</v>
      </c>
      <c r="X339" s="77" t="str">
        <f>VLOOKUP(F339,'N2K Features'!$D$5:$CL$125,19,FALSE)</f>
        <v>Yes</v>
      </c>
      <c r="Y339" s="77" t="str">
        <f>VLOOKUP(F339,'N2K Features'!$D$5:$CL$125,20,FALSE)</f>
        <v>Medium</v>
      </c>
      <c r="Z339" s="77" t="str">
        <f>VLOOKUP(F339,'N2K Features'!$D$5:$CL$125,21,FALSE)</f>
        <v>High</v>
      </c>
      <c r="AA339" s="77" t="str">
        <f>VLOOKUP(F339,'N2K Features'!$D$5:$CL$125,22,FALSE)</f>
        <v>No</v>
      </c>
      <c r="AB339" s="77">
        <f>VLOOKUP(F339,'N2K Features'!$D$5:$CL$125,23,FALSE)</f>
        <v>0</v>
      </c>
      <c r="AC339" s="77">
        <f>VLOOKUP(F339,'N2K Features'!$D$5:$CL$125,24,FALSE)</f>
        <v>0</v>
      </c>
      <c r="AD339" s="77" t="str">
        <f>VLOOKUP(F339,'N2K Features'!$D$5:$CL$125,25,FALSE)</f>
        <v>No</v>
      </c>
      <c r="AE339" s="77">
        <f>VLOOKUP(F339,'N2K Features'!$D$5:$CL$125,26,FALSE)</f>
        <v>0</v>
      </c>
      <c r="AF339" s="78">
        <f>VLOOKUP(F339,'N2K Features'!$D$5:$CL$125,27,FALSE)</f>
        <v>0</v>
      </c>
      <c r="AG339" s="76" t="str">
        <f>VLOOKUP(F339,'N2K Features'!$D$5:$CL$125,28,FALSE)</f>
        <v>No</v>
      </c>
      <c r="AH339" s="76">
        <f>VLOOKUP(F339,'N2K Features'!$D$5:$CL$125,29,FALSE)</f>
        <v>0</v>
      </c>
      <c r="AI339" s="76">
        <f>VLOOKUP(F339,'N2K Features'!$D$5:$CL$125,30,FALSE)</f>
        <v>0</v>
      </c>
      <c r="AJ339" s="76" t="str">
        <f>VLOOKUP(F339,'N2K Features'!$D$5:$CL$125,31,FALSE)</f>
        <v>No</v>
      </c>
      <c r="AK339" s="76">
        <f>VLOOKUP(F339,'N2K Features'!$D$5:$CL$125,32,FALSE)</f>
        <v>0</v>
      </c>
      <c r="AL339" s="76">
        <f>VLOOKUP(F339,'N2K Features'!$D$5:$CL$125,33,FALSE)</f>
        <v>0</v>
      </c>
      <c r="AM339" s="76" t="str">
        <f>VLOOKUP(F339,'N2K Features'!$D$5:$CL$125,34,FALSE)</f>
        <v>No</v>
      </c>
      <c r="AN339" s="76">
        <f>VLOOKUP(F339,'N2K Features'!$D$5:$CL$125,35,FALSE)</f>
        <v>0</v>
      </c>
      <c r="AO339" s="76">
        <f>VLOOKUP(F339,'N2K Features'!$D$5:$CL$125,36,FALSE)</f>
        <v>0</v>
      </c>
      <c r="AP339" s="76" t="str">
        <f>VLOOKUP(F339,'N2K Features'!$D$5:$CL$125,37,FALSE)</f>
        <v>No</v>
      </c>
      <c r="AQ339" s="76">
        <f>VLOOKUP(F339,'N2K Features'!$D$5:$CL$125,38,FALSE)</f>
        <v>0</v>
      </c>
      <c r="AR339" s="76">
        <f>VLOOKUP(F339,'N2K Features'!$D$5:$CL$125,39,FALSE)</f>
        <v>0</v>
      </c>
      <c r="AS339" s="76" t="str">
        <f>VLOOKUP(F339,'N2K Features'!$D$5:$CL$125,40,FALSE)</f>
        <v>No</v>
      </c>
      <c r="AT339" s="76">
        <f>VLOOKUP(F339,'N2K Features'!$D$5:$CL$125,41,FALSE)</f>
        <v>0</v>
      </c>
      <c r="AU339" s="76">
        <f>VLOOKUP(F339,'N2K Features'!$D$5:$CL$125,42,FALSE)</f>
        <v>0</v>
      </c>
      <c r="AV339" s="76" t="str">
        <f>VLOOKUP(F339,'N2K Features'!$D$5:$CL$125,43,FALSE)</f>
        <v>No</v>
      </c>
      <c r="AW339" s="76">
        <f>VLOOKUP(F339,'N2K Features'!$D$5:$CL$125,44,FALSE)</f>
        <v>0</v>
      </c>
      <c r="AX339" s="76">
        <f>VLOOKUP(F339,'N2K Features'!$D$5:$CL$125,45,FALSE)</f>
        <v>0</v>
      </c>
      <c r="AY339" s="76" t="str">
        <f>VLOOKUP(F339,'N2K Features'!$D$5:$CL$125,46,FALSE)</f>
        <v>No</v>
      </c>
      <c r="AZ339" s="76">
        <f>VLOOKUP(F339,'N2K Features'!$D$5:$CL$125,47,FALSE)</f>
        <v>0</v>
      </c>
      <c r="BA339" s="76">
        <f>VLOOKUP(F339,'N2K Features'!$D$5:$CL$125,48,FALSE)</f>
        <v>0</v>
      </c>
      <c r="BB339" s="76" t="str">
        <f>VLOOKUP(F339,'N2K Features'!$D$5:$CL$125,49,FALSE)</f>
        <v>No</v>
      </c>
      <c r="BC339" s="76">
        <f>VLOOKUP(F339,'N2K Features'!$D$5:$CL$125,50,FALSE)</f>
        <v>0</v>
      </c>
      <c r="BD339" s="130">
        <f>VLOOKUP(F339,'N2K Features'!$D$5:$CL$125,51,FALSE)</f>
        <v>0</v>
      </c>
      <c r="BE339" s="76" t="str">
        <f>VLOOKUP(F339,'N2K Features'!$D$5:$CL$125,52,FALSE)</f>
        <v>No</v>
      </c>
      <c r="BF339" s="76">
        <f>VLOOKUP(F339,'N2K Features'!$D$5:$CL$125,53,FALSE)</f>
        <v>0</v>
      </c>
      <c r="BG339" s="130">
        <f>VLOOKUP(F339,'N2K Features'!$D$5:$CL$125,54,FALSE)</f>
        <v>0</v>
      </c>
      <c r="BH339" s="76" t="str">
        <f>VLOOKUP(F339,'N2K Features'!$D$5:$CL$125,55,FALSE)</f>
        <v>Yes</v>
      </c>
      <c r="BI339" s="76" t="str">
        <f>VLOOKUP(F339,'N2K Features'!$D$5:$CL$125,56,FALSE)</f>
        <v>Small</v>
      </c>
      <c r="BJ339" s="76" t="str">
        <f>VLOOKUP(F339,'N2K Features'!$D$5:$CL$125,57,FALSE)</f>
        <v>Low</v>
      </c>
      <c r="BK339" s="76" t="str">
        <f>VLOOKUP(F339,'N2K Features'!$D$5:$CL$125,58,FALSE)</f>
        <v>Yes</v>
      </c>
      <c r="BL339" s="76" t="str">
        <f>VLOOKUP(F339,'N2K Features'!$D$5:$CL$125,59,FALSE)</f>
        <v>Medium</v>
      </c>
      <c r="BM339" s="130" t="str">
        <f>VLOOKUP(F339,'N2K Features'!$D$5:$CL$125,60,FALSE)</f>
        <v>High</v>
      </c>
      <c r="BN339" s="76" t="str">
        <f>VLOOKUP(F339,'N2K Features'!$D$5:$CL$125,61,FALSE)</f>
        <v>No</v>
      </c>
      <c r="BO339" s="76">
        <f>VLOOKUP(F339,'N2K Features'!$D$5:$CL$125,62,FALSE)</f>
        <v>0</v>
      </c>
      <c r="BP339" s="76">
        <f>VLOOKUP(F339,'N2K Features'!$D$5:$CL$125,63,FALSE)</f>
        <v>0</v>
      </c>
      <c r="BQ339" s="76" t="str">
        <f>VLOOKUP(F339,'N2K Features'!$D$5:$CL$125,64,FALSE)</f>
        <v>No</v>
      </c>
      <c r="BR339" s="76">
        <f>VLOOKUP(F339,'N2K Features'!$D$5:$CL$125,65,FALSE)</f>
        <v>0</v>
      </c>
      <c r="BS339" s="76">
        <f>VLOOKUP(F339,'N2K Features'!$D$5:$CL$125,66,FALSE)</f>
        <v>0</v>
      </c>
      <c r="BT339" s="76" t="str">
        <f>VLOOKUP(F339,'N2K Features'!$D$5:$CL$125,67,FALSE)</f>
        <v>No</v>
      </c>
      <c r="BU339" s="76">
        <f>VLOOKUP(F339,'N2K Features'!$D$5:$CL$125,68,FALSE)</f>
        <v>0</v>
      </c>
      <c r="BV339" s="76">
        <f>VLOOKUP(F339,'N2K Features'!$D$5:$CL$125,69,FALSE)</f>
        <v>0</v>
      </c>
      <c r="BW339" s="76" t="str">
        <f>VLOOKUP(F339,'N2K Features'!$D$5:$CL$125,70,FALSE)</f>
        <v>Yes</v>
      </c>
      <c r="BX339" s="76" t="str">
        <f>VLOOKUP(F339,'N2K Features'!$D$5:$CL$125,71,FALSE)</f>
        <v>Medium</v>
      </c>
      <c r="BY339" s="130" t="str">
        <f>VLOOKUP(F339,'N2K Features'!$D$5:$CL$125,72,FALSE)</f>
        <v>High</v>
      </c>
      <c r="BZ339" s="76" t="str">
        <f>VLOOKUP(F339,'N2K Features'!$D$5:$CL$125,73,FALSE)</f>
        <v>Yes</v>
      </c>
      <c r="CA339" s="76" t="str">
        <f>VLOOKUP(F339,'N2K Features'!$D$5:$CL$125,74,FALSE)</f>
        <v>Large</v>
      </c>
      <c r="CB339" s="76" t="str">
        <f>VLOOKUP(F339,'N2K Features'!$D$5:$CL$125,75,FALSE)</f>
        <v>High</v>
      </c>
      <c r="CC339" s="76" t="str">
        <f>VLOOKUP(F339,'N2K Features'!$D$5:$CL$125,76,FALSE)</f>
        <v>No</v>
      </c>
      <c r="CD339" s="76">
        <f>VLOOKUP(F339,'N2K Features'!$D$5:$CL$125,77,FALSE)</f>
        <v>0</v>
      </c>
      <c r="CE339" s="76">
        <f>VLOOKUP(F339,'N2K Features'!$D$5:$CL$125,78,FALSE)</f>
        <v>0</v>
      </c>
      <c r="CF339" s="76" t="str">
        <f>VLOOKUP(F339,'N2K Features'!$D$5:$CL$125,79,FALSE)</f>
        <v>No</v>
      </c>
      <c r="CG339" s="76">
        <f>VLOOKUP(F339,'N2K Features'!$D$5:$CL$125,80,FALSE)</f>
        <v>0</v>
      </c>
      <c r="CH339" s="76">
        <f>VLOOKUP(F339,'N2K Features'!$D$5:$CL$125,81,FALSE)</f>
        <v>0</v>
      </c>
      <c r="CI339" s="76" t="str">
        <f>VLOOKUP(F339,'N2K Features'!$D$5:$CL$125,82,FALSE)</f>
        <v>Yes</v>
      </c>
      <c r="CJ339" s="76" t="str">
        <f>VLOOKUP(F339,'N2K Features'!$D$5:$CL$125,83,FALSE)</f>
        <v>Medium</v>
      </c>
      <c r="CK339" s="76" t="str">
        <f>VLOOKUP(F339,'N2K Features'!$D$5:$CL$125,84,FALSE)</f>
        <v>High</v>
      </c>
      <c r="CL339" s="76" t="str">
        <f>VLOOKUP(F339,'N2K Features'!$D$5:$CL$125,85,FALSE)</f>
        <v>Yes</v>
      </c>
      <c r="CM339" s="76" t="str">
        <f>VLOOKUP(F339,'N2K Features'!$D$5:$CL$125,86,FALSE)</f>
        <v>Medium</v>
      </c>
      <c r="CN339" s="79" t="str">
        <f>VLOOKUP(F339,'N2K Features'!$D$5:$CL$125,87,FALSE)</f>
        <v>Part of coastline landscape</v>
      </c>
    </row>
    <row r="340" spans="1:92" ht="14.4" hidden="1" x14ac:dyDescent="0.3">
      <c r="A340" s="129" t="s">
        <v>326</v>
      </c>
      <c r="B340" s="59" t="s">
        <v>327</v>
      </c>
      <c r="C340" s="59" t="s">
        <v>585</v>
      </c>
      <c r="D340" s="59" t="s">
        <v>663</v>
      </c>
      <c r="E340" s="59" t="s">
        <v>600</v>
      </c>
      <c r="F340" s="59" t="s">
        <v>664</v>
      </c>
      <c r="G340" s="59" t="s">
        <v>665</v>
      </c>
      <c r="H340" s="179" t="s">
        <v>666</v>
      </c>
      <c r="I340" s="77" t="str">
        <f>VLOOKUP(F340,'N2K Features'!$D$5:$CL$125,4,FALSE)</f>
        <v>Yes</v>
      </c>
      <c r="J340" s="77" t="str">
        <f>VLOOKUP(F340,'N2K Features'!$D$5:$CL$125,5,FALSE)</f>
        <v>Medium</v>
      </c>
      <c r="K340" s="77" t="str">
        <f>VLOOKUP(F340,'N2K Features'!$D$5:$CL$125,6,FALSE)</f>
        <v>Moderate</v>
      </c>
      <c r="L340" s="77" t="str">
        <f>VLOOKUP(F340,'N2K Features'!$D$5:$CL$125,7,FALSE)</f>
        <v>Yes</v>
      </c>
      <c r="M340" s="77" t="str">
        <f>VLOOKUP(F340,'N2K Features'!$D$5:$CL$125,8,FALSE)</f>
        <v>Small</v>
      </c>
      <c r="N340" s="77" t="str">
        <f>VLOOKUP(F340,'N2K Features'!$D$5:$CL$125,9,FALSE)</f>
        <v>Low</v>
      </c>
      <c r="O340" s="77" t="str">
        <f>VLOOKUP(F340,'N2K Features'!$D$5:$CL$125,10,FALSE)</f>
        <v>Yes</v>
      </c>
      <c r="P340" s="77" t="str">
        <f>VLOOKUP(F340,'N2K Features'!$D$5:$CL$125,11,FALSE)</f>
        <v>Medium</v>
      </c>
      <c r="Q340" s="77" t="str">
        <f>VLOOKUP(F340,'N2K Features'!$D$5:$CL$125,12,FALSE)</f>
        <v>Low</v>
      </c>
      <c r="R340" s="77" t="str">
        <f>VLOOKUP(F340,'N2K Features'!$D$5:$CL$125,13,FALSE)</f>
        <v>Yes</v>
      </c>
      <c r="S340" s="77" t="str">
        <f>VLOOKUP(F340,'N2K Features'!$D$5:$CL$125,14,FALSE)</f>
        <v>Small</v>
      </c>
      <c r="T340" s="77" t="str">
        <f>VLOOKUP(F340,'N2K Features'!$D$5:$CL$125,15,FALSE)</f>
        <v>Low</v>
      </c>
      <c r="U340" s="77" t="str">
        <f>VLOOKUP(F340,'N2K Features'!$D$5:$CL$125,16,FALSE)</f>
        <v>Yes</v>
      </c>
      <c r="V340" s="77" t="str">
        <f>VLOOKUP(F340,'N2K Features'!$D$5:$CL$125, 17,FALSE)</f>
        <v>Medium</v>
      </c>
      <c r="W340" s="77" t="str">
        <f>VLOOKUP(F340,'N2K Features'!$D$5:$CL$125,18,FALSE)</f>
        <v>Low</v>
      </c>
      <c r="X340" s="77" t="str">
        <f>VLOOKUP(F340,'N2K Features'!$D$5:$CL$125,19,FALSE)</f>
        <v>No</v>
      </c>
      <c r="Y340" s="77">
        <f>VLOOKUP(F340,'N2K Features'!$D$5:$CL$125,20,FALSE)</f>
        <v>0</v>
      </c>
      <c r="Z340" s="77">
        <f>VLOOKUP(F340,'N2K Features'!$D$5:$CL$125,21,FALSE)</f>
        <v>0</v>
      </c>
      <c r="AA340" s="77" t="str">
        <f>VLOOKUP(F340,'N2K Features'!$D$5:$CL$125,22,FALSE)</f>
        <v>No</v>
      </c>
      <c r="AB340" s="77">
        <f>VLOOKUP(F340,'N2K Features'!$D$5:$CL$125,23,FALSE)</f>
        <v>0</v>
      </c>
      <c r="AC340" s="77">
        <f>VLOOKUP(F340,'N2K Features'!$D$5:$CL$125,24,FALSE)</f>
        <v>0</v>
      </c>
      <c r="AD340" s="77" t="str">
        <f>VLOOKUP(F340,'N2K Features'!$D$5:$CL$125,25,FALSE)</f>
        <v>Yes</v>
      </c>
      <c r="AE340" s="77" t="str">
        <f>VLOOKUP(F340,'N2K Features'!$D$5:$CL$125,26,FALSE)</f>
        <v>Small</v>
      </c>
      <c r="AF340" s="78" t="str">
        <f>VLOOKUP(F340,'N2K Features'!$D$5:$CL$125,27,FALSE)</f>
        <v>Low</v>
      </c>
      <c r="AG340" s="76" t="str">
        <f>VLOOKUP(F340,'N2K Features'!$D$5:$CL$125,28,FALSE)</f>
        <v>Yes</v>
      </c>
      <c r="AH340" s="76" t="str">
        <f>VLOOKUP(F340,'N2K Features'!$D$5:$CL$125,29,FALSE)</f>
        <v>Small</v>
      </c>
      <c r="AI340" s="76" t="str">
        <f>VLOOKUP(F340,'N2K Features'!$D$5:$CL$125,30,FALSE)</f>
        <v>High</v>
      </c>
      <c r="AJ340" s="76" t="str">
        <f>VLOOKUP(F340,'N2K Features'!$D$5:$CL$125,31,FALSE)</f>
        <v>No</v>
      </c>
      <c r="AK340" s="76">
        <f>VLOOKUP(F340,'N2K Features'!$D$5:$CL$125,32,FALSE)</f>
        <v>0</v>
      </c>
      <c r="AL340" s="76">
        <f>VLOOKUP(F340,'N2K Features'!$D$5:$CL$125,33,FALSE)</f>
        <v>0</v>
      </c>
      <c r="AM340" s="76" t="str">
        <f>VLOOKUP(F340,'N2K Features'!$D$5:$CL$125,34,FALSE)</f>
        <v>Yes</v>
      </c>
      <c r="AN340" s="76" t="str">
        <f>VLOOKUP(F340,'N2K Features'!$D$5:$CL$125,35,FALSE)</f>
        <v>Small</v>
      </c>
      <c r="AO340" s="76" t="str">
        <f>VLOOKUP(F340,'N2K Features'!$D$5:$CL$125,36,FALSE)</f>
        <v>Low</v>
      </c>
      <c r="AP340" s="76" t="str">
        <f>VLOOKUP(F340,'N2K Features'!$D$5:$CL$125,37,FALSE)</f>
        <v>Yes</v>
      </c>
      <c r="AQ340" s="76" t="str">
        <f>VLOOKUP(F340,'N2K Features'!$D$5:$CL$125,38,FALSE)</f>
        <v>Medium</v>
      </c>
      <c r="AR340" s="76" t="str">
        <f>VLOOKUP(F340,'N2K Features'!$D$5:$CL$125,39,FALSE)</f>
        <v>Low</v>
      </c>
      <c r="AS340" s="76" t="str">
        <f>VLOOKUP(F340,'N2K Features'!$D$5:$CL$125,40,FALSE)</f>
        <v>No</v>
      </c>
      <c r="AT340" s="76">
        <f>VLOOKUP(F340,'N2K Features'!$D$5:$CL$125,41,FALSE)</f>
        <v>0</v>
      </c>
      <c r="AU340" s="76">
        <f>VLOOKUP(F340,'N2K Features'!$D$5:$CL$125,42,FALSE)</f>
        <v>0</v>
      </c>
      <c r="AV340" s="76" t="str">
        <f>VLOOKUP(F340,'N2K Features'!$D$5:$CL$125,43,FALSE)</f>
        <v>No</v>
      </c>
      <c r="AW340" s="76">
        <f>VLOOKUP(F340,'N2K Features'!$D$5:$CL$125,44,FALSE)</f>
        <v>0</v>
      </c>
      <c r="AX340" s="76">
        <f>VLOOKUP(F340,'N2K Features'!$D$5:$CL$125,45,FALSE)</f>
        <v>0</v>
      </c>
      <c r="AY340" s="76" t="str">
        <f>VLOOKUP(F340,'N2K Features'!$D$5:$CL$125,46,FALSE)</f>
        <v>No</v>
      </c>
      <c r="AZ340" s="76">
        <f>VLOOKUP(F340,'N2K Features'!$D$5:$CL$125,47,FALSE)</f>
        <v>0</v>
      </c>
      <c r="BA340" s="76">
        <f>VLOOKUP(F340,'N2K Features'!$D$5:$CL$125,48,FALSE)</f>
        <v>0</v>
      </c>
      <c r="BB340" s="76" t="str">
        <f>VLOOKUP(F340,'N2K Features'!$D$5:$CL$125,49,FALSE)</f>
        <v>No</v>
      </c>
      <c r="BC340" s="76">
        <f>VLOOKUP(F340,'N2K Features'!$D$5:$CL$125,50,FALSE)</f>
        <v>0</v>
      </c>
      <c r="BD340" s="130">
        <f>VLOOKUP(F340,'N2K Features'!$D$5:$CL$125,51,FALSE)</f>
        <v>0</v>
      </c>
      <c r="BE340" s="76" t="str">
        <f>VLOOKUP(F340,'N2K Features'!$D$5:$CL$125,52,FALSE)</f>
        <v>No</v>
      </c>
      <c r="BF340" s="76">
        <f>VLOOKUP(F340,'N2K Features'!$D$5:$CL$125,53,FALSE)</f>
        <v>0</v>
      </c>
      <c r="BG340" s="130">
        <f>VLOOKUP(F340,'N2K Features'!$D$5:$CL$125,54,FALSE)</f>
        <v>0</v>
      </c>
      <c r="BH340" s="76" t="str">
        <f>VLOOKUP(F340,'N2K Features'!$D$5:$CL$125,55,FALSE)</f>
        <v>Yes</v>
      </c>
      <c r="BI340" s="76" t="str">
        <f>VLOOKUP(F340,'N2K Features'!$D$5:$CL$125,56,FALSE)</f>
        <v>Small</v>
      </c>
      <c r="BJ340" s="76" t="str">
        <f>VLOOKUP(F340,'N2K Features'!$D$5:$CL$125,57,FALSE)</f>
        <v>Low</v>
      </c>
      <c r="BK340" s="76" t="str">
        <f>VLOOKUP(F340,'N2K Features'!$D$5:$CL$125,58,FALSE)</f>
        <v>Yes</v>
      </c>
      <c r="BL340" s="76" t="str">
        <f>VLOOKUP(F340,'N2K Features'!$D$5:$CL$125,59,FALSE)</f>
        <v>Medium</v>
      </c>
      <c r="BM340" s="130" t="str">
        <f>VLOOKUP(F340,'N2K Features'!$D$5:$CL$125,60,FALSE)</f>
        <v>High</v>
      </c>
      <c r="BN340" s="76" t="str">
        <f>VLOOKUP(F340,'N2K Features'!$D$5:$CL$125,61,FALSE)</f>
        <v>No</v>
      </c>
      <c r="BO340" s="76">
        <f>VLOOKUP(F340,'N2K Features'!$D$5:$CL$125,62,FALSE)</f>
        <v>0</v>
      </c>
      <c r="BP340" s="76">
        <f>VLOOKUP(F340,'N2K Features'!$D$5:$CL$125,63,FALSE)</f>
        <v>0</v>
      </c>
      <c r="BQ340" s="76" t="str">
        <f>VLOOKUP(F340,'N2K Features'!$D$5:$CL$125,64,FALSE)</f>
        <v>No</v>
      </c>
      <c r="BR340" s="76">
        <f>VLOOKUP(F340,'N2K Features'!$D$5:$CL$125,65,FALSE)</f>
        <v>0</v>
      </c>
      <c r="BS340" s="76">
        <f>VLOOKUP(F340,'N2K Features'!$D$5:$CL$125,66,FALSE)</f>
        <v>0</v>
      </c>
      <c r="BT340" s="76" t="str">
        <f>VLOOKUP(F340,'N2K Features'!$D$5:$CL$125,67,FALSE)</f>
        <v>Yes</v>
      </c>
      <c r="BU340" s="76" t="str">
        <f>VLOOKUP(F340,'N2K Features'!$D$5:$CL$125,68,FALSE)</f>
        <v>Small</v>
      </c>
      <c r="BV340" s="76" t="str">
        <f>VLOOKUP(F340,'N2K Features'!$D$5:$CL$125,69,FALSE)</f>
        <v>Low</v>
      </c>
      <c r="BW340" s="76" t="str">
        <f>VLOOKUP(F340,'N2K Features'!$D$5:$CL$125,70,FALSE)</f>
        <v>Yes</v>
      </c>
      <c r="BX340" s="76" t="str">
        <f>VLOOKUP(F340,'N2K Features'!$D$5:$CL$125,71,FALSE)</f>
        <v>Medium</v>
      </c>
      <c r="BY340" s="130" t="str">
        <f>VLOOKUP(F340,'N2K Features'!$D$5:$CL$125,72,FALSE)</f>
        <v>High</v>
      </c>
      <c r="BZ340" s="76" t="str">
        <f>VLOOKUP(F340,'N2K Features'!$D$5:$CL$125,73,FALSE)</f>
        <v>Yes</v>
      </c>
      <c r="CA340" s="76" t="str">
        <f>VLOOKUP(F340,'N2K Features'!$D$5:$CL$125,74,FALSE)</f>
        <v>Large</v>
      </c>
      <c r="CB340" s="76" t="str">
        <f>VLOOKUP(F340,'N2K Features'!$D$5:$CL$125,75,FALSE)</f>
        <v>High</v>
      </c>
      <c r="CC340" s="76" t="str">
        <f>VLOOKUP(F340,'N2K Features'!$D$5:$CL$125,76,FALSE)</f>
        <v>No</v>
      </c>
      <c r="CD340" s="76">
        <f>VLOOKUP(F340,'N2K Features'!$D$5:$CL$125,77,FALSE)</f>
        <v>0</v>
      </c>
      <c r="CE340" s="76">
        <f>VLOOKUP(F340,'N2K Features'!$D$5:$CL$125,78,FALSE)</f>
        <v>0</v>
      </c>
      <c r="CF340" s="76" t="str">
        <f>VLOOKUP(F340,'N2K Features'!$D$5:$CL$125,79,FALSE)</f>
        <v>Yes</v>
      </c>
      <c r="CG340" s="76" t="str">
        <f>VLOOKUP(F340,'N2K Features'!$D$5:$CL$125,80,FALSE)</f>
        <v>Medium</v>
      </c>
      <c r="CH340" s="76" t="str">
        <f>VLOOKUP(F340,'N2K Features'!$D$5:$CL$125,81,FALSE)</f>
        <v>Low</v>
      </c>
      <c r="CI340" s="76" t="str">
        <f>VLOOKUP(F340,'N2K Features'!$D$5:$CL$125,82,FALSE)</f>
        <v>Yes</v>
      </c>
      <c r="CJ340" s="76" t="str">
        <f>VLOOKUP(F340,'N2K Features'!$D$5:$CL$125,83,FALSE)</f>
        <v>Medium</v>
      </c>
      <c r="CK340" s="76" t="str">
        <f>VLOOKUP(F340,'N2K Features'!$D$5:$CL$125,84,FALSE)</f>
        <v>High</v>
      </c>
      <c r="CL340" s="76" t="str">
        <f>VLOOKUP(F340,'N2K Features'!$D$5:$CL$125,85,FALSE)</f>
        <v>Yes</v>
      </c>
      <c r="CM340" s="76" t="str">
        <f>VLOOKUP(F340,'N2K Features'!$D$5:$CL$125,86,FALSE)</f>
        <v>High</v>
      </c>
      <c r="CN340" s="79" t="str">
        <f>VLOOKUP(F340,'N2K Features'!$D$5:$CL$125,87,FALSE)</f>
        <v xml:space="preserve">Key element of iconic coastal landscapes of Wales, used by walkers (Wales Coast Path). Show of flowers, bird interest. </v>
      </c>
    </row>
    <row r="341" spans="1:92" ht="14.4" hidden="1" x14ac:dyDescent="0.3">
      <c r="A341" s="129" t="s">
        <v>326</v>
      </c>
      <c r="B341" s="59" t="s">
        <v>327</v>
      </c>
      <c r="C341" s="59" t="s">
        <v>528</v>
      </c>
      <c r="D341" s="59" t="s">
        <v>692</v>
      </c>
      <c r="E341" s="59" t="s">
        <v>603</v>
      </c>
      <c r="F341" s="59" t="s">
        <v>693</v>
      </c>
      <c r="G341" s="59" t="s">
        <v>694</v>
      </c>
      <c r="H341" s="179" t="s">
        <v>695</v>
      </c>
      <c r="I341" s="77" t="str">
        <f>VLOOKUP(F341,'N2K Features'!$D$5:$CL$125,4,FALSE)</f>
        <v>No</v>
      </c>
      <c r="J341" s="77">
        <f>VLOOKUP(F341,'N2K Features'!$D$5:$CL$125,5,FALSE)</f>
        <v>0</v>
      </c>
      <c r="K341" s="77">
        <f>VLOOKUP(F341,'N2K Features'!$D$5:$CL$125,6,FALSE)</f>
        <v>0</v>
      </c>
      <c r="L341" s="77" t="str">
        <f>VLOOKUP(F341,'N2K Features'!$D$5:$CL$125,7,FALSE)</f>
        <v>No</v>
      </c>
      <c r="M341" s="77" t="str">
        <f>VLOOKUP(F341,'N2K Features'!$D$5:$CL$125,8,FALSE)</f>
        <v>Negligible</v>
      </c>
      <c r="N341" s="77" t="str">
        <f>VLOOKUP(F341,'N2K Features'!$D$5:$CL$125,9,FALSE)</f>
        <v>Low</v>
      </c>
      <c r="O341" s="77" t="str">
        <f>VLOOKUP(F341,'N2K Features'!$D$5:$CL$125,10,FALSE)</f>
        <v>No</v>
      </c>
      <c r="P341" s="77" t="str">
        <f>VLOOKUP(F341,'N2K Features'!$D$5:$CL$125,11,FALSE)</f>
        <v>Negligible</v>
      </c>
      <c r="Q341" s="77" t="str">
        <f>VLOOKUP(F341,'N2K Features'!$D$5:$CL$125,12,FALSE)</f>
        <v>Low</v>
      </c>
      <c r="R341" s="77" t="str">
        <f>VLOOKUP(F341,'N2K Features'!$D$5:$CL$125,13,FALSE)</f>
        <v>No</v>
      </c>
      <c r="S341" s="77">
        <f>VLOOKUP(F341,'N2K Features'!$D$5:$CL$125,14,FALSE)</f>
        <v>0</v>
      </c>
      <c r="T341" s="77">
        <f>VLOOKUP(F341,'N2K Features'!$D$5:$CL$125,15,FALSE)</f>
        <v>0</v>
      </c>
      <c r="U341" s="77" t="str">
        <f>VLOOKUP(F341,'N2K Features'!$D$5:$CL$125,16,FALSE)</f>
        <v>No</v>
      </c>
      <c r="V341" s="77">
        <f>VLOOKUP(F341,'N2K Features'!$D$5:$CL$125, 17,FALSE)</f>
        <v>0</v>
      </c>
      <c r="W341" s="77">
        <f>VLOOKUP(F341,'N2K Features'!$D$5:$CL$125,18,FALSE)</f>
        <v>0</v>
      </c>
      <c r="X341" s="77" t="str">
        <f>VLOOKUP(F341,'N2K Features'!$D$5:$CL$125,19,FALSE)</f>
        <v>No</v>
      </c>
      <c r="Y341" s="77">
        <f>VLOOKUP(F341,'N2K Features'!$D$5:$CL$125,20,FALSE)</f>
        <v>0</v>
      </c>
      <c r="Z341" s="77">
        <f>VLOOKUP(F341,'N2K Features'!$D$5:$CL$125,21,FALSE)</f>
        <v>0</v>
      </c>
      <c r="AA341" s="77" t="str">
        <f>VLOOKUP(F341,'N2K Features'!$D$5:$CL$125,22,FALSE)</f>
        <v>No</v>
      </c>
      <c r="AB341" s="77">
        <f>VLOOKUP(F341,'N2K Features'!$D$5:$CL$125,23,FALSE)</f>
        <v>0</v>
      </c>
      <c r="AC341" s="77">
        <f>VLOOKUP(F341,'N2K Features'!$D$5:$CL$125,24,FALSE)</f>
        <v>0</v>
      </c>
      <c r="AD341" s="77" t="str">
        <f>VLOOKUP(F341,'N2K Features'!$D$5:$CL$125,25,FALSE)</f>
        <v>No</v>
      </c>
      <c r="AE341" s="77">
        <f>VLOOKUP(F341,'N2K Features'!$D$5:$CL$125,26,FALSE)</f>
        <v>0</v>
      </c>
      <c r="AF341" s="78">
        <f>VLOOKUP(F341,'N2K Features'!$D$5:$CL$125,27,FALSE)</f>
        <v>0</v>
      </c>
      <c r="AG341" s="76" t="str">
        <f>VLOOKUP(F341,'N2K Features'!$D$5:$CL$125,28,FALSE)</f>
        <v>No</v>
      </c>
      <c r="AH341" s="76">
        <f>VLOOKUP(F341,'N2K Features'!$D$5:$CL$125,29,FALSE)</f>
        <v>0</v>
      </c>
      <c r="AI341" s="76">
        <f>VLOOKUP(F341,'N2K Features'!$D$5:$CL$125,30,FALSE)</f>
        <v>0</v>
      </c>
      <c r="AJ341" s="76" t="str">
        <f>VLOOKUP(F341,'N2K Features'!$D$5:$CL$125,31,FALSE)</f>
        <v>No</v>
      </c>
      <c r="AK341" s="76">
        <f>VLOOKUP(F341,'N2K Features'!$D$5:$CL$125,32,FALSE)</f>
        <v>0</v>
      </c>
      <c r="AL341" s="76">
        <f>VLOOKUP(F341,'N2K Features'!$D$5:$CL$125,33,FALSE)</f>
        <v>0</v>
      </c>
      <c r="AM341" s="76" t="str">
        <f>VLOOKUP(F341,'N2K Features'!$D$5:$CL$125,34,FALSE)</f>
        <v>No</v>
      </c>
      <c r="AN341" s="76">
        <f>VLOOKUP(F341,'N2K Features'!$D$5:$CL$125,35,FALSE)</f>
        <v>0</v>
      </c>
      <c r="AO341" s="76">
        <f>VLOOKUP(F341,'N2K Features'!$D$5:$CL$125,36,FALSE)</f>
        <v>0</v>
      </c>
      <c r="AP341" s="76" t="str">
        <f>VLOOKUP(F341,'N2K Features'!$D$5:$CL$125,37,FALSE)</f>
        <v>No</v>
      </c>
      <c r="AQ341" s="76">
        <f>VLOOKUP(F341,'N2K Features'!$D$5:$CL$125,38,FALSE)</f>
        <v>0</v>
      </c>
      <c r="AR341" s="76">
        <f>VLOOKUP(F341,'N2K Features'!$D$5:$CL$125,39,FALSE)</f>
        <v>0</v>
      </c>
      <c r="AS341" s="76" t="str">
        <f>VLOOKUP(F341,'N2K Features'!$D$5:$CL$125,40,FALSE)</f>
        <v>No</v>
      </c>
      <c r="AT341" s="76">
        <f>VLOOKUP(F341,'N2K Features'!$D$5:$CL$125,41,FALSE)</f>
        <v>0</v>
      </c>
      <c r="AU341" s="76">
        <f>VLOOKUP(F341,'N2K Features'!$D$5:$CL$125,42,FALSE)</f>
        <v>0</v>
      </c>
      <c r="AV341" s="76" t="str">
        <f>VLOOKUP(F341,'N2K Features'!$D$5:$CL$125,43,FALSE)</f>
        <v>No</v>
      </c>
      <c r="AW341" s="76">
        <f>VLOOKUP(F341,'N2K Features'!$D$5:$CL$125,44,FALSE)</f>
        <v>0</v>
      </c>
      <c r="AX341" s="76">
        <f>VLOOKUP(F341,'N2K Features'!$D$5:$CL$125,45,FALSE)</f>
        <v>0</v>
      </c>
      <c r="AY341" s="76" t="str">
        <f>VLOOKUP(F341,'N2K Features'!$D$5:$CL$125,46,FALSE)</f>
        <v>No</v>
      </c>
      <c r="AZ341" s="76">
        <f>VLOOKUP(F341,'N2K Features'!$D$5:$CL$125,47,FALSE)</f>
        <v>0</v>
      </c>
      <c r="BA341" s="76">
        <f>VLOOKUP(F341,'N2K Features'!$D$5:$CL$125,48,FALSE)</f>
        <v>0</v>
      </c>
      <c r="BB341" s="76" t="str">
        <f>VLOOKUP(F341,'N2K Features'!$D$5:$CL$125,49,FALSE)</f>
        <v>No</v>
      </c>
      <c r="BC341" s="76">
        <f>VLOOKUP(F341,'N2K Features'!$D$5:$CL$125,50,FALSE)</f>
        <v>0</v>
      </c>
      <c r="BD341" s="130">
        <f>VLOOKUP(F341,'N2K Features'!$D$5:$CL$125,51,FALSE)</f>
        <v>0</v>
      </c>
      <c r="BE341" s="76" t="str">
        <f>VLOOKUP(F341,'N2K Features'!$D$5:$CL$125,52,FALSE)</f>
        <v>No</v>
      </c>
      <c r="BF341" s="76">
        <f>VLOOKUP(F341,'N2K Features'!$D$5:$CL$125,53,FALSE)</f>
        <v>0</v>
      </c>
      <c r="BG341" s="130">
        <f>VLOOKUP(F341,'N2K Features'!$D$5:$CL$125,54,FALSE)</f>
        <v>0</v>
      </c>
      <c r="BH341" s="76" t="str">
        <f>VLOOKUP(F341,'N2K Features'!$D$5:$CL$125,55,FALSE)</f>
        <v>No</v>
      </c>
      <c r="BI341" s="76">
        <f>VLOOKUP(F341,'N2K Features'!$D$5:$CL$125,56,FALSE)</f>
        <v>0</v>
      </c>
      <c r="BJ341" s="76">
        <f>VLOOKUP(F341,'N2K Features'!$D$5:$CL$125,57,FALSE)</f>
        <v>0</v>
      </c>
      <c r="BK341" s="76" t="str">
        <f>VLOOKUP(F341,'N2K Features'!$D$5:$CL$125,58,FALSE)</f>
        <v>No</v>
      </c>
      <c r="BL341" s="76">
        <f>VLOOKUP(F341,'N2K Features'!$D$5:$CL$125,59,FALSE)</f>
        <v>0</v>
      </c>
      <c r="BM341" s="130">
        <f>VLOOKUP(F341,'N2K Features'!$D$5:$CL$125,60,FALSE)</f>
        <v>0</v>
      </c>
      <c r="BN341" s="76" t="str">
        <f>VLOOKUP(F341,'N2K Features'!$D$5:$CL$125,61,FALSE)</f>
        <v>No</v>
      </c>
      <c r="BO341" s="76">
        <f>VLOOKUP(F341,'N2K Features'!$D$5:$CL$125,62,FALSE)</f>
        <v>0</v>
      </c>
      <c r="BP341" s="76">
        <f>VLOOKUP(F341,'N2K Features'!$D$5:$CL$125,63,FALSE)</f>
        <v>0</v>
      </c>
      <c r="BQ341" s="76" t="str">
        <f>VLOOKUP(F341,'N2K Features'!$D$5:$CL$125,64,FALSE)</f>
        <v>No</v>
      </c>
      <c r="BR341" s="76">
        <f>VLOOKUP(F341,'N2K Features'!$D$5:$CL$125,65,FALSE)</f>
        <v>0</v>
      </c>
      <c r="BS341" s="76">
        <f>VLOOKUP(F341,'N2K Features'!$D$5:$CL$125,66,FALSE)</f>
        <v>0</v>
      </c>
      <c r="BT341" s="76" t="str">
        <f>VLOOKUP(F341,'N2K Features'!$D$5:$CL$125,67,FALSE)</f>
        <v>No</v>
      </c>
      <c r="BU341" s="76">
        <f>VLOOKUP(F341,'N2K Features'!$D$5:$CL$125,68,FALSE)</f>
        <v>0</v>
      </c>
      <c r="BV341" s="76">
        <f>VLOOKUP(F341,'N2K Features'!$D$5:$CL$125,69,FALSE)</f>
        <v>0</v>
      </c>
      <c r="BW341" s="76" t="str">
        <f>VLOOKUP(F341,'N2K Features'!$D$5:$CL$125,70,FALSE)</f>
        <v>No</v>
      </c>
      <c r="BX341" s="76">
        <f>VLOOKUP(F341,'N2K Features'!$D$5:$CL$125,71,FALSE)</f>
        <v>0</v>
      </c>
      <c r="BY341" s="130">
        <f>VLOOKUP(F341,'N2K Features'!$D$5:$CL$125,72,FALSE)</f>
        <v>0</v>
      </c>
      <c r="BZ341" s="76" t="str">
        <f>VLOOKUP(F341,'N2K Features'!$D$5:$CL$125,73,FALSE)</f>
        <v>No</v>
      </c>
      <c r="CA341" s="76">
        <f>VLOOKUP(F341,'N2K Features'!$D$5:$CL$125,74,FALSE)</f>
        <v>0</v>
      </c>
      <c r="CB341" s="76">
        <f>VLOOKUP(F341,'N2K Features'!$D$5:$CL$125,75,FALSE)</f>
        <v>0</v>
      </c>
      <c r="CC341" s="76" t="str">
        <f>VLOOKUP(F341,'N2K Features'!$D$5:$CL$125,76,FALSE)</f>
        <v>No</v>
      </c>
      <c r="CD341" s="76">
        <f>VLOOKUP(F341,'N2K Features'!$D$5:$CL$125,77,FALSE)</f>
        <v>0</v>
      </c>
      <c r="CE341" s="76">
        <f>VLOOKUP(F341,'N2K Features'!$D$5:$CL$125,78,FALSE)</f>
        <v>0</v>
      </c>
      <c r="CF341" s="76" t="str">
        <f>VLOOKUP(F341,'N2K Features'!$D$5:$CL$125,79,FALSE)</f>
        <v>No</v>
      </c>
      <c r="CG341" s="76">
        <f>VLOOKUP(F341,'N2K Features'!$D$5:$CL$125,80,FALSE)</f>
        <v>0</v>
      </c>
      <c r="CH341" s="76">
        <f>VLOOKUP(F341,'N2K Features'!$D$5:$CL$125,81,FALSE)</f>
        <v>0</v>
      </c>
      <c r="CI341" s="76" t="str">
        <f>VLOOKUP(F341,'N2K Features'!$D$5:$CL$125,82,FALSE)</f>
        <v>No</v>
      </c>
      <c r="CJ341" s="76" t="str">
        <f>VLOOKUP(F341,'N2K Features'!$D$5:$CL$125,83,FALSE)</f>
        <v>Negligible</v>
      </c>
      <c r="CK341" s="76">
        <f>VLOOKUP(F341,'N2K Features'!$D$5:$CL$125,84,FALSE)</f>
        <v>0</v>
      </c>
      <c r="CL341" s="76" t="str">
        <f>VLOOKUP(F341,'N2K Features'!$D$5:$CL$125,85,FALSE)</f>
        <v>No</v>
      </c>
      <c r="CM341" s="76">
        <f>VLOOKUP(F341,'N2K Features'!$D$5:$CL$125,86,FALSE)</f>
        <v>0</v>
      </c>
      <c r="CN341" s="79">
        <f>VLOOKUP(F341,'N2K Features'!$D$5:$CL$125,87,FALSE)</f>
        <v>0</v>
      </c>
    </row>
    <row r="342" spans="1:92" ht="14.4" hidden="1" x14ac:dyDescent="0.3">
      <c r="A342" s="129" t="s">
        <v>326</v>
      </c>
      <c r="B342" s="59" t="s">
        <v>327</v>
      </c>
      <c r="C342" s="59" t="s">
        <v>528</v>
      </c>
      <c r="D342" s="59" t="s">
        <v>688</v>
      </c>
      <c r="E342" s="59" t="s">
        <v>603</v>
      </c>
      <c r="F342" s="59" t="s">
        <v>689</v>
      </c>
      <c r="G342" s="59" t="s">
        <v>690</v>
      </c>
      <c r="H342" s="179" t="s">
        <v>691</v>
      </c>
      <c r="I342" s="77" t="str">
        <f>VLOOKUP(F342,'N2K Features'!$D$5:$CL$125,4,FALSE)</f>
        <v>No</v>
      </c>
      <c r="J342" s="77">
        <f>VLOOKUP(F342,'N2K Features'!$D$5:$CL$125,5,FALSE)</f>
        <v>0</v>
      </c>
      <c r="K342" s="77">
        <f>VLOOKUP(F342,'N2K Features'!$D$5:$CL$125,6,FALSE)</f>
        <v>0</v>
      </c>
      <c r="L342" s="77" t="str">
        <f>VLOOKUP(F342,'N2K Features'!$D$5:$CL$125,7,FALSE)</f>
        <v>No</v>
      </c>
      <c r="M342" s="77" t="str">
        <f>VLOOKUP(F342,'N2K Features'!$D$5:$CL$125,8,FALSE)</f>
        <v>Negligible</v>
      </c>
      <c r="N342" s="77" t="str">
        <f>VLOOKUP(F342,'N2K Features'!$D$5:$CL$125,9,FALSE)</f>
        <v>Low</v>
      </c>
      <c r="O342" s="77" t="str">
        <f>VLOOKUP(F342,'N2K Features'!$D$5:$CL$125,10,FALSE)</f>
        <v>No</v>
      </c>
      <c r="P342" s="77" t="str">
        <f>VLOOKUP(F342,'N2K Features'!$D$5:$CL$125,11,FALSE)</f>
        <v>Negligible</v>
      </c>
      <c r="Q342" s="77" t="str">
        <f>VLOOKUP(F342,'N2K Features'!$D$5:$CL$125,12,FALSE)</f>
        <v>Low</v>
      </c>
      <c r="R342" s="77" t="str">
        <f>VLOOKUP(F342,'N2K Features'!$D$5:$CL$125,13,FALSE)</f>
        <v>No</v>
      </c>
      <c r="S342" s="77">
        <f>VLOOKUP(F342,'N2K Features'!$D$5:$CL$125,14,FALSE)</f>
        <v>0</v>
      </c>
      <c r="T342" s="77">
        <f>VLOOKUP(F342,'N2K Features'!$D$5:$CL$125,15,FALSE)</f>
        <v>0</v>
      </c>
      <c r="U342" s="77" t="str">
        <f>VLOOKUP(F342,'N2K Features'!$D$5:$CL$125,16,FALSE)</f>
        <v>No</v>
      </c>
      <c r="V342" s="77">
        <f>VLOOKUP(F342,'N2K Features'!$D$5:$CL$125, 17,FALSE)</f>
        <v>0</v>
      </c>
      <c r="W342" s="77">
        <f>VLOOKUP(F342,'N2K Features'!$D$5:$CL$125,18,FALSE)</f>
        <v>0</v>
      </c>
      <c r="X342" s="77" t="str">
        <f>VLOOKUP(F342,'N2K Features'!$D$5:$CL$125,19,FALSE)</f>
        <v>No</v>
      </c>
      <c r="Y342" s="77">
        <f>VLOOKUP(F342,'N2K Features'!$D$5:$CL$125,20,FALSE)</f>
        <v>0</v>
      </c>
      <c r="Z342" s="77">
        <f>VLOOKUP(F342,'N2K Features'!$D$5:$CL$125,21,FALSE)</f>
        <v>0</v>
      </c>
      <c r="AA342" s="77" t="str">
        <f>VLOOKUP(F342,'N2K Features'!$D$5:$CL$125,22,FALSE)</f>
        <v>No</v>
      </c>
      <c r="AB342" s="77">
        <f>VLOOKUP(F342,'N2K Features'!$D$5:$CL$125,23,FALSE)</f>
        <v>0</v>
      </c>
      <c r="AC342" s="77">
        <f>VLOOKUP(F342,'N2K Features'!$D$5:$CL$125,24,FALSE)</f>
        <v>0</v>
      </c>
      <c r="AD342" s="77" t="str">
        <f>VLOOKUP(F342,'N2K Features'!$D$5:$CL$125,25,FALSE)</f>
        <v>No</v>
      </c>
      <c r="AE342" s="77">
        <f>VLOOKUP(F342,'N2K Features'!$D$5:$CL$125,26,FALSE)</f>
        <v>0</v>
      </c>
      <c r="AF342" s="78">
        <f>VLOOKUP(F342,'N2K Features'!$D$5:$CL$125,27,FALSE)</f>
        <v>0</v>
      </c>
      <c r="AG342" s="76" t="str">
        <f>VLOOKUP(F342,'N2K Features'!$D$5:$CL$125,28,FALSE)</f>
        <v>No</v>
      </c>
      <c r="AH342" s="76">
        <f>VLOOKUP(F342,'N2K Features'!$D$5:$CL$125,29,FALSE)</f>
        <v>0</v>
      </c>
      <c r="AI342" s="76">
        <f>VLOOKUP(F342,'N2K Features'!$D$5:$CL$125,30,FALSE)</f>
        <v>0</v>
      </c>
      <c r="AJ342" s="76" t="str">
        <f>VLOOKUP(F342,'N2K Features'!$D$5:$CL$125,31,FALSE)</f>
        <v>No</v>
      </c>
      <c r="AK342" s="76">
        <f>VLOOKUP(F342,'N2K Features'!$D$5:$CL$125,32,FALSE)</f>
        <v>0</v>
      </c>
      <c r="AL342" s="76">
        <f>VLOOKUP(F342,'N2K Features'!$D$5:$CL$125,33,FALSE)</f>
        <v>0</v>
      </c>
      <c r="AM342" s="76" t="str">
        <f>VLOOKUP(F342,'N2K Features'!$D$5:$CL$125,34,FALSE)</f>
        <v>No</v>
      </c>
      <c r="AN342" s="76">
        <f>VLOOKUP(F342,'N2K Features'!$D$5:$CL$125,35,FALSE)</f>
        <v>0</v>
      </c>
      <c r="AO342" s="76">
        <f>VLOOKUP(F342,'N2K Features'!$D$5:$CL$125,36,FALSE)</f>
        <v>0</v>
      </c>
      <c r="AP342" s="76" t="str">
        <f>VLOOKUP(F342,'N2K Features'!$D$5:$CL$125,37,FALSE)</f>
        <v>No</v>
      </c>
      <c r="AQ342" s="76">
        <f>VLOOKUP(F342,'N2K Features'!$D$5:$CL$125,38,FALSE)</f>
        <v>0</v>
      </c>
      <c r="AR342" s="76">
        <f>VLOOKUP(F342,'N2K Features'!$D$5:$CL$125,39,FALSE)</f>
        <v>0</v>
      </c>
      <c r="AS342" s="76" t="str">
        <f>VLOOKUP(F342,'N2K Features'!$D$5:$CL$125,40,FALSE)</f>
        <v>No</v>
      </c>
      <c r="AT342" s="76">
        <f>VLOOKUP(F342,'N2K Features'!$D$5:$CL$125,41,FALSE)</f>
        <v>0</v>
      </c>
      <c r="AU342" s="76">
        <f>VLOOKUP(F342,'N2K Features'!$D$5:$CL$125,42,FALSE)</f>
        <v>0</v>
      </c>
      <c r="AV342" s="76" t="str">
        <f>VLOOKUP(F342,'N2K Features'!$D$5:$CL$125,43,FALSE)</f>
        <v>No</v>
      </c>
      <c r="AW342" s="76">
        <f>VLOOKUP(F342,'N2K Features'!$D$5:$CL$125,44,FALSE)</f>
        <v>0</v>
      </c>
      <c r="AX342" s="76">
        <f>VLOOKUP(F342,'N2K Features'!$D$5:$CL$125,45,FALSE)</f>
        <v>0</v>
      </c>
      <c r="AY342" s="76" t="str">
        <f>VLOOKUP(F342,'N2K Features'!$D$5:$CL$125,46,FALSE)</f>
        <v>No</v>
      </c>
      <c r="AZ342" s="76">
        <f>VLOOKUP(F342,'N2K Features'!$D$5:$CL$125,47,FALSE)</f>
        <v>0</v>
      </c>
      <c r="BA342" s="76">
        <f>VLOOKUP(F342,'N2K Features'!$D$5:$CL$125,48,FALSE)</f>
        <v>0</v>
      </c>
      <c r="BB342" s="76" t="str">
        <f>VLOOKUP(F342,'N2K Features'!$D$5:$CL$125,49,FALSE)</f>
        <v>No</v>
      </c>
      <c r="BC342" s="76">
        <f>VLOOKUP(F342,'N2K Features'!$D$5:$CL$125,50,FALSE)</f>
        <v>0</v>
      </c>
      <c r="BD342" s="130">
        <f>VLOOKUP(F342,'N2K Features'!$D$5:$CL$125,51,FALSE)</f>
        <v>0</v>
      </c>
      <c r="BE342" s="76" t="str">
        <f>VLOOKUP(F342,'N2K Features'!$D$5:$CL$125,52,FALSE)</f>
        <v>No</v>
      </c>
      <c r="BF342" s="76">
        <f>VLOOKUP(F342,'N2K Features'!$D$5:$CL$125,53,FALSE)</f>
        <v>0</v>
      </c>
      <c r="BG342" s="130">
        <f>VLOOKUP(F342,'N2K Features'!$D$5:$CL$125,54,FALSE)</f>
        <v>0</v>
      </c>
      <c r="BH342" s="76" t="str">
        <f>VLOOKUP(F342,'N2K Features'!$D$5:$CL$125,55,FALSE)</f>
        <v>No</v>
      </c>
      <c r="BI342" s="76">
        <f>VLOOKUP(F342,'N2K Features'!$D$5:$CL$125,56,FALSE)</f>
        <v>0</v>
      </c>
      <c r="BJ342" s="76">
        <f>VLOOKUP(F342,'N2K Features'!$D$5:$CL$125,57,FALSE)</f>
        <v>0</v>
      </c>
      <c r="BK342" s="76" t="str">
        <f>VLOOKUP(F342,'N2K Features'!$D$5:$CL$125,58,FALSE)</f>
        <v>No</v>
      </c>
      <c r="BL342" s="76">
        <f>VLOOKUP(F342,'N2K Features'!$D$5:$CL$125,59,FALSE)</f>
        <v>0</v>
      </c>
      <c r="BM342" s="130">
        <f>VLOOKUP(F342,'N2K Features'!$D$5:$CL$125,60,FALSE)</f>
        <v>0</v>
      </c>
      <c r="BN342" s="76" t="str">
        <f>VLOOKUP(F342,'N2K Features'!$D$5:$CL$125,61,FALSE)</f>
        <v>No</v>
      </c>
      <c r="BO342" s="76">
        <f>VLOOKUP(F342,'N2K Features'!$D$5:$CL$125,62,FALSE)</f>
        <v>0</v>
      </c>
      <c r="BP342" s="76">
        <f>VLOOKUP(F342,'N2K Features'!$D$5:$CL$125,63,FALSE)</f>
        <v>0</v>
      </c>
      <c r="BQ342" s="76" t="str">
        <f>VLOOKUP(F342,'N2K Features'!$D$5:$CL$125,64,FALSE)</f>
        <v>No</v>
      </c>
      <c r="BR342" s="76">
        <f>VLOOKUP(F342,'N2K Features'!$D$5:$CL$125,65,FALSE)</f>
        <v>0</v>
      </c>
      <c r="BS342" s="76">
        <f>VLOOKUP(F342,'N2K Features'!$D$5:$CL$125,66,FALSE)</f>
        <v>0</v>
      </c>
      <c r="BT342" s="76" t="str">
        <f>VLOOKUP(F342,'N2K Features'!$D$5:$CL$125,67,FALSE)</f>
        <v>No</v>
      </c>
      <c r="BU342" s="76">
        <f>VLOOKUP(F342,'N2K Features'!$D$5:$CL$125,68,FALSE)</f>
        <v>0</v>
      </c>
      <c r="BV342" s="76">
        <f>VLOOKUP(F342,'N2K Features'!$D$5:$CL$125,69,FALSE)</f>
        <v>0</v>
      </c>
      <c r="BW342" s="76" t="str">
        <f>VLOOKUP(F342,'N2K Features'!$D$5:$CL$125,70,FALSE)</f>
        <v>No</v>
      </c>
      <c r="BX342" s="76">
        <f>VLOOKUP(F342,'N2K Features'!$D$5:$CL$125,71,FALSE)</f>
        <v>0</v>
      </c>
      <c r="BY342" s="130">
        <f>VLOOKUP(F342,'N2K Features'!$D$5:$CL$125,72,FALSE)</f>
        <v>0</v>
      </c>
      <c r="BZ342" s="76" t="str">
        <f>VLOOKUP(F342,'N2K Features'!$D$5:$CL$125,73,FALSE)</f>
        <v>No</v>
      </c>
      <c r="CA342" s="76">
        <f>VLOOKUP(F342,'N2K Features'!$D$5:$CL$125,74,FALSE)</f>
        <v>0</v>
      </c>
      <c r="CB342" s="76">
        <f>VLOOKUP(F342,'N2K Features'!$D$5:$CL$125,75,FALSE)</f>
        <v>0</v>
      </c>
      <c r="CC342" s="76" t="str">
        <f>VLOOKUP(F342,'N2K Features'!$D$5:$CL$125,76,FALSE)</f>
        <v>No</v>
      </c>
      <c r="CD342" s="76">
        <f>VLOOKUP(F342,'N2K Features'!$D$5:$CL$125,77,FALSE)</f>
        <v>0</v>
      </c>
      <c r="CE342" s="76">
        <f>VLOOKUP(F342,'N2K Features'!$D$5:$CL$125,78,FALSE)</f>
        <v>0</v>
      </c>
      <c r="CF342" s="76" t="str">
        <f>VLOOKUP(F342,'N2K Features'!$D$5:$CL$125,79,FALSE)</f>
        <v>No</v>
      </c>
      <c r="CG342" s="76">
        <f>VLOOKUP(F342,'N2K Features'!$D$5:$CL$125,80,FALSE)</f>
        <v>0</v>
      </c>
      <c r="CH342" s="76">
        <f>VLOOKUP(F342,'N2K Features'!$D$5:$CL$125,81,FALSE)</f>
        <v>0</v>
      </c>
      <c r="CI342" s="76" t="str">
        <f>VLOOKUP(F342,'N2K Features'!$D$5:$CL$125,82,FALSE)</f>
        <v>No</v>
      </c>
      <c r="CJ342" s="76" t="str">
        <f>VLOOKUP(F342,'N2K Features'!$D$5:$CL$125,83,FALSE)</f>
        <v>Negligible</v>
      </c>
      <c r="CK342" s="76">
        <f>VLOOKUP(F342,'N2K Features'!$D$5:$CL$125,84,FALSE)</f>
        <v>0</v>
      </c>
      <c r="CL342" s="76" t="str">
        <f>VLOOKUP(F342,'N2K Features'!$D$5:$CL$125,85,FALSE)</f>
        <v>No</v>
      </c>
      <c r="CM342" s="76">
        <f>VLOOKUP(F342,'N2K Features'!$D$5:$CL$125,86,FALSE)</f>
        <v>0</v>
      </c>
      <c r="CN342" s="79">
        <f>VLOOKUP(F342,'N2K Features'!$D$5:$CL$125,87,FALSE)</f>
        <v>0</v>
      </c>
    </row>
    <row r="343" spans="1:92" ht="14.4" hidden="1" x14ac:dyDescent="0.3">
      <c r="A343" s="129" t="s">
        <v>326</v>
      </c>
      <c r="B343" s="59" t="s">
        <v>327</v>
      </c>
      <c r="C343" s="59" t="s">
        <v>528</v>
      </c>
      <c r="D343" s="59" t="s">
        <v>40</v>
      </c>
      <c r="E343" s="59" t="s">
        <v>606</v>
      </c>
      <c r="F343" s="59" t="s">
        <v>41</v>
      </c>
      <c r="G343" s="59" t="s">
        <v>42</v>
      </c>
      <c r="H343" s="179" t="s">
        <v>41</v>
      </c>
      <c r="I343" s="77" t="str">
        <f>VLOOKUP(F343,'N2K Features'!$D$5:$CL$125,4,FALSE)</f>
        <v>No</v>
      </c>
      <c r="J343" s="77" t="str">
        <f>VLOOKUP(F343,'N2K Features'!$D$5:$CL$125,5,FALSE)</f>
        <v>Negligible</v>
      </c>
      <c r="K343" s="77" t="str">
        <f>VLOOKUP(F343,'N2K Features'!$D$5:$CL$125,6,FALSE)</f>
        <v>Low</v>
      </c>
      <c r="L343" s="77" t="str">
        <f>VLOOKUP(F343,'N2K Features'!$D$5:$CL$125,7,FALSE)</f>
        <v>No</v>
      </c>
      <c r="M343" s="77" t="str">
        <f>VLOOKUP(F343,'N2K Features'!$D$5:$CL$125,8,FALSE)</f>
        <v>Negligible</v>
      </c>
      <c r="N343" s="77" t="str">
        <f>VLOOKUP(F343,'N2K Features'!$D$5:$CL$125,9,FALSE)</f>
        <v>Low</v>
      </c>
      <c r="O343" s="77" t="str">
        <f>VLOOKUP(F343,'N2K Features'!$D$5:$CL$125,10,FALSE)</f>
        <v>No</v>
      </c>
      <c r="P343" s="77" t="str">
        <f>VLOOKUP(F343,'N2K Features'!$D$5:$CL$125,11,FALSE)</f>
        <v>Negligible</v>
      </c>
      <c r="Q343" s="77" t="str">
        <f>VLOOKUP(F343,'N2K Features'!$D$5:$CL$125,12,FALSE)</f>
        <v>Low</v>
      </c>
      <c r="R343" s="77" t="str">
        <f>VLOOKUP(F343,'N2K Features'!$D$5:$CL$125,13,FALSE)</f>
        <v>No</v>
      </c>
      <c r="S343" s="77" t="str">
        <f>VLOOKUP(F343,'N2K Features'!$D$5:$CL$125,14,FALSE)</f>
        <v>Negligible</v>
      </c>
      <c r="T343" s="77" t="str">
        <f>VLOOKUP(F343,'N2K Features'!$D$5:$CL$125,15,FALSE)</f>
        <v>Low</v>
      </c>
      <c r="U343" s="77" t="str">
        <f>VLOOKUP(F343,'N2K Features'!$D$5:$CL$125,16,FALSE)</f>
        <v>No</v>
      </c>
      <c r="V343" s="77">
        <f>VLOOKUP(F343,'N2K Features'!$D$5:$CL$125, 17,FALSE)</f>
        <v>0</v>
      </c>
      <c r="W343" s="77">
        <f>VLOOKUP(F343,'N2K Features'!$D$5:$CL$125,18,FALSE)</f>
        <v>0</v>
      </c>
      <c r="X343" s="77" t="str">
        <f>VLOOKUP(F343,'N2K Features'!$D$5:$CL$125,19,FALSE)</f>
        <v>No</v>
      </c>
      <c r="Y343" s="77">
        <f>VLOOKUP(F343,'N2K Features'!$D$5:$CL$125,20,FALSE)</f>
        <v>0</v>
      </c>
      <c r="Z343" s="77">
        <f>VLOOKUP(F343,'N2K Features'!$D$5:$CL$125,21,FALSE)</f>
        <v>0</v>
      </c>
      <c r="AA343" s="77" t="str">
        <f>VLOOKUP(F343,'N2K Features'!$D$5:$CL$125,22,FALSE)</f>
        <v>No</v>
      </c>
      <c r="AB343" s="77">
        <f>VLOOKUP(F343,'N2K Features'!$D$5:$CL$125,23,FALSE)</f>
        <v>0</v>
      </c>
      <c r="AC343" s="77">
        <f>VLOOKUP(F343,'N2K Features'!$D$5:$CL$125,24,FALSE)</f>
        <v>0</v>
      </c>
      <c r="AD343" s="77" t="str">
        <f>VLOOKUP(F343,'N2K Features'!$D$5:$CL$125,25,FALSE)</f>
        <v>No</v>
      </c>
      <c r="AE343" s="77">
        <f>VLOOKUP(F343,'N2K Features'!$D$5:$CL$125,26,FALSE)</f>
        <v>0</v>
      </c>
      <c r="AF343" s="78">
        <f>VLOOKUP(F343,'N2K Features'!$D$5:$CL$125,27,FALSE)</f>
        <v>0</v>
      </c>
      <c r="AG343" s="76" t="str">
        <f>VLOOKUP(F343,'N2K Features'!$D$5:$CL$125,28,FALSE)</f>
        <v>No</v>
      </c>
      <c r="AH343" s="76">
        <f>VLOOKUP(F343,'N2K Features'!$D$5:$CL$125,29,FALSE)</f>
        <v>0</v>
      </c>
      <c r="AI343" s="76">
        <f>VLOOKUP(F343,'N2K Features'!$D$5:$CL$125,30,FALSE)</f>
        <v>0</v>
      </c>
      <c r="AJ343" s="76" t="str">
        <f>VLOOKUP(F343,'N2K Features'!$D$5:$CL$125,31,FALSE)</f>
        <v>No</v>
      </c>
      <c r="AK343" s="76">
        <f>VLOOKUP(F343,'N2K Features'!$D$5:$CL$125,32,FALSE)</f>
        <v>0</v>
      </c>
      <c r="AL343" s="76">
        <f>VLOOKUP(F343,'N2K Features'!$D$5:$CL$125,33,FALSE)</f>
        <v>0</v>
      </c>
      <c r="AM343" s="76" t="str">
        <f>VLOOKUP(F343,'N2K Features'!$D$5:$CL$125,34,FALSE)</f>
        <v>No</v>
      </c>
      <c r="AN343" s="76">
        <f>VLOOKUP(F343,'N2K Features'!$D$5:$CL$125,35,FALSE)</f>
        <v>0</v>
      </c>
      <c r="AO343" s="76">
        <f>VLOOKUP(F343,'N2K Features'!$D$5:$CL$125,36,FALSE)</f>
        <v>0</v>
      </c>
      <c r="AP343" s="76" t="str">
        <f>VLOOKUP(F343,'N2K Features'!$D$5:$CL$125,37,FALSE)</f>
        <v>No</v>
      </c>
      <c r="AQ343" s="76">
        <f>VLOOKUP(F343,'N2K Features'!$D$5:$CL$125,38,FALSE)</f>
        <v>0</v>
      </c>
      <c r="AR343" s="76">
        <f>VLOOKUP(F343,'N2K Features'!$D$5:$CL$125,39,FALSE)</f>
        <v>0</v>
      </c>
      <c r="AS343" s="76" t="str">
        <f>VLOOKUP(F343,'N2K Features'!$D$5:$CL$125,40,FALSE)</f>
        <v>No</v>
      </c>
      <c r="AT343" s="76">
        <f>VLOOKUP(F343,'N2K Features'!$D$5:$CL$125,41,FALSE)</f>
        <v>0</v>
      </c>
      <c r="AU343" s="76">
        <f>VLOOKUP(F343,'N2K Features'!$D$5:$CL$125,42,FALSE)</f>
        <v>0</v>
      </c>
      <c r="AV343" s="76" t="str">
        <f>VLOOKUP(F343,'N2K Features'!$D$5:$CL$125,43,FALSE)</f>
        <v>No</v>
      </c>
      <c r="AW343" s="76">
        <f>VLOOKUP(F343,'N2K Features'!$D$5:$CL$125,44,FALSE)</f>
        <v>0</v>
      </c>
      <c r="AX343" s="76">
        <f>VLOOKUP(F343,'N2K Features'!$D$5:$CL$125,45,FALSE)</f>
        <v>0</v>
      </c>
      <c r="AY343" s="76" t="str">
        <f>VLOOKUP(F343,'N2K Features'!$D$5:$CL$125,46,FALSE)</f>
        <v>No</v>
      </c>
      <c r="AZ343" s="76">
        <f>VLOOKUP(F343,'N2K Features'!$D$5:$CL$125,47,FALSE)</f>
        <v>0</v>
      </c>
      <c r="BA343" s="76">
        <f>VLOOKUP(F343,'N2K Features'!$D$5:$CL$125,48,FALSE)</f>
        <v>0</v>
      </c>
      <c r="BB343" s="76" t="str">
        <f>VLOOKUP(F343,'N2K Features'!$D$5:$CL$125,49,FALSE)</f>
        <v>No</v>
      </c>
      <c r="BC343" s="76">
        <f>VLOOKUP(F343,'N2K Features'!$D$5:$CL$125,50,FALSE)</f>
        <v>0</v>
      </c>
      <c r="BD343" s="130">
        <f>VLOOKUP(F343,'N2K Features'!$D$5:$CL$125,51,FALSE)</f>
        <v>0</v>
      </c>
      <c r="BE343" s="76" t="str">
        <f>VLOOKUP(F343,'N2K Features'!$D$5:$CL$125,52,FALSE)</f>
        <v>No</v>
      </c>
      <c r="BF343" s="76">
        <f>VLOOKUP(F343,'N2K Features'!$D$5:$CL$125,53,FALSE)</f>
        <v>0</v>
      </c>
      <c r="BG343" s="130">
        <f>VLOOKUP(F343,'N2K Features'!$D$5:$CL$125,54,FALSE)</f>
        <v>0</v>
      </c>
      <c r="BH343" s="76" t="str">
        <f>VLOOKUP(F343,'N2K Features'!$D$5:$CL$125,55,FALSE)</f>
        <v>No</v>
      </c>
      <c r="BI343" s="76">
        <f>VLOOKUP(F343,'N2K Features'!$D$5:$CL$125,56,FALSE)</f>
        <v>0</v>
      </c>
      <c r="BJ343" s="76">
        <f>VLOOKUP(F343,'N2K Features'!$D$5:$CL$125,57,FALSE)</f>
        <v>0</v>
      </c>
      <c r="BK343" s="76" t="str">
        <f>VLOOKUP(F343,'N2K Features'!$D$5:$CL$125,58,FALSE)</f>
        <v>No</v>
      </c>
      <c r="BL343" s="76">
        <f>VLOOKUP(F343,'N2K Features'!$D$5:$CL$125,59,FALSE)</f>
        <v>0</v>
      </c>
      <c r="BM343" s="130">
        <f>VLOOKUP(F343,'N2K Features'!$D$5:$CL$125,60,FALSE)</f>
        <v>0</v>
      </c>
      <c r="BN343" s="76" t="str">
        <f>VLOOKUP(F343,'N2K Features'!$D$5:$CL$125,61,FALSE)</f>
        <v>No</v>
      </c>
      <c r="BO343" s="76">
        <f>VLOOKUP(F343,'N2K Features'!$D$5:$CL$125,62,FALSE)</f>
        <v>0</v>
      </c>
      <c r="BP343" s="76">
        <f>VLOOKUP(F343,'N2K Features'!$D$5:$CL$125,63,FALSE)</f>
        <v>0</v>
      </c>
      <c r="BQ343" s="76" t="str">
        <f>VLOOKUP(F343,'N2K Features'!$D$5:$CL$125,64,FALSE)</f>
        <v>No</v>
      </c>
      <c r="BR343" s="76">
        <f>VLOOKUP(F343,'N2K Features'!$D$5:$CL$125,65,FALSE)</f>
        <v>0</v>
      </c>
      <c r="BS343" s="76">
        <f>VLOOKUP(F343,'N2K Features'!$D$5:$CL$125,66,FALSE)</f>
        <v>0</v>
      </c>
      <c r="BT343" s="76" t="str">
        <f>VLOOKUP(F343,'N2K Features'!$D$5:$CL$125,67,FALSE)</f>
        <v>No</v>
      </c>
      <c r="BU343" s="76">
        <f>VLOOKUP(F343,'N2K Features'!$D$5:$CL$125,68,FALSE)</f>
        <v>0</v>
      </c>
      <c r="BV343" s="76">
        <f>VLOOKUP(F343,'N2K Features'!$D$5:$CL$125,69,FALSE)</f>
        <v>0</v>
      </c>
      <c r="BW343" s="76" t="str">
        <f>VLOOKUP(F343,'N2K Features'!$D$5:$CL$125,70,FALSE)</f>
        <v>No</v>
      </c>
      <c r="BX343" s="76">
        <f>VLOOKUP(F343,'N2K Features'!$D$5:$CL$125,71,FALSE)</f>
        <v>0</v>
      </c>
      <c r="BY343" s="130">
        <f>VLOOKUP(F343,'N2K Features'!$D$5:$CL$125,72,FALSE)</f>
        <v>0</v>
      </c>
      <c r="BZ343" s="76" t="str">
        <f>VLOOKUP(F343,'N2K Features'!$D$5:$CL$125,73,FALSE)</f>
        <v>No</v>
      </c>
      <c r="CA343" s="76">
        <f>VLOOKUP(F343,'N2K Features'!$D$5:$CL$125,74,FALSE)</f>
        <v>0</v>
      </c>
      <c r="CB343" s="76">
        <f>VLOOKUP(F343,'N2K Features'!$D$5:$CL$125,75,FALSE)</f>
        <v>0</v>
      </c>
      <c r="CC343" s="76" t="str">
        <f>VLOOKUP(F343,'N2K Features'!$D$5:$CL$125,76,FALSE)</f>
        <v>No</v>
      </c>
      <c r="CD343" s="76">
        <f>VLOOKUP(F343,'N2K Features'!$D$5:$CL$125,77,FALSE)</f>
        <v>0</v>
      </c>
      <c r="CE343" s="76">
        <f>VLOOKUP(F343,'N2K Features'!$D$5:$CL$125,78,FALSE)</f>
        <v>0</v>
      </c>
      <c r="CF343" s="76" t="str">
        <f>VLOOKUP(F343,'N2K Features'!$D$5:$CL$125,79,FALSE)</f>
        <v>No</v>
      </c>
      <c r="CG343" s="76">
        <f>VLOOKUP(F343,'N2K Features'!$D$5:$CL$125,80,FALSE)</f>
        <v>0</v>
      </c>
      <c r="CH343" s="76">
        <f>VLOOKUP(F343,'N2K Features'!$D$5:$CL$125,81,FALSE)</f>
        <v>0</v>
      </c>
      <c r="CI343" s="76" t="str">
        <f>VLOOKUP(F343,'N2K Features'!$D$5:$CL$125,82,FALSE)</f>
        <v>No</v>
      </c>
      <c r="CJ343" s="76">
        <f>VLOOKUP(F343,'N2K Features'!$D$5:$CL$125,83,FALSE)</f>
        <v>0</v>
      </c>
      <c r="CK343" s="76">
        <f>VLOOKUP(F343,'N2K Features'!$D$5:$CL$125,84,FALSE)</f>
        <v>0</v>
      </c>
      <c r="CL343" s="76" t="str">
        <f>VLOOKUP(F343,'N2K Features'!$D$5:$CL$125,85,FALSE)</f>
        <v>No</v>
      </c>
      <c r="CM343" s="76">
        <f>VLOOKUP(F343,'N2K Features'!$D$5:$CL$125,86,FALSE)</f>
        <v>0</v>
      </c>
      <c r="CN343" s="79" t="str">
        <f>VLOOKUP(F343,'N2K Features'!$D$5:$CL$125,87,FALSE)</f>
        <v xml:space="preserve">Specialist interest only. </v>
      </c>
    </row>
    <row r="344" spans="1:92" ht="14.4" hidden="1" x14ac:dyDescent="0.3">
      <c r="A344" s="129" t="s">
        <v>328</v>
      </c>
      <c r="B344" s="59" t="s">
        <v>329</v>
      </c>
      <c r="C344" s="59" t="s">
        <v>585</v>
      </c>
      <c r="D344" s="59" t="s">
        <v>146</v>
      </c>
      <c r="E344" s="59" t="s">
        <v>590</v>
      </c>
      <c r="F344" s="59" t="s">
        <v>147</v>
      </c>
      <c r="G344" s="59" t="s">
        <v>148</v>
      </c>
      <c r="H344" s="179" t="s">
        <v>149</v>
      </c>
      <c r="I344" s="77" t="str">
        <f>VLOOKUP(F344,'N2K Features'!$D$5:$CL$125,4,FALSE)</f>
        <v>Yes</v>
      </c>
      <c r="J344" s="77" t="str">
        <f>VLOOKUP(F344,'N2K Features'!$D$5:$CL$125,5,FALSE)</f>
        <v>Medium</v>
      </c>
      <c r="K344" s="77" t="str">
        <f>VLOOKUP(F344,'N2K Features'!$D$5:$CL$125,6,FALSE)</f>
        <v>Moderate</v>
      </c>
      <c r="L344" s="77" t="str">
        <f>VLOOKUP(F344,'N2K Features'!$D$5:$CL$125,7,FALSE)</f>
        <v>Yes</v>
      </c>
      <c r="M344" s="77" t="str">
        <f>VLOOKUP(F344,'N2K Features'!$D$5:$CL$125,8,FALSE)</f>
        <v>Medium</v>
      </c>
      <c r="N344" s="77" t="str">
        <f>VLOOKUP(F344,'N2K Features'!$D$5:$CL$125,9,FALSE)</f>
        <v>High</v>
      </c>
      <c r="O344" s="77" t="str">
        <f>VLOOKUP(F344,'N2K Features'!$D$5:$CL$125,10,FALSE)</f>
        <v>Yes</v>
      </c>
      <c r="P344" s="77" t="str">
        <f>VLOOKUP(F344,'N2K Features'!$D$5:$CL$125,11,FALSE)</f>
        <v>Medium</v>
      </c>
      <c r="Q344" s="77" t="str">
        <f>VLOOKUP(F344,'N2K Features'!$D$5:$CL$125,12,FALSE)</f>
        <v>Low</v>
      </c>
      <c r="R344" s="77" t="str">
        <f>VLOOKUP(F344,'N2K Features'!$D$5:$CL$125,13,FALSE)</f>
        <v>Yes</v>
      </c>
      <c r="S344" s="77" t="str">
        <f>VLOOKUP(F344,'N2K Features'!$D$5:$CL$125,14,FALSE)</f>
        <v>Medium</v>
      </c>
      <c r="T344" s="77" t="str">
        <f>VLOOKUP(F344,'N2K Features'!$D$5:$CL$125,15,FALSE)</f>
        <v>High</v>
      </c>
      <c r="U344" s="77" t="str">
        <f>VLOOKUP(F344,'N2K Features'!$D$5:$CL$125,16,FALSE)</f>
        <v>Yes</v>
      </c>
      <c r="V344" s="77" t="str">
        <f>VLOOKUP(F344,'N2K Features'!$D$5:$CL$125, 17,FALSE)</f>
        <v>Small</v>
      </c>
      <c r="W344" s="77" t="str">
        <f>VLOOKUP(F344,'N2K Features'!$D$5:$CL$125,18,FALSE)</f>
        <v>Low</v>
      </c>
      <c r="X344" s="77" t="str">
        <f>VLOOKUP(F344,'N2K Features'!$D$5:$CL$125,19,FALSE)</f>
        <v>No</v>
      </c>
      <c r="Y344" s="77">
        <f>VLOOKUP(F344,'N2K Features'!$D$5:$CL$125,20,FALSE)</f>
        <v>0</v>
      </c>
      <c r="Z344" s="77">
        <f>VLOOKUP(F344,'N2K Features'!$D$5:$CL$125,21,FALSE)</f>
        <v>0</v>
      </c>
      <c r="AA344" s="77" t="str">
        <f>VLOOKUP(F344,'N2K Features'!$D$5:$CL$125,22,FALSE)</f>
        <v>No</v>
      </c>
      <c r="AB344" s="77">
        <f>VLOOKUP(F344,'N2K Features'!$D$5:$CL$125,23,FALSE)</f>
        <v>0</v>
      </c>
      <c r="AC344" s="77">
        <f>VLOOKUP(F344,'N2K Features'!$D$5:$CL$125,24,FALSE)</f>
        <v>0</v>
      </c>
      <c r="AD344" s="77" t="str">
        <f>VLOOKUP(F344,'N2K Features'!$D$5:$CL$125,25,FALSE)</f>
        <v>Yes</v>
      </c>
      <c r="AE344" s="77" t="str">
        <f>VLOOKUP(F344,'N2K Features'!$D$5:$CL$125,26,FALSE)</f>
        <v>Medium</v>
      </c>
      <c r="AF344" s="78" t="str">
        <f>VLOOKUP(F344,'N2K Features'!$D$5:$CL$125,27,FALSE)</f>
        <v>High</v>
      </c>
      <c r="AG344" s="76" t="str">
        <f>VLOOKUP(F344,'N2K Features'!$D$5:$CL$125,28,FALSE)</f>
        <v>Yes</v>
      </c>
      <c r="AH344" s="76" t="str">
        <f>VLOOKUP(F344,'N2K Features'!$D$5:$CL$125,29,FALSE)</f>
        <v>Small</v>
      </c>
      <c r="AI344" s="76" t="str">
        <f>VLOOKUP(F344,'N2K Features'!$D$5:$CL$125,30,FALSE)</f>
        <v>High</v>
      </c>
      <c r="AJ344" s="76" t="str">
        <f>VLOOKUP(F344,'N2K Features'!$D$5:$CL$125,31,FALSE)</f>
        <v>Yes</v>
      </c>
      <c r="AK344" s="76" t="str">
        <f>VLOOKUP(F344,'N2K Features'!$D$5:$CL$125,32,FALSE)</f>
        <v>Medium</v>
      </c>
      <c r="AL344" s="76" t="str">
        <f>VLOOKUP(F344,'N2K Features'!$D$5:$CL$125,33,FALSE)</f>
        <v>Low</v>
      </c>
      <c r="AM344" s="76" t="str">
        <f>VLOOKUP(F344,'N2K Features'!$D$5:$CL$125,34,FALSE)</f>
        <v>No</v>
      </c>
      <c r="AN344" s="76">
        <f>VLOOKUP(F344,'N2K Features'!$D$5:$CL$125,35,FALSE)</f>
        <v>0</v>
      </c>
      <c r="AO344" s="76">
        <f>VLOOKUP(F344,'N2K Features'!$D$5:$CL$125,36,FALSE)</f>
        <v>0</v>
      </c>
      <c r="AP344" s="76" t="str">
        <f>VLOOKUP(F344,'N2K Features'!$D$5:$CL$125,37,FALSE)</f>
        <v>Yes</v>
      </c>
      <c r="AQ344" s="76" t="str">
        <f>VLOOKUP(F344,'N2K Features'!$D$5:$CL$125,38,FALSE)</f>
        <v>Small</v>
      </c>
      <c r="AR344" s="76" t="str">
        <f>VLOOKUP(F344,'N2K Features'!$D$5:$CL$125,39,FALSE)</f>
        <v>Low</v>
      </c>
      <c r="AS344" s="76" t="str">
        <f>VLOOKUP(F344,'N2K Features'!$D$5:$CL$125,40,FALSE)</f>
        <v>Yes</v>
      </c>
      <c r="AT344" s="76" t="str">
        <f>VLOOKUP(F344,'N2K Features'!$D$5:$CL$125,41,FALSE)</f>
        <v>Small</v>
      </c>
      <c r="AU344" s="76" t="str">
        <f>VLOOKUP(F344,'N2K Features'!$D$5:$CL$125,42,FALSE)</f>
        <v>High</v>
      </c>
      <c r="AV344" s="76" t="str">
        <f>VLOOKUP(F344,'N2K Features'!$D$5:$CL$125,43,FALSE)</f>
        <v>No</v>
      </c>
      <c r="AW344" s="76">
        <f>VLOOKUP(F344,'N2K Features'!$D$5:$CL$125,44,FALSE)</f>
        <v>0</v>
      </c>
      <c r="AX344" s="76">
        <f>VLOOKUP(F344,'N2K Features'!$D$5:$CL$125,45,FALSE)</f>
        <v>0</v>
      </c>
      <c r="AY344" s="76" t="str">
        <f>VLOOKUP(F344,'N2K Features'!$D$5:$CL$125,46,FALSE)</f>
        <v>No</v>
      </c>
      <c r="AZ344" s="76">
        <f>VLOOKUP(F344,'N2K Features'!$D$5:$CL$125,47,FALSE)</f>
        <v>0</v>
      </c>
      <c r="BA344" s="76">
        <f>VLOOKUP(F344,'N2K Features'!$D$5:$CL$125,48,FALSE)</f>
        <v>0</v>
      </c>
      <c r="BB344" s="76" t="str">
        <f>VLOOKUP(F344,'N2K Features'!$D$5:$CL$125,49,FALSE)</f>
        <v>No</v>
      </c>
      <c r="BC344" s="76">
        <f>VLOOKUP(F344,'N2K Features'!$D$5:$CL$125,50,FALSE)</f>
        <v>0</v>
      </c>
      <c r="BD344" s="130">
        <f>VLOOKUP(F344,'N2K Features'!$D$5:$CL$125,51,FALSE)</f>
        <v>0</v>
      </c>
      <c r="BE344" s="76" t="str">
        <f>VLOOKUP(F344,'N2K Features'!$D$5:$CL$125,52,FALSE)</f>
        <v>Yes</v>
      </c>
      <c r="BF344" s="76" t="str">
        <f>VLOOKUP(F344,'N2K Features'!$D$5:$CL$125,53,FALSE)</f>
        <v>Small</v>
      </c>
      <c r="BG344" s="130" t="str">
        <f>VLOOKUP(F344,'N2K Features'!$D$5:$CL$125,54,FALSE)</f>
        <v>Low</v>
      </c>
      <c r="BH344" s="76" t="str">
        <f>VLOOKUP(F344,'N2K Features'!$D$5:$CL$125,55,FALSE)</f>
        <v>Yes</v>
      </c>
      <c r="BI344" s="76" t="str">
        <f>VLOOKUP(F344,'N2K Features'!$D$5:$CL$125,56,FALSE)</f>
        <v>Large</v>
      </c>
      <c r="BJ344" s="76" t="str">
        <f>VLOOKUP(F344,'N2K Features'!$D$5:$CL$125,57,FALSE)</f>
        <v>High</v>
      </c>
      <c r="BK344" s="76" t="str">
        <f>VLOOKUP(F344,'N2K Features'!$D$5:$CL$125,58,FALSE)</f>
        <v>Yes</v>
      </c>
      <c r="BL344" s="76" t="str">
        <f>VLOOKUP(F344,'N2K Features'!$D$5:$CL$125,59,FALSE)</f>
        <v>Large</v>
      </c>
      <c r="BM344" s="130" t="str">
        <f>VLOOKUP(F344,'N2K Features'!$D$5:$CL$125,60,FALSE)</f>
        <v>High</v>
      </c>
      <c r="BN344" s="76" t="str">
        <f>VLOOKUP(F344,'N2K Features'!$D$5:$CL$125,61,FALSE)</f>
        <v>Yes</v>
      </c>
      <c r="BO344" s="76" t="str">
        <f>VLOOKUP(F344,'N2K Features'!$D$5:$CL$125,62,FALSE)</f>
        <v>Medium</v>
      </c>
      <c r="BP344" s="76" t="str">
        <f>VLOOKUP(F344,'N2K Features'!$D$5:$CL$125,63,FALSE)</f>
        <v>Moderate</v>
      </c>
      <c r="BQ344" s="76" t="str">
        <f>VLOOKUP(F344,'N2K Features'!$D$5:$CL$125,64,FALSE)</f>
        <v>Yes</v>
      </c>
      <c r="BR344" s="76" t="str">
        <f>VLOOKUP(F344,'N2K Features'!$D$5:$CL$125,65,FALSE)</f>
        <v>Medium</v>
      </c>
      <c r="BS344" s="76" t="str">
        <f>VLOOKUP(F344,'N2K Features'!$D$5:$CL$125,66,FALSE)</f>
        <v>Moderate</v>
      </c>
      <c r="BT344" s="76" t="str">
        <f>VLOOKUP(F344,'N2K Features'!$D$5:$CL$125,67,FALSE)</f>
        <v>Yes</v>
      </c>
      <c r="BU344" s="76" t="str">
        <f>VLOOKUP(F344,'N2K Features'!$D$5:$CL$125,68,FALSE)</f>
        <v>Medium</v>
      </c>
      <c r="BV344" s="76" t="str">
        <f>VLOOKUP(F344,'N2K Features'!$D$5:$CL$125,69,FALSE)</f>
        <v>High</v>
      </c>
      <c r="BW344" s="76" t="str">
        <f>VLOOKUP(F344,'N2K Features'!$D$5:$CL$125,70,FALSE)</f>
        <v>Yes</v>
      </c>
      <c r="BX344" s="76" t="str">
        <f>VLOOKUP(F344,'N2K Features'!$D$5:$CL$125,71,FALSE)</f>
        <v>Medium</v>
      </c>
      <c r="BY344" s="130" t="str">
        <f>VLOOKUP(F344,'N2K Features'!$D$5:$CL$125,72,FALSE)</f>
        <v>High</v>
      </c>
      <c r="BZ344" s="76" t="str">
        <f>VLOOKUP(F344,'N2K Features'!$D$5:$CL$125,73,FALSE)</f>
        <v>No</v>
      </c>
      <c r="CA344" s="76">
        <f>VLOOKUP(F344,'N2K Features'!$D$5:$CL$125,74,FALSE)</f>
        <v>0</v>
      </c>
      <c r="CB344" s="76">
        <f>VLOOKUP(F344,'N2K Features'!$D$5:$CL$125,75,FALSE)</f>
        <v>0</v>
      </c>
      <c r="CC344" s="76" t="str">
        <f>VLOOKUP(F344,'N2K Features'!$D$5:$CL$125,76,FALSE)</f>
        <v>No</v>
      </c>
      <c r="CD344" s="76">
        <f>VLOOKUP(F344,'N2K Features'!$D$5:$CL$125,77,FALSE)</f>
        <v>0</v>
      </c>
      <c r="CE344" s="76">
        <f>VLOOKUP(F344,'N2K Features'!$D$5:$CL$125,78,FALSE)</f>
        <v>0</v>
      </c>
      <c r="CF344" s="76" t="str">
        <f>VLOOKUP(F344,'N2K Features'!$D$5:$CL$125,79,FALSE)</f>
        <v>Yes</v>
      </c>
      <c r="CG344" s="76" t="str">
        <f>VLOOKUP(F344,'N2K Features'!$D$5:$CL$125,80,FALSE)</f>
        <v>Medium</v>
      </c>
      <c r="CH344" s="76" t="str">
        <f>VLOOKUP(F344,'N2K Features'!$D$5:$CL$125,81,FALSE)</f>
        <v>High</v>
      </c>
      <c r="CI344" s="76" t="str">
        <f>VLOOKUP(F344,'N2K Features'!$D$5:$CL$125,82,FALSE)</f>
        <v>No</v>
      </c>
      <c r="CJ344" s="76">
        <f>VLOOKUP(F344,'N2K Features'!$D$5:$CL$125,83,FALSE)</f>
        <v>0</v>
      </c>
      <c r="CK344" s="76">
        <f>VLOOKUP(F344,'N2K Features'!$D$5:$CL$125,84,FALSE)</f>
        <v>0</v>
      </c>
      <c r="CL344" s="76" t="str">
        <f>VLOOKUP(F344,'N2K Features'!$D$5:$CL$125,85,FALSE)</f>
        <v>Yes</v>
      </c>
      <c r="CM344" s="76" t="str">
        <f>VLOOKUP(F344,'N2K Features'!$D$5:$CL$125,86,FALSE)</f>
        <v>Medium</v>
      </c>
      <c r="CN344" s="79" t="str">
        <f>VLOOKUP(F344,'N2K Features'!$D$5:$CL$125,87,FALSE)</f>
        <v>Distinctive often exceptional landscapes; attracts visitors in certain areas but others may be inaccessible; walking, bird watching</v>
      </c>
    </row>
    <row r="345" spans="1:92" ht="14.4" hidden="1" x14ac:dyDescent="0.3">
      <c r="A345" s="129" t="s">
        <v>328</v>
      </c>
      <c r="B345" s="59" t="s">
        <v>329</v>
      </c>
      <c r="C345" s="59" t="s">
        <v>528</v>
      </c>
      <c r="D345" s="59" t="s">
        <v>15</v>
      </c>
      <c r="E345" s="59" t="s">
        <v>17</v>
      </c>
      <c r="F345" s="59" t="s">
        <v>16</v>
      </c>
      <c r="G345" s="59" t="s">
        <v>17</v>
      </c>
      <c r="H345" s="179" t="s">
        <v>18</v>
      </c>
      <c r="I345" s="77" t="str">
        <f>VLOOKUP(F345,'N2K Features'!$D$5:$CL$125,4,FALSE)</f>
        <v>No</v>
      </c>
      <c r="J345" s="77">
        <f>VLOOKUP(F345,'N2K Features'!$D$5:$CL$125,5,FALSE)</f>
        <v>0</v>
      </c>
      <c r="K345" s="77">
        <f>VLOOKUP(F345,'N2K Features'!$D$5:$CL$125,6,FALSE)</f>
        <v>0</v>
      </c>
      <c r="L345" s="77" t="str">
        <f>VLOOKUP(F345,'N2K Features'!$D$5:$CL$125,7,FALSE)</f>
        <v>No</v>
      </c>
      <c r="M345" s="77" t="str">
        <f>VLOOKUP(F345,'N2K Features'!$D$5:$CL$125,8,FALSE)</f>
        <v>Negligible</v>
      </c>
      <c r="N345" s="77" t="str">
        <f>VLOOKUP(F345,'N2K Features'!$D$5:$CL$125,9,FALSE)</f>
        <v>Low</v>
      </c>
      <c r="O345" s="77" t="str">
        <f>VLOOKUP(F345,'N2K Features'!$D$5:$CL$125,10,FALSE)</f>
        <v>No</v>
      </c>
      <c r="P345" s="77" t="str">
        <f>VLOOKUP(F345,'N2K Features'!$D$5:$CL$125,11,FALSE)</f>
        <v>Negligible</v>
      </c>
      <c r="Q345" s="77" t="str">
        <f>VLOOKUP(F345,'N2K Features'!$D$5:$CL$125,12,FALSE)</f>
        <v>Low</v>
      </c>
      <c r="R345" s="77" t="str">
        <f>VLOOKUP(F345,'N2K Features'!$D$5:$CL$125,13,FALSE)</f>
        <v>No</v>
      </c>
      <c r="S345" s="77">
        <f>VLOOKUP(F345,'N2K Features'!$D$5:$CL$125,14,FALSE)</f>
        <v>0</v>
      </c>
      <c r="T345" s="77">
        <f>VLOOKUP(F345,'N2K Features'!$D$5:$CL$125,15,FALSE)</f>
        <v>0</v>
      </c>
      <c r="U345" s="77" t="str">
        <f>VLOOKUP(F345,'N2K Features'!$D$5:$CL$125,16,FALSE)</f>
        <v>No</v>
      </c>
      <c r="V345" s="77">
        <f>VLOOKUP(F345,'N2K Features'!$D$5:$CL$125, 17,FALSE)</f>
        <v>0</v>
      </c>
      <c r="W345" s="77">
        <f>VLOOKUP(F345,'N2K Features'!$D$5:$CL$125,18,FALSE)</f>
        <v>0</v>
      </c>
      <c r="X345" s="77" t="str">
        <f>VLOOKUP(F345,'N2K Features'!$D$5:$CL$125,19,FALSE)</f>
        <v>No</v>
      </c>
      <c r="Y345" s="77">
        <f>VLOOKUP(F345,'N2K Features'!$D$5:$CL$125,20,FALSE)</f>
        <v>0</v>
      </c>
      <c r="Z345" s="77">
        <f>VLOOKUP(F345,'N2K Features'!$D$5:$CL$125,21,FALSE)</f>
        <v>0</v>
      </c>
      <c r="AA345" s="77" t="str">
        <f>VLOOKUP(F345,'N2K Features'!$D$5:$CL$125,22,FALSE)</f>
        <v>No</v>
      </c>
      <c r="AB345" s="77">
        <f>VLOOKUP(F345,'N2K Features'!$D$5:$CL$125,23,FALSE)</f>
        <v>0</v>
      </c>
      <c r="AC345" s="77">
        <f>VLOOKUP(F345,'N2K Features'!$D$5:$CL$125,24,FALSE)</f>
        <v>0</v>
      </c>
      <c r="AD345" s="77" t="str">
        <f>VLOOKUP(F345,'N2K Features'!$D$5:$CL$125,25,FALSE)</f>
        <v>No</v>
      </c>
      <c r="AE345" s="77">
        <f>VLOOKUP(F345,'N2K Features'!$D$5:$CL$125,26,FALSE)</f>
        <v>0</v>
      </c>
      <c r="AF345" s="78">
        <f>VLOOKUP(F345,'N2K Features'!$D$5:$CL$125,27,FALSE)</f>
        <v>0</v>
      </c>
      <c r="AG345" s="76" t="str">
        <f>VLOOKUP(F345,'N2K Features'!$D$5:$CL$125,28,FALSE)</f>
        <v>No</v>
      </c>
      <c r="AH345" s="76">
        <f>VLOOKUP(F345,'N2K Features'!$D$5:$CL$125,29,FALSE)</f>
        <v>0</v>
      </c>
      <c r="AI345" s="76">
        <f>VLOOKUP(F345,'N2K Features'!$D$5:$CL$125,30,FALSE)</f>
        <v>0</v>
      </c>
      <c r="AJ345" s="76" t="str">
        <f>VLOOKUP(F345,'N2K Features'!$D$5:$CL$125,31,FALSE)</f>
        <v>No</v>
      </c>
      <c r="AK345" s="76">
        <f>VLOOKUP(F345,'N2K Features'!$D$5:$CL$125,32,FALSE)</f>
        <v>0</v>
      </c>
      <c r="AL345" s="76">
        <f>VLOOKUP(F345,'N2K Features'!$D$5:$CL$125,33,FALSE)</f>
        <v>0</v>
      </c>
      <c r="AM345" s="76" t="str">
        <f>VLOOKUP(F345,'N2K Features'!$D$5:$CL$125,34,FALSE)</f>
        <v>No</v>
      </c>
      <c r="AN345" s="76">
        <f>VLOOKUP(F345,'N2K Features'!$D$5:$CL$125,35,FALSE)</f>
        <v>0</v>
      </c>
      <c r="AO345" s="76">
        <f>VLOOKUP(F345,'N2K Features'!$D$5:$CL$125,36,FALSE)</f>
        <v>0</v>
      </c>
      <c r="AP345" s="76" t="str">
        <f>VLOOKUP(F345,'N2K Features'!$D$5:$CL$125,37,FALSE)</f>
        <v>No</v>
      </c>
      <c r="AQ345" s="76">
        <f>VLOOKUP(F345,'N2K Features'!$D$5:$CL$125,38,FALSE)</f>
        <v>0</v>
      </c>
      <c r="AR345" s="76">
        <f>VLOOKUP(F345,'N2K Features'!$D$5:$CL$125,39,FALSE)</f>
        <v>0</v>
      </c>
      <c r="AS345" s="76" t="str">
        <f>VLOOKUP(F345,'N2K Features'!$D$5:$CL$125,40,FALSE)</f>
        <v>No</v>
      </c>
      <c r="AT345" s="76">
        <f>VLOOKUP(F345,'N2K Features'!$D$5:$CL$125,41,FALSE)</f>
        <v>0</v>
      </c>
      <c r="AU345" s="76">
        <f>VLOOKUP(F345,'N2K Features'!$D$5:$CL$125,42,FALSE)</f>
        <v>0</v>
      </c>
      <c r="AV345" s="76" t="str">
        <f>VLOOKUP(F345,'N2K Features'!$D$5:$CL$125,43,FALSE)</f>
        <v>No</v>
      </c>
      <c r="AW345" s="76">
        <f>VLOOKUP(F345,'N2K Features'!$D$5:$CL$125,44,FALSE)</f>
        <v>0</v>
      </c>
      <c r="AX345" s="76">
        <f>VLOOKUP(F345,'N2K Features'!$D$5:$CL$125,45,FALSE)</f>
        <v>0</v>
      </c>
      <c r="AY345" s="76" t="str">
        <f>VLOOKUP(F345,'N2K Features'!$D$5:$CL$125,46,FALSE)</f>
        <v>No</v>
      </c>
      <c r="AZ345" s="76">
        <f>VLOOKUP(F345,'N2K Features'!$D$5:$CL$125,47,FALSE)</f>
        <v>0</v>
      </c>
      <c r="BA345" s="76">
        <f>VLOOKUP(F345,'N2K Features'!$D$5:$CL$125,48,FALSE)</f>
        <v>0</v>
      </c>
      <c r="BB345" s="76" t="str">
        <f>VLOOKUP(F345,'N2K Features'!$D$5:$CL$125,49,FALSE)</f>
        <v>No</v>
      </c>
      <c r="BC345" s="76">
        <f>VLOOKUP(F345,'N2K Features'!$D$5:$CL$125,50,FALSE)</f>
        <v>0</v>
      </c>
      <c r="BD345" s="130">
        <f>VLOOKUP(F345,'N2K Features'!$D$5:$CL$125,51,FALSE)</f>
        <v>0</v>
      </c>
      <c r="BE345" s="76" t="str">
        <f>VLOOKUP(F345,'N2K Features'!$D$5:$CL$125,52,FALSE)</f>
        <v>No</v>
      </c>
      <c r="BF345" s="76">
        <f>VLOOKUP(F345,'N2K Features'!$D$5:$CL$125,53,FALSE)</f>
        <v>0</v>
      </c>
      <c r="BG345" s="130">
        <f>VLOOKUP(F345,'N2K Features'!$D$5:$CL$125,54,FALSE)</f>
        <v>0</v>
      </c>
      <c r="BH345" s="76" t="str">
        <f>VLOOKUP(F345,'N2K Features'!$D$5:$CL$125,55,FALSE)</f>
        <v>No</v>
      </c>
      <c r="BI345" s="76">
        <f>VLOOKUP(F345,'N2K Features'!$D$5:$CL$125,56,FALSE)</f>
        <v>0</v>
      </c>
      <c r="BJ345" s="76">
        <f>VLOOKUP(F345,'N2K Features'!$D$5:$CL$125,57,FALSE)</f>
        <v>0</v>
      </c>
      <c r="BK345" s="76" t="str">
        <f>VLOOKUP(F345,'N2K Features'!$D$5:$CL$125,58,FALSE)</f>
        <v>No</v>
      </c>
      <c r="BL345" s="76">
        <f>VLOOKUP(F345,'N2K Features'!$D$5:$CL$125,59,FALSE)</f>
        <v>0</v>
      </c>
      <c r="BM345" s="130">
        <f>VLOOKUP(F345,'N2K Features'!$D$5:$CL$125,60,FALSE)</f>
        <v>0</v>
      </c>
      <c r="BN345" s="76" t="str">
        <f>VLOOKUP(F345,'N2K Features'!$D$5:$CL$125,61,FALSE)</f>
        <v>No</v>
      </c>
      <c r="BO345" s="76">
        <f>VLOOKUP(F345,'N2K Features'!$D$5:$CL$125,62,FALSE)</f>
        <v>0</v>
      </c>
      <c r="BP345" s="76">
        <f>VLOOKUP(F345,'N2K Features'!$D$5:$CL$125,63,FALSE)</f>
        <v>0</v>
      </c>
      <c r="BQ345" s="76" t="str">
        <f>VLOOKUP(F345,'N2K Features'!$D$5:$CL$125,64,FALSE)</f>
        <v>No</v>
      </c>
      <c r="BR345" s="76">
        <f>VLOOKUP(F345,'N2K Features'!$D$5:$CL$125,65,FALSE)</f>
        <v>0</v>
      </c>
      <c r="BS345" s="76">
        <f>VLOOKUP(F345,'N2K Features'!$D$5:$CL$125,66,FALSE)</f>
        <v>0</v>
      </c>
      <c r="BT345" s="76" t="str">
        <f>VLOOKUP(F345,'N2K Features'!$D$5:$CL$125,67,FALSE)</f>
        <v>No</v>
      </c>
      <c r="BU345" s="76">
        <f>VLOOKUP(F345,'N2K Features'!$D$5:$CL$125,68,FALSE)</f>
        <v>0</v>
      </c>
      <c r="BV345" s="76">
        <f>VLOOKUP(F345,'N2K Features'!$D$5:$CL$125,69,FALSE)</f>
        <v>0</v>
      </c>
      <c r="BW345" s="76" t="str">
        <f>VLOOKUP(F345,'N2K Features'!$D$5:$CL$125,70,FALSE)</f>
        <v>No</v>
      </c>
      <c r="BX345" s="76">
        <f>VLOOKUP(F345,'N2K Features'!$D$5:$CL$125,71,FALSE)</f>
        <v>0</v>
      </c>
      <c r="BY345" s="130">
        <f>VLOOKUP(F345,'N2K Features'!$D$5:$CL$125,72,FALSE)</f>
        <v>0</v>
      </c>
      <c r="BZ345" s="76" t="str">
        <f>VLOOKUP(F345,'N2K Features'!$D$5:$CL$125,73,FALSE)</f>
        <v>No</v>
      </c>
      <c r="CA345" s="76">
        <f>VLOOKUP(F345,'N2K Features'!$D$5:$CL$125,74,FALSE)</f>
        <v>0</v>
      </c>
      <c r="CB345" s="76">
        <f>VLOOKUP(F345,'N2K Features'!$D$5:$CL$125,75,FALSE)</f>
        <v>0</v>
      </c>
      <c r="CC345" s="76" t="str">
        <f>VLOOKUP(F345,'N2K Features'!$D$5:$CL$125,76,FALSE)</f>
        <v>No</v>
      </c>
      <c r="CD345" s="76">
        <f>VLOOKUP(F345,'N2K Features'!$D$5:$CL$125,77,FALSE)</f>
        <v>0</v>
      </c>
      <c r="CE345" s="76">
        <f>VLOOKUP(F345,'N2K Features'!$D$5:$CL$125,78,FALSE)</f>
        <v>0</v>
      </c>
      <c r="CF345" s="76" t="str">
        <f>VLOOKUP(F345,'N2K Features'!$D$5:$CL$125,79,FALSE)</f>
        <v>No</v>
      </c>
      <c r="CG345" s="76">
        <f>VLOOKUP(F345,'N2K Features'!$D$5:$CL$125,80,FALSE)</f>
        <v>0</v>
      </c>
      <c r="CH345" s="76">
        <f>VLOOKUP(F345,'N2K Features'!$D$5:$CL$125,81,FALSE)</f>
        <v>0</v>
      </c>
      <c r="CI345" s="76" t="str">
        <f>VLOOKUP(F345,'N2K Features'!$D$5:$CL$125,82,FALSE)</f>
        <v>No</v>
      </c>
      <c r="CJ345" s="76">
        <f>VLOOKUP(F345,'N2K Features'!$D$5:$CL$125,83,FALSE)</f>
        <v>0</v>
      </c>
      <c r="CK345" s="76">
        <f>VLOOKUP(F345,'N2K Features'!$D$5:$CL$125,84,FALSE)</f>
        <v>0</v>
      </c>
      <c r="CL345" s="76" t="str">
        <f>VLOOKUP(F345,'N2K Features'!$D$5:$CL$125,85,FALSE)</f>
        <v>Yes</v>
      </c>
      <c r="CM345" s="76" t="str">
        <f>VLOOKUP(F345,'N2K Features'!$D$5:$CL$125,86,FALSE)</f>
        <v>Medium</v>
      </c>
      <c r="CN345" s="79" t="str">
        <f>VLOOKUP(F345,'N2K Features'!$D$5:$CL$125,87,FALSE)</f>
        <v xml:space="preserve">Appealing to children. Close to towns, educational value. Licence required. </v>
      </c>
    </row>
    <row r="346" spans="1:92" ht="14.4" hidden="1" x14ac:dyDescent="0.3">
      <c r="A346" s="129" t="s">
        <v>330</v>
      </c>
      <c r="B346" s="59" t="s">
        <v>331</v>
      </c>
      <c r="C346" s="59" t="s">
        <v>528</v>
      </c>
      <c r="D346" s="59" t="s">
        <v>696</v>
      </c>
      <c r="E346" s="59" t="s">
        <v>604</v>
      </c>
      <c r="F346" s="59" t="s">
        <v>697</v>
      </c>
      <c r="G346" s="59" t="s">
        <v>698</v>
      </c>
      <c r="H346" s="179" t="s">
        <v>699</v>
      </c>
      <c r="I346" s="77" t="str">
        <f>VLOOKUP(F346,'N2K Features'!$D$5:$CL$125,4,FALSE)</f>
        <v>No</v>
      </c>
      <c r="J346" s="77" t="str">
        <f>VLOOKUP(F346,'N2K Features'!$D$5:$CL$125,5,FALSE)</f>
        <v>Negligible</v>
      </c>
      <c r="K346" s="77" t="str">
        <f>VLOOKUP(F346,'N2K Features'!$D$5:$CL$125,6,FALSE)</f>
        <v>Low</v>
      </c>
      <c r="L346" s="77" t="str">
        <f>VLOOKUP(F346,'N2K Features'!$D$5:$CL$125,7,FALSE)</f>
        <v>No</v>
      </c>
      <c r="M346" s="77" t="str">
        <f>VLOOKUP(F346,'N2K Features'!$D$5:$CL$125,8,FALSE)</f>
        <v>Negligible</v>
      </c>
      <c r="N346" s="77" t="str">
        <f>VLOOKUP(F346,'N2K Features'!$D$5:$CL$125,9,FALSE)</f>
        <v>Low</v>
      </c>
      <c r="O346" s="77" t="str">
        <f>VLOOKUP(F346,'N2K Features'!$D$5:$CL$125,10,FALSE)</f>
        <v>No</v>
      </c>
      <c r="P346" s="77" t="str">
        <f>VLOOKUP(F346,'N2K Features'!$D$5:$CL$125,11,FALSE)</f>
        <v>Negligible</v>
      </c>
      <c r="Q346" s="77" t="str">
        <f>VLOOKUP(F346,'N2K Features'!$D$5:$CL$125,12,FALSE)</f>
        <v>Low</v>
      </c>
      <c r="R346" s="77" t="str">
        <f>VLOOKUP(F346,'N2K Features'!$D$5:$CL$125,13,FALSE)</f>
        <v>No</v>
      </c>
      <c r="S346" s="77" t="str">
        <f>VLOOKUP(F346,'N2K Features'!$D$5:$CL$125,14,FALSE)</f>
        <v>Negligible</v>
      </c>
      <c r="T346" s="77" t="str">
        <f>VLOOKUP(F346,'N2K Features'!$D$5:$CL$125,15,FALSE)</f>
        <v>Low</v>
      </c>
      <c r="U346" s="77" t="str">
        <f>VLOOKUP(F346,'N2K Features'!$D$5:$CL$125,16,FALSE)</f>
        <v>No</v>
      </c>
      <c r="V346" s="77">
        <f>VLOOKUP(F346,'N2K Features'!$D$5:$CL$125, 17,FALSE)</f>
        <v>0</v>
      </c>
      <c r="W346" s="77">
        <f>VLOOKUP(F346,'N2K Features'!$D$5:$CL$125,18,FALSE)</f>
        <v>0</v>
      </c>
      <c r="X346" s="77" t="str">
        <f>VLOOKUP(F346,'N2K Features'!$D$5:$CL$125,19,FALSE)</f>
        <v>No</v>
      </c>
      <c r="Y346" s="77">
        <f>VLOOKUP(F346,'N2K Features'!$D$5:$CL$125,20,FALSE)</f>
        <v>0</v>
      </c>
      <c r="Z346" s="77">
        <f>VLOOKUP(F346,'N2K Features'!$D$5:$CL$125,21,FALSE)</f>
        <v>0</v>
      </c>
      <c r="AA346" s="77" t="str">
        <f>VLOOKUP(F346,'N2K Features'!$D$5:$CL$125,22,FALSE)</f>
        <v>No</v>
      </c>
      <c r="AB346" s="77">
        <f>VLOOKUP(F346,'N2K Features'!$D$5:$CL$125,23,FALSE)</f>
        <v>0</v>
      </c>
      <c r="AC346" s="77">
        <f>VLOOKUP(F346,'N2K Features'!$D$5:$CL$125,24,FALSE)</f>
        <v>0</v>
      </c>
      <c r="AD346" s="77" t="str">
        <f>VLOOKUP(F346,'N2K Features'!$D$5:$CL$125,25,FALSE)</f>
        <v>No</v>
      </c>
      <c r="AE346" s="77">
        <f>VLOOKUP(F346,'N2K Features'!$D$5:$CL$125,26,FALSE)</f>
        <v>0</v>
      </c>
      <c r="AF346" s="78">
        <f>VLOOKUP(F346,'N2K Features'!$D$5:$CL$125,27,FALSE)</f>
        <v>0</v>
      </c>
      <c r="AG346" s="76" t="str">
        <f>VLOOKUP(F346,'N2K Features'!$D$5:$CL$125,28,FALSE)</f>
        <v>No</v>
      </c>
      <c r="AH346" s="76">
        <f>VLOOKUP(F346,'N2K Features'!$D$5:$CL$125,29,FALSE)</f>
        <v>0</v>
      </c>
      <c r="AI346" s="76">
        <f>VLOOKUP(F346,'N2K Features'!$D$5:$CL$125,30,FALSE)</f>
        <v>0</v>
      </c>
      <c r="AJ346" s="76" t="str">
        <f>VLOOKUP(F346,'N2K Features'!$D$5:$CL$125,31,FALSE)</f>
        <v>No</v>
      </c>
      <c r="AK346" s="76">
        <f>VLOOKUP(F346,'N2K Features'!$D$5:$CL$125,32,FALSE)</f>
        <v>0</v>
      </c>
      <c r="AL346" s="76">
        <f>VLOOKUP(F346,'N2K Features'!$D$5:$CL$125,33,FALSE)</f>
        <v>0</v>
      </c>
      <c r="AM346" s="76" t="str">
        <f>VLOOKUP(F346,'N2K Features'!$D$5:$CL$125,34,FALSE)</f>
        <v>No</v>
      </c>
      <c r="AN346" s="76">
        <f>VLOOKUP(F346,'N2K Features'!$D$5:$CL$125,35,FALSE)</f>
        <v>0</v>
      </c>
      <c r="AO346" s="76">
        <f>VLOOKUP(F346,'N2K Features'!$D$5:$CL$125,36,FALSE)</f>
        <v>0</v>
      </c>
      <c r="AP346" s="76" t="str">
        <f>VLOOKUP(F346,'N2K Features'!$D$5:$CL$125,37,FALSE)</f>
        <v>No</v>
      </c>
      <c r="AQ346" s="76">
        <f>VLOOKUP(F346,'N2K Features'!$D$5:$CL$125,38,FALSE)</f>
        <v>0</v>
      </c>
      <c r="AR346" s="76">
        <f>VLOOKUP(F346,'N2K Features'!$D$5:$CL$125,39,FALSE)</f>
        <v>0</v>
      </c>
      <c r="AS346" s="76" t="str">
        <f>VLOOKUP(F346,'N2K Features'!$D$5:$CL$125,40,FALSE)</f>
        <v>No</v>
      </c>
      <c r="AT346" s="76">
        <f>VLOOKUP(F346,'N2K Features'!$D$5:$CL$125,41,FALSE)</f>
        <v>0</v>
      </c>
      <c r="AU346" s="76">
        <f>VLOOKUP(F346,'N2K Features'!$D$5:$CL$125,42,FALSE)</f>
        <v>0</v>
      </c>
      <c r="AV346" s="76" t="str">
        <f>VLOOKUP(F346,'N2K Features'!$D$5:$CL$125,43,FALSE)</f>
        <v>No</v>
      </c>
      <c r="AW346" s="76">
        <f>VLOOKUP(F346,'N2K Features'!$D$5:$CL$125,44,FALSE)</f>
        <v>0</v>
      </c>
      <c r="AX346" s="76">
        <f>VLOOKUP(F346,'N2K Features'!$D$5:$CL$125,45,FALSE)</f>
        <v>0</v>
      </c>
      <c r="AY346" s="76" t="str">
        <f>VLOOKUP(F346,'N2K Features'!$D$5:$CL$125,46,FALSE)</f>
        <v>No</v>
      </c>
      <c r="AZ346" s="76">
        <f>VLOOKUP(F346,'N2K Features'!$D$5:$CL$125,47,FALSE)</f>
        <v>0</v>
      </c>
      <c r="BA346" s="76">
        <f>VLOOKUP(F346,'N2K Features'!$D$5:$CL$125,48,FALSE)</f>
        <v>0</v>
      </c>
      <c r="BB346" s="76" t="str">
        <f>VLOOKUP(F346,'N2K Features'!$D$5:$CL$125,49,FALSE)</f>
        <v>No</v>
      </c>
      <c r="BC346" s="76">
        <f>VLOOKUP(F346,'N2K Features'!$D$5:$CL$125,50,FALSE)</f>
        <v>0</v>
      </c>
      <c r="BD346" s="130">
        <f>VLOOKUP(F346,'N2K Features'!$D$5:$CL$125,51,FALSE)</f>
        <v>0</v>
      </c>
      <c r="BE346" s="76" t="str">
        <f>VLOOKUP(F346,'N2K Features'!$D$5:$CL$125,52,FALSE)</f>
        <v>No</v>
      </c>
      <c r="BF346" s="76">
        <f>VLOOKUP(F346,'N2K Features'!$D$5:$CL$125,53,FALSE)</f>
        <v>0</v>
      </c>
      <c r="BG346" s="130">
        <f>VLOOKUP(F346,'N2K Features'!$D$5:$CL$125,54,FALSE)</f>
        <v>0</v>
      </c>
      <c r="BH346" s="76" t="str">
        <f>VLOOKUP(F346,'N2K Features'!$D$5:$CL$125,55,FALSE)</f>
        <v>No</v>
      </c>
      <c r="BI346" s="76">
        <f>VLOOKUP(F346,'N2K Features'!$D$5:$CL$125,56,FALSE)</f>
        <v>0</v>
      </c>
      <c r="BJ346" s="76">
        <f>VLOOKUP(F346,'N2K Features'!$D$5:$CL$125,57,FALSE)</f>
        <v>0</v>
      </c>
      <c r="BK346" s="76" t="str">
        <f>VLOOKUP(F346,'N2K Features'!$D$5:$CL$125,58,FALSE)</f>
        <v>No</v>
      </c>
      <c r="BL346" s="76">
        <f>VLOOKUP(F346,'N2K Features'!$D$5:$CL$125,59,FALSE)</f>
        <v>0</v>
      </c>
      <c r="BM346" s="130">
        <f>VLOOKUP(F346,'N2K Features'!$D$5:$CL$125,60,FALSE)</f>
        <v>0</v>
      </c>
      <c r="BN346" s="76" t="str">
        <f>VLOOKUP(F346,'N2K Features'!$D$5:$CL$125,61,FALSE)</f>
        <v>No</v>
      </c>
      <c r="BO346" s="76">
        <f>VLOOKUP(F346,'N2K Features'!$D$5:$CL$125,62,FALSE)</f>
        <v>0</v>
      </c>
      <c r="BP346" s="76">
        <f>VLOOKUP(F346,'N2K Features'!$D$5:$CL$125,63,FALSE)</f>
        <v>0</v>
      </c>
      <c r="BQ346" s="76" t="str">
        <f>VLOOKUP(F346,'N2K Features'!$D$5:$CL$125,64,FALSE)</f>
        <v>No</v>
      </c>
      <c r="BR346" s="76">
        <f>VLOOKUP(F346,'N2K Features'!$D$5:$CL$125,65,FALSE)</f>
        <v>0</v>
      </c>
      <c r="BS346" s="76">
        <f>VLOOKUP(F346,'N2K Features'!$D$5:$CL$125,66,FALSE)</f>
        <v>0</v>
      </c>
      <c r="BT346" s="76" t="str">
        <f>VLOOKUP(F346,'N2K Features'!$D$5:$CL$125,67,FALSE)</f>
        <v>No</v>
      </c>
      <c r="BU346" s="76">
        <f>VLOOKUP(F346,'N2K Features'!$D$5:$CL$125,68,FALSE)</f>
        <v>0</v>
      </c>
      <c r="BV346" s="76">
        <f>VLOOKUP(F346,'N2K Features'!$D$5:$CL$125,69,FALSE)</f>
        <v>0</v>
      </c>
      <c r="BW346" s="76" t="str">
        <f>VLOOKUP(F346,'N2K Features'!$D$5:$CL$125,70,FALSE)</f>
        <v>No</v>
      </c>
      <c r="BX346" s="76">
        <f>VLOOKUP(F346,'N2K Features'!$D$5:$CL$125,71,FALSE)</f>
        <v>0</v>
      </c>
      <c r="BY346" s="130">
        <f>VLOOKUP(F346,'N2K Features'!$D$5:$CL$125,72,FALSE)</f>
        <v>0</v>
      </c>
      <c r="BZ346" s="76" t="str">
        <f>VLOOKUP(F346,'N2K Features'!$D$5:$CL$125,73,FALSE)</f>
        <v>No</v>
      </c>
      <c r="CA346" s="76">
        <f>VLOOKUP(F346,'N2K Features'!$D$5:$CL$125,74,FALSE)</f>
        <v>0</v>
      </c>
      <c r="CB346" s="76">
        <f>VLOOKUP(F346,'N2K Features'!$D$5:$CL$125,75,FALSE)</f>
        <v>0</v>
      </c>
      <c r="CC346" s="76" t="str">
        <f>VLOOKUP(F346,'N2K Features'!$D$5:$CL$125,76,FALSE)</f>
        <v>No</v>
      </c>
      <c r="CD346" s="76">
        <f>VLOOKUP(F346,'N2K Features'!$D$5:$CL$125,77,FALSE)</f>
        <v>0</v>
      </c>
      <c r="CE346" s="76">
        <f>VLOOKUP(F346,'N2K Features'!$D$5:$CL$125,78,FALSE)</f>
        <v>0</v>
      </c>
      <c r="CF346" s="76" t="str">
        <f>VLOOKUP(F346,'N2K Features'!$D$5:$CL$125,79,FALSE)</f>
        <v>No</v>
      </c>
      <c r="CG346" s="76">
        <f>VLOOKUP(F346,'N2K Features'!$D$5:$CL$125,80,FALSE)</f>
        <v>0</v>
      </c>
      <c r="CH346" s="76">
        <f>VLOOKUP(F346,'N2K Features'!$D$5:$CL$125,81,FALSE)</f>
        <v>0</v>
      </c>
      <c r="CI346" s="76" t="str">
        <f>VLOOKUP(F346,'N2K Features'!$D$5:$CL$125,82,FALSE)</f>
        <v>No</v>
      </c>
      <c r="CJ346" s="76">
        <f>VLOOKUP(F346,'N2K Features'!$D$5:$CL$125,83,FALSE)</f>
        <v>0</v>
      </c>
      <c r="CK346" s="76">
        <f>VLOOKUP(F346,'N2K Features'!$D$5:$CL$125,84,FALSE)</f>
        <v>0</v>
      </c>
      <c r="CL346" s="76" t="str">
        <f>VLOOKUP(F346,'N2K Features'!$D$5:$CL$125,85,FALSE)</f>
        <v>No</v>
      </c>
      <c r="CM346" s="76">
        <f>VLOOKUP(F346,'N2K Features'!$D$5:$CL$125,86,FALSE)</f>
        <v>0</v>
      </c>
      <c r="CN346" s="79" t="str">
        <f>VLOOKUP(F346,'N2K Features'!$D$5:$CL$125,87,FALSE)</f>
        <v xml:space="preserve">Specialist interest only. </v>
      </c>
    </row>
    <row r="347" spans="1:92" ht="14.4" hidden="1" x14ac:dyDescent="0.3">
      <c r="A347" s="129" t="s">
        <v>332</v>
      </c>
      <c r="B347" s="59" t="s">
        <v>333</v>
      </c>
      <c r="C347" s="59" t="s">
        <v>585</v>
      </c>
      <c r="D347" s="59" t="s">
        <v>138</v>
      </c>
      <c r="E347" s="59" t="s">
        <v>590</v>
      </c>
      <c r="F347" s="59" t="s">
        <v>139</v>
      </c>
      <c r="G347" s="59" t="s">
        <v>140</v>
      </c>
      <c r="H347" s="179" t="s">
        <v>141</v>
      </c>
      <c r="I347" s="77" t="str">
        <f>VLOOKUP(F347,'N2K Features'!$D$5:$CL$125,4,FALSE)</f>
        <v>Yes</v>
      </c>
      <c r="J347" s="77" t="str">
        <f>VLOOKUP(F347,'N2K Features'!$D$5:$CL$125,5,FALSE)</f>
        <v>Medium</v>
      </c>
      <c r="K347" s="77" t="str">
        <f>VLOOKUP(F347,'N2K Features'!$D$5:$CL$125,6,FALSE)</f>
        <v>Moderate</v>
      </c>
      <c r="L347" s="77" t="str">
        <f>VLOOKUP(F347,'N2K Features'!$D$5:$CL$125,7,FALSE)</f>
        <v>Yes</v>
      </c>
      <c r="M347" s="77" t="str">
        <f>VLOOKUP(F347,'N2K Features'!$D$5:$CL$125,8,FALSE)</f>
        <v>Medium</v>
      </c>
      <c r="N347" s="77" t="str">
        <f>VLOOKUP(F347,'N2K Features'!$D$5:$CL$125,9,FALSE)</f>
        <v>High</v>
      </c>
      <c r="O347" s="77" t="str">
        <f>VLOOKUP(F347,'N2K Features'!$D$5:$CL$125,10,FALSE)</f>
        <v>Yes</v>
      </c>
      <c r="P347" s="77" t="str">
        <f>VLOOKUP(F347,'N2K Features'!$D$5:$CL$125,11,FALSE)</f>
        <v>Medium</v>
      </c>
      <c r="Q347" s="77" t="str">
        <f>VLOOKUP(F347,'N2K Features'!$D$5:$CL$125,12,FALSE)</f>
        <v>Low</v>
      </c>
      <c r="R347" s="77" t="str">
        <f>VLOOKUP(F347,'N2K Features'!$D$5:$CL$125,13,FALSE)</f>
        <v>Yes</v>
      </c>
      <c r="S347" s="77" t="str">
        <f>VLOOKUP(F347,'N2K Features'!$D$5:$CL$125,14,FALSE)</f>
        <v>Medium</v>
      </c>
      <c r="T347" s="77" t="str">
        <f>VLOOKUP(F347,'N2K Features'!$D$5:$CL$125,15,FALSE)</f>
        <v>High</v>
      </c>
      <c r="U347" s="77" t="str">
        <f>VLOOKUP(F347,'N2K Features'!$D$5:$CL$125,16,FALSE)</f>
        <v>Yes</v>
      </c>
      <c r="V347" s="77" t="str">
        <f>VLOOKUP(F347,'N2K Features'!$D$5:$CL$125, 17,FALSE)</f>
        <v>Small</v>
      </c>
      <c r="W347" s="77" t="str">
        <f>VLOOKUP(F347,'N2K Features'!$D$5:$CL$125,18,FALSE)</f>
        <v>Low</v>
      </c>
      <c r="X347" s="77" t="str">
        <f>VLOOKUP(F347,'N2K Features'!$D$5:$CL$125,19,FALSE)</f>
        <v>No</v>
      </c>
      <c r="Y347" s="77">
        <f>VLOOKUP(F347,'N2K Features'!$D$5:$CL$125,20,FALSE)</f>
        <v>0</v>
      </c>
      <c r="Z347" s="77">
        <f>VLOOKUP(F347,'N2K Features'!$D$5:$CL$125,21,FALSE)</f>
        <v>0</v>
      </c>
      <c r="AA347" s="77" t="str">
        <f>VLOOKUP(F347,'N2K Features'!$D$5:$CL$125,22,FALSE)</f>
        <v>No</v>
      </c>
      <c r="AB347" s="77">
        <f>VLOOKUP(F347,'N2K Features'!$D$5:$CL$125,23,FALSE)</f>
        <v>0</v>
      </c>
      <c r="AC347" s="77">
        <f>VLOOKUP(F347,'N2K Features'!$D$5:$CL$125,24,FALSE)</f>
        <v>0</v>
      </c>
      <c r="AD347" s="77" t="str">
        <f>VLOOKUP(F347,'N2K Features'!$D$5:$CL$125,25,FALSE)</f>
        <v>Yes</v>
      </c>
      <c r="AE347" s="77" t="str">
        <f>VLOOKUP(F347,'N2K Features'!$D$5:$CL$125,26,FALSE)</f>
        <v>Medium</v>
      </c>
      <c r="AF347" s="78" t="str">
        <f>VLOOKUP(F347,'N2K Features'!$D$5:$CL$125,27,FALSE)</f>
        <v>High</v>
      </c>
      <c r="AG347" s="76" t="str">
        <f>VLOOKUP(F347,'N2K Features'!$D$5:$CL$125,28,FALSE)</f>
        <v>Yes</v>
      </c>
      <c r="AH347" s="76" t="str">
        <f>VLOOKUP(F347,'N2K Features'!$D$5:$CL$125,29,FALSE)</f>
        <v>Small</v>
      </c>
      <c r="AI347" s="76" t="str">
        <f>VLOOKUP(F347,'N2K Features'!$D$5:$CL$125,30,FALSE)</f>
        <v>High</v>
      </c>
      <c r="AJ347" s="76" t="str">
        <f>VLOOKUP(F347,'N2K Features'!$D$5:$CL$125,31,FALSE)</f>
        <v>Yes</v>
      </c>
      <c r="AK347" s="76" t="str">
        <f>VLOOKUP(F347,'N2K Features'!$D$5:$CL$125,32,FALSE)</f>
        <v>Medium</v>
      </c>
      <c r="AL347" s="76" t="str">
        <f>VLOOKUP(F347,'N2K Features'!$D$5:$CL$125,33,FALSE)</f>
        <v>Low</v>
      </c>
      <c r="AM347" s="76" t="str">
        <f>VLOOKUP(F347,'N2K Features'!$D$5:$CL$125,34,FALSE)</f>
        <v>No</v>
      </c>
      <c r="AN347" s="76">
        <f>VLOOKUP(F347,'N2K Features'!$D$5:$CL$125,35,FALSE)</f>
        <v>0</v>
      </c>
      <c r="AO347" s="76">
        <f>VLOOKUP(F347,'N2K Features'!$D$5:$CL$125,36,FALSE)</f>
        <v>0</v>
      </c>
      <c r="AP347" s="76" t="str">
        <f>VLOOKUP(F347,'N2K Features'!$D$5:$CL$125,37,FALSE)</f>
        <v>Yes</v>
      </c>
      <c r="AQ347" s="76" t="str">
        <f>VLOOKUP(F347,'N2K Features'!$D$5:$CL$125,38,FALSE)</f>
        <v>Small</v>
      </c>
      <c r="AR347" s="76" t="str">
        <f>VLOOKUP(F347,'N2K Features'!$D$5:$CL$125,39,FALSE)</f>
        <v>Low</v>
      </c>
      <c r="AS347" s="76" t="str">
        <f>VLOOKUP(F347,'N2K Features'!$D$5:$CL$125,40,FALSE)</f>
        <v>Yes</v>
      </c>
      <c r="AT347" s="76" t="str">
        <f>VLOOKUP(F347,'N2K Features'!$D$5:$CL$125,41,FALSE)</f>
        <v>Small</v>
      </c>
      <c r="AU347" s="76" t="str">
        <f>VLOOKUP(F347,'N2K Features'!$D$5:$CL$125,42,FALSE)</f>
        <v>High</v>
      </c>
      <c r="AV347" s="76" t="str">
        <f>VLOOKUP(F347,'N2K Features'!$D$5:$CL$125,43,FALSE)</f>
        <v>No</v>
      </c>
      <c r="AW347" s="76">
        <f>VLOOKUP(F347,'N2K Features'!$D$5:$CL$125,44,FALSE)</f>
        <v>0</v>
      </c>
      <c r="AX347" s="76">
        <f>VLOOKUP(F347,'N2K Features'!$D$5:$CL$125,45,FALSE)</f>
        <v>0</v>
      </c>
      <c r="AY347" s="76" t="str">
        <f>VLOOKUP(F347,'N2K Features'!$D$5:$CL$125,46,FALSE)</f>
        <v>No</v>
      </c>
      <c r="AZ347" s="76">
        <f>VLOOKUP(F347,'N2K Features'!$D$5:$CL$125,47,FALSE)</f>
        <v>0</v>
      </c>
      <c r="BA347" s="76">
        <f>VLOOKUP(F347,'N2K Features'!$D$5:$CL$125,48,FALSE)</f>
        <v>0</v>
      </c>
      <c r="BB347" s="76" t="str">
        <f>VLOOKUP(F347,'N2K Features'!$D$5:$CL$125,49,FALSE)</f>
        <v>No</v>
      </c>
      <c r="BC347" s="76">
        <f>VLOOKUP(F347,'N2K Features'!$D$5:$CL$125,50,FALSE)</f>
        <v>0</v>
      </c>
      <c r="BD347" s="130">
        <f>VLOOKUP(F347,'N2K Features'!$D$5:$CL$125,51,FALSE)</f>
        <v>0</v>
      </c>
      <c r="BE347" s="76" t="str">
        <f>VLOOKUP(F347,'N2K Features'!$D$5:$CL$125,52,FALSE)</f>
        <v>Yes</v>
      </c>
      <c r="BF347" s="76" t="str">
        <f>VLOOKUP(F347,'N2K Features'!$D$5:$CL$125,53,FALSE)</f>
        <v>Small</v>
      </c>
      <c r="BG347" s="130" t="str">
        <f>VLOOKUP(F347,'N2K Features'!$D$5:$CL$125,54,FALSE)</f>
        <v>Low</v>
      </c>
      <c r="BH347" s="76" t="str">
        <f>VLOOKUP(F347,'N2K Features'!$D$5:$CL$125,55,FALSE)</f>
        <v>Yes</v>
      </c>
      <c r="BI347" s="76" t="str">
        <f>VLOOKUP(F347,'N2K Features'!$D$5:$CL$125,56,FALSE)</f>
        <v>Large</v>
      </c>
      <c r="BJ347" s="76" t="str">
        <f>VLOOKUP(F347,'N2K Features'!$D$5:$CL$125,57,FALSE)</f>
        <v>High</v>
      </c>
      <c r="BK347" s="76" t="str">
        <f>VLOOKUP(F347,'N2K Features'!$D$5:$CL$125,58,FALSE)</f>
        <v>Yes</v>
      </c>
      <c r="BL347" s="76" t="str">
        <f>VLOOKUP(F347,'N2K Features'!$D$5:$CL$125,59,FALSE)</f>
        <v>Large</v>
      </c>
      <c r="BM347" s="130" t="str">
        <f>VLOOKUP(F347,'N2K Features'!$D$5:$CL$125,60,FALSE)</f>
        <v>High</v>
      </c>
      <c r="BN347" s="76" t="str">
        <f>VLOOKUP(F347,'N2K Features'!$D$5:$CL$125,61,FALSE)</f>
        <v>Yes</v>
      </c>
      <c r="BO347" s="76" t="str">
        <f>VLOOKUP(F347,'N2K Features'!$D$5:$CL$125,62,FALSE)</f>
        <v>Medium</v>
      </c>
      <c r="BP347" s="76" t="str">
        <f>VLOOKUP(F347,'N2K Features'!$D$5:$CL$125,63,FALSE)</f>
        <v>Moderate</v>
      </c>
      <c r="BQ347" s="76" t="str">
        <f>VLOOKUP(F347,'N2K Features'!$D$5:$CL$125,64,FALSE)</f>
        <v>No</v>
      </c>
      <c r="BR347" s="76">
        <f>VLOOKUP(F347,'N2K Features'!$D$5:$CL$125,65,FALSE)</f>
        <v>0</v>
      </c>
      <c r="BS347" s="76">
        <f>VLOOKUP(F347,'N2K Features'!$D$5:$CL$125,66,FALSE)</f>
        <v>0</v>
      </c>
      <c r="BT347" s="76" t="str">
        <f>VLOOKUP(F347,'N2K Features'!$D$5:$CL$125,67,FALSE)</f>
        <v>Yes</v>
      </c>
      <c r="BU347" s="76" t="str">
        <f>VLOOKUP(F347,'N2K Features'!$D$5:$CL$125,68,FALSE)</f>
        <v>Medium</v>
      </c>
      <c r="BV347" s="76" t="str">
        <f>VLOOKUP(F347,'N2K Features'!$D$5:$CL$125,69,FALSE)</f>
        <v>High</v>
      </c>
      <c r="BW347" s="76" t="str">
        <f>VLOOKUP(F347,'N2K Features'!$D$5:$CL$125,70,FALSE)</f>
        <v>Yes</v>
      </c>
      <c r="BX347" s="76" t="str">
        <f>VLOOKUP(F347,'N2K Features'!$D$5:$CL$125,71,FALSE)</f>
        <v>Medium</v>
      </c>
      <c r="BY347" s="130" t="str">
        <f>VLOOKUP(F347,'N2K Features'!$D$5:$CL$125,72,FALSE)</f>
        <v>High</v>
      </c>
      <c r="BZ347" s="76" t="str">
        <f>VLOOKUP(F347,'N2K Features'!$D$5:$CL$125,73,FALSE)</f>
        <v>No</v>
      </c>
      <c r="CA347" s="76">
        <f>VLOOKUP(F347,'N2K Features'!$D$5:$CL$125,74,FALSE)</f>
        <v>0</v>
      </c>
      <c r="CB347" s="76">
        <f>VLOOKUP(F347,'N2K Features'!$D$5:$CL$125,75,FALSE)</f>
        <v>0</v>
      </c>
      <c r="CC347" s="76" t="str">
        <f>VLOOKUP(F347,'N2K Features'!$D$5:$CL$125,76,FALSE)</f>
        <v>No</v>
      </c>
      <c r="CD347" s="76">
        <f>VLOOKUP(F347,'N2K Features'!$D$5:$CL$125,77,FALSE)</f>
        <v>0</v>
      </c>
      <c r="CE347" s="76">
        <f>VLOOKUP(F347,'N2K Features'!$D$5:$CL$125,78,FALSE)</f>
        <v>0</v>
      </c>
      <c r="CF347" s="76" t="str">
        <f>VLOOKUP(F347,'N2K Features'!$D$5:$CL$125,79,FALSE)</f>
        <v>Yes</v>
      </c>
      <c r="CG347" s="76" t="str">
        <f>VLOOKUP(F347,'N2K Features'!$D$5:$CL$125,80,FALSE)</f>
        <v>Medium</v>
      </c>
      <c r="CH347" s="76" t="str">
        <f>VLOOKUP(F347,'N2K Features'!$D$5:$CL$125,81,FALSE)</f>
        <v>High</v>
      </c>
      <c r="CI347" s="76" t="str">
        <f>VLOOKUP(F347,'N2K Features'!$D$5:$CL$125,82,FALSE)</f>
        <v>No</v>
      </c>
      <c r="CJ347" s="76">
        <f>VLOOKUP(F347,'N2K Features'!$D$5:$CL$125,83,FALSE)</f>
        <v>0</v>
      </c>
      <c r="CK347" s="76">
        <f>VLOOKUP(F347,'N2K Features'!$D$5:$CL$125,84,FALSE)</f>
        <v>0</v>
      </c>
      <c r="CL347" s="76" t="str">
        <f>VLOOKUP(F347,'N2K Features'!$D$5:$CL$125,85,FALSE)</f>
        <v>Yes</v>
      </c>
      <c r="CM347" s="76" t="str">
        <f>VLOOKUP(F347,'N2K Features'!$D$5:$CL$125,86,FALSE)</f>
        <v>Medium</v>
      </c>
      <c r="CN347" s="79" t="str">
        <f>VLOOKUP(F347,'N2K Features'!$D$5:$CL$125,87,FALSE)</f>
        <v>Distinctive often exceptional landscapes; attracts visitors in certain areas but others may be inaccessible; walking, bird watching</v>
      </c>
    </row>
    <row r="348" spans="1:92" ht="14.4" hidden="1" x14ac:dyDescent="0.3">
      <c r="A348" s="129" t="s">
        <v>332</v>
      </c>
      <c r="B348" s="59" t="s">
        <v>333</v>
      </c>
      <c r="C348" s="59" t="s">
        <v>585</v>
      </c>
      <c r="D348" s="59" t="s">
        <v>146</v>
      </c>
      <c r="E348" s="59" t="s">
        <v>590</v>
      </c>
      <c r="F348" s="59" t="s">
        <v>147</v>
      </c>
      <c r="G348" s="59" t="s">
        <v>148</v>
      </c>
      <c r="H348" s="179" t="s">
        <v>149</v>
      </c>
      <c r="I348" s="77" t="str">
        <f>VLOOKUP(F348,'N2K Features'!$D$5:$CL$125,4,FALSE)</f>
        <v>Yes</v>
      </c>
      <c r="J348" s="77" t="str">
        <f>VLOOKUP(F348,'N2K Features'!$D$5:$CL$125,5,FALSE)</f>
        <v>Medium</v>
      </c>
      <c r="K348" s="77" t="str">
        <f>VLOOKUP(F348,'N2K Features'!$D$5:$CL$125,6,FALSE)</f>
        <v>Moderate</v>
      </c>
      <c r="L348" s="77" t="str">
        <f>VLOOKUP(F348,'N2K Features'!$D$5:$CL$125,7,FALSE)</f>
        <v>Yes</v>
      </c>
      <c r="M348" s="77" t="str">
        <f>VLOOKUP(F348,'N2K Features'!$D$5:$CL$125,8,FALSE)</f>
        <v>Medium</v>
      </c>
      <c r="N348" s="77" t="str">
        <f>VLOOKUP(F348,'N2K Features'!$D$5:$CL$125,9,FALSE)</f>
        <v>High</v>
      </c>
      <c r="O348" s="77" t="str">
        <f>VLOOKUP(F348,'N2K Features'!$D$5:$CL$125,10,FALSE)</f>
        <v>Yes</v>
      </c>
      <c r="P348" s="77" t="str">
        <f>VLOOKUP(F348,'N2K Features'!$D$5:$CL$125,11,FALSE)</f>
        <v>Medium</v>
      </c>
      <c r="Q348" s="77" t="str">
        <f>VLOOKUP(F348,'N2K Features'!$D$5:$CL$125,12,FALSE)</f>
        <v>Low</v>
      </c>
      <c r="R348" s="77" t="str">
        <f>VLOOKUP(F348,'N2K Features'!$D$5:$CL$125,13,FALSE)</f>
        <v>Yes</v>
      </c>
      <c r="S348" s="77" t="str">
        <f>VLOOKUP(F348,'N2K Features'!$D$5:$CL$125,14,FALSE)</f>
        <v>Medium</v>
      </c>
      <c r="T348" s="77" t="str">
        <f>VLOOKUP(F348,'N2K Features'!$D$5:$CL$125,15,FALSE)</f>
        <v>High</v>
      </c>
      <c r="U348" s="77" t="str">
        <f>VLOOKUP(F348,'N2K Features'!$D$5:$CL$125,16,FALSE)</f>
        <v>Yes</v>
      </c>
      <c r="V348" s="77" t="str">
        <f>VLOOKUP(F348,'N2K Features'!$D$5:$CL$125, 17,FALSE)</f>
        <v>Small</v>
      </c>
      <c r="W348" s="77" t="str">
        <f>VLOOKUP(F348,'N2K Features'!$D$5:$CL$125,18,FALSE)</f>
        <v>Low</v>
      </c>
      <c r="X348" s="77" t="str">
        <f>VLOOKUP(F348,'N2K Features'!$D$5:$CL$125,19,FALSE)</f>
        <v>No</v>
      </c>
      <c r="Y348" s="77">
        <f>VLOOKUP(F348,'N2K Features'!$D$5:$CL$125,20,FALSE)</f>
        <v>0</v>
      </c>
      <c r="Z348" s="77">
        <f>VLOOKUP(F348,'N2K Features'!$D$5:$CL$125,21,FALSE)</f>
        <v>0</v>
      </c>
      <c r="AA348" s="77" t="str">
        <f>VLOOKUP(F348,'N2K Features'!$D$5:$CL$125,22,FALSE)</f>
        <v>No</v>
      </c>
      <c r="AB348" s="77">
        <f>VLOOKUP(F348,'N2K Features'!$D$5:$CL$125,23,FALSE)</f>
        <v>0</v>
      </c>
      <c r="AC348" s="77">
        <f>VLOOKUP(F348,'N2K Features'!$D$5:$CL$125,24,FALSE)</f>
        <v>0</v>
      </c>
      <c r="AD348" s="77" t="str">
        <f>VLOOKUP(F348,'N2K Features'!$D$5:$CL$125,25,FALSE)</f>
        <v>Yes</v>
      </c>
      <c r="AE348" s="77" t="str">
        <f>VLOOKUP(F348,'N2K Features'!$D$5:$CL$125,26,FALSE)</f>
        <v>Medium</v>
      </c>
      <c r="AF348" s="78" t="str">
        <f>VLOOKUP(F348,'N2K Features'!$D$5:$CL$125,27,FALSE)</f>
        <v>High</v>
      </c>
      <c r="AG348" s="76" t="str">
        <f>VLOOKUP(F348,'N2K Features'!$D$5:$CL$125,28,FALSE)</f>
        <v>Yes</v>
      </c>
      <c r="AH348" s="76" t="str">
        <f>VLOOKUP(F348,'N2K Features'!$D$5:$CL$125,29,FALSE)</f>
        <v>Small</v>
      </c>
      <c r="AI348" s="76" t="str">
        <f>VLOOKUP(F348,'N2K Features'!$D$5:$CL$125,30,FALSE)</f>
        <v>High</v>
      </c>
      <c r="AJ348" s="76" t="str">
        <f>VLOOKUP(F348,'N2K Features'!$D$5:$CL$125,31,FALSE)</f>
        <v>Yes</v>
      </c>
      <c r="AK348" s="76" t="str">
        <f>VLOOKUP(F348,'N2K Features'!$D$5:$CL$125,32,FALSE)</f>
        <v>Medium</v>
      </c>
      <c r="AL348" s="76" t="str">
        <f>VLOOKUP(F348,'N2K Features'!$D$5:$CL$125,33,FALSE)</f>
        <v>Low</v>
      </c>
      <c r="AM348" s="76" t="str">
        <f>VLOOKUP(F348,'N2K Features'!$D$5:$CL$125,34,FALSE)</f>
        <v>No</v>
      </c>
      <c r="AN348" s="76">
        <f>VLOOKUP(F348,'N2K Features'!$D$5:$CL$125,35,FALSE)</f>
        <v>0</v>
      </c>
      <c r="AO348" s="76">
        <f>VLOOKUP(F348,'N2K Features'!$D$5:$CL$125,36,FALSE)</f>
        <v>0</v>
      </c>
      <c r="AP348" s="76" t="str">
        <f>VLOOKUP(F348,'N2K Features'!$D$5:$CL$125,37,FALSE)</f>
        <v>Yes</v>
      </c>
      <c r="AQ348" s="76" t="str">
        <f>VLOOKUP(F348,'N2K Features'!$D$5:$CL$125,38,FALSE)</f>
        <v>Small</v>
      </c>
      <c r="AR348" s="76" t="str">
        <f>VLOOKUP(F348,'N2K Features'!$D$5:$CL$125,39,FALSE)</f>
        <v>Low</v>
      </c>
      <c r="AS348" s="76" t="str">
        <f>VLOOKUP(F348,'N2K Features'!$D$5:$CL$125,40,FALSE)</f>
        <v>Yes</v>
      </c>
      <c r="AT348" s="76" t="str">
        <f>VLOOKUP(F348,'N2K Features'!$D$5:$CL$125,41,FALSE)</f>
        <v>Small</v>
      </c>
      <c r="AU348" s="76" t="str">
        <f>VLOOKUP(F348,'N2K Features'!$D$5:$CL$125,42,FALSE)</f>
        <v>High</v>
      </c>
      <c r="AV348" s="76" t="str">
        <f>VLOOKUP(F348,'N2K Features'!$D$5:$CL$125,43,FALSE)</f>
        <v>No</v>
      </c>
      <c r="AW348" s="76">
        <f>VLOOKUP(F348,'N2K Features'!$D$5:$CL$125,44,FALSE)</f>
        <v>0</v>
      </c>
      <c r="AX348" s="76">
        <f>VLOOKUP(F348,'N2K Features'!$D$5:$CL$125,45,FALSE)</f>
        <v>0</v>
      </c>
      <c r="AY348" s="76" t="str">
        <f>VLOOKUP(F348,'N2K Features'!$D$5:$CL$125,46,FALSE)</f>
        <v>No</v>
      </c>
      <c r="AZ348" s="76">
        <f>VLOOKUP(F348,'N2K Features'!$D$5:$CL$125,47,FALSE)</f>
        <v>0</v>
      </c>
      <c r="BA348" s="76">
        <f>VLOOKUP(F348,'N2K Features'!$D$5:$CL$125,48,FALSE)</f>
        <v>0</v>
      </c>
      <c r="BB348" s="76" t="str">
        <f>VLOOKUP(F348,'N2K Features'!$D$5:$CL$125,49,FALSE)</f>
        <v>No</v>
      </c>
      <c r="BC348" s="76">
        <f>VLOOKUP(F348,'N2K Features'!$D$5:$CL$125,50,FALSE)</f>
        <v>0</v>
      </c>
      <c r="BD348" s="130">
        <f>VLOOKUP(F348,'N2K Features'!$D$5:$CL$125,51,FALSE)</f>
        <v>0</v>
      </c>
      <c r="BE348" s="76" t="str">
        <f>VLOOKUP(F348,'N2K Features'!$D$5:$CL$125,52,FALSE)</f>
        <v>Yes</v>
      </c>
      <c r="BF348" s="76" t="str">
        <f>VLOOKUP(F348,'N2K Features'!$D$5:$CL$125,53,FALSE)</f>
        <v>Small</v>
      </c>
      <c r="BG348" s="130" t="str">
        <f>VLOOKUP(F348,'N2K Features'!$D$5:$CL$125,54,FALSE)</f>
        <v>Low</v>
      </c>
      <c r="BH348" s="76" t="str">
        <f>VLOOKUP(F348,'N2K Features'!$D$5:$CL$125,55,FALSE)</f>
        <v>Yes</v>
      </c>
      <c r="BI348" s="76" t="str">
        <f>VLOOKUP(F348,'N2K Features'!$D$5:$CL$125,56,FALSE)</f>
        <v>Large</v>
      </c>
      <c r="BJ348" s="76" t="str">
        <f>VLOOKUP(F348,'N2K Features'!$D$5:$CL$125,57,FALSE)</f>
        <v>High</v>
      </c>
      <c r="BK348" s="76" t="str">
        <f>VLOOKUP(F348,'N2K Features'!$D$5:$CL$125,58,FALSE)</f>
        <v>Yes</v>
      </c>
      <c r="BL348" s="76" t="str">
        <f>VLOOKUP(F348,'N2K Features'!$D$5:$CL$125,59,FALSE)</f>
        <v>Large</v>
      </c>
      <c r="BM348" s="130" t="str">
        <f>VLOOKUP(F348,'N2K Features'!$D$5:$CL$125,60,FALSE)</f>
        <v>High</v>
      </c>
      <c r="BN348" s="76" t="str">
        <f>VLOOKUP(F348,'N2K Features'!$D$5:$CL$125,61,FALSE)</f>
        <v>Yes</v>
      </c>
      <c r="BO348" s="76" t="str">
        <f>VLOOKUP(F348,'N2K Features'!$D$5:$CL$125,62,FALSE)</f>
        <v>Medium</v>
      </c>
      <c r="BP348" s="76" t="str">
        <f>VLOOKUP(F348,'N2K Features'!$D$5:$CL$125,63,FALSE)</f>
        <v>Moderate</v>
      </c>
      <c r="BQ348" s="76" t="str">
        <f>VLOOKUP(F348,'N2K Features'!$D$5:$CL$125,64,FALSE)</f>
        <v>Yes</v>
      </c>
      <c r="BR348" s="76" t="str">
        <f>VLOOKUP(F348,'N2K Features'!$D$5:$CL$125,65,FALSE)</f>
        <v>Medium</v>
      </c>
      <c r="BS348" s="76" t="str">
        <f>VLOOKUP(F348,'N2K Features'!$D$5:$CL$125,66,FALSE)</f>
        <v>Moderate</v>
      </c>
      <c r="BT348" s="76" t="str">
        <f>VLOOKUP(F348,'N2K Features'!$D$5:$CL$125,67,FALSE)</f>
        <v>Yes</v>
      </c>
      <c r="BU348" s="76" t="str">
        <f>VLOOKUP(F348,'N2K Features'!$D$5:$CL$125,68,FALSE)</f>
        <v>Medium</v>
      </c>
      <c r="BV348" s="76" t="str">
        <f>VLOOKUP(F348,'N2K Features'!$D$5:$CL$125,69,FALSE)</f>
        <v>High</v>
      </c>
      <c r="BW348" s="76" t="str">
        <f>VLOOKUP(F348,'N2K Features'!$D$5:$CL$125,70,FALSE)</f>
        <v>Yes</v>
      </c>
      <c r="BX348" s="76" t="str">
        <f>VLOOKUP(F348,'N2K Features'!$D$5:$CL$125,71,FALSE)</f>
        <v>Medium</v>
      </c>
      <c r="BY348" s="130" t="str">
        <f>VLOOKUP(F348,'N2K Features'!$D$5:$CL$125,72,FALSE)</f>
        <v>High</v>
      </c>
      <c r="BZ348" s="76" t="str">
        <f>VLOOKUP(F348,'N2K Features'!$D$5:$CL$125,73,FALSE)</f>
        <v>No</v>
      </c>
      <c r="CA348" s="76">
        <f>VLOOKUP(F348,'N2K Features'!$D$5:$CL$125,74,FALSE)</f>
        <v>0</v>
      </c>
      <c r="CB348" s="76">
        <f>VLOOKUP(F348,'N2K Features'!$D$5:$CL$125,75,FALSE)</f>
        <v>0</v>
      </c>
      <c r="CC348" s="76" t="str">
        <f>VLOOKUP(F348,'N2K Features'!$D$5:$CL$125,76,FALSE)</f>
        <v>No</v>
      </c>
      <c r="CD348" s="76">
        <f>VLOOKUP(F348,'N2K Features'!$D$5:$CL$125,77,FALSE)</f>
        <v>0</v>
      </c>
      <c r="CE348" s="76">
        <f>VLOOKUP(F348,'N2K Features'!$D$5:$CL$125,78,FALSE)</f>
        <v>0</v>
      </c>
      <c r="CF348" s="76" t="str">
        <f>VLOOKUP(F348,'N2K Features'!$D$5:$CL$125,79,FALSE)</f>
        <v>Yes</v>
      </c>
      <c r="CG348" s="76" t="str">
        <f>VLOOKUP(F348,'N2K Features'!$D$5:$CL$125,80,FALSE)</f>
        <v>Medium</v>
      </c>
      <c r="CH348" s="76" t="str">
        <f>VLOOKUP(F348,'N2K Features'!$D$5:$CL$125,81,FALSE)</f>
        <v>High</v>
      </c>
      <c r="CI348" s="76" t="str">
        <f>VLOOKUP(F348,'N2K Features'!$D$5:$CL$125,82,FALSE)</f>
        <v>No</v>
      </c>
      <c r="CJ348" s="76">
        <f>VLOOKUP(F348,'N2K Features'!$D$5:$CL$125,83,FALSE)</f>
        <v>0</v>
      </c>
      <c r="CK348" s="76">
        <f>VLOOKUP(F348,'N2K Features'!$D$5:$CL$125,84,FALSE)</f>
        <v>0</v>
      </c>
      <c r="CL348" s="76" t="str">
        <f>VLOOKUP(F348,'N2K Features'!$D$5:$CL$125,85,FALSE)</f>
        <v>Yes</v>
      </c>
      <c r="CM348" s="76" t="str">
        <f>VLOOKUP(F348,'N2K Features'!$D$5:$CL$125,86,FALSE)</f>
        <v>Medium</v>
      </c>
      <c r="CN348" s="79" t="str">
        <f>VLOOKUP(F348,'N2K Features'!$D$5:$CL$125,87,FALSE)</f>
        <v>Distinctive often exceptional landscapes; attracts visitors in certain areas but others may be inaccessible; walking, bird watching</v>
      </c>
    </row>
    <row r="349" spans="1:92" ht="14.4" hidden="1" x14ac:dyDescent="0.3">
      <c r="A349" s="129" t="s">
        <v>334</v>
      </c>
      <c r="B349" s="59" t="s">
        <v>335</v>
      </c>
      <c r="C349" s="59" t="s">
        <v>585</v>
      </c>
      <c r="D349" s="59" t="s">
        <v>82</v>
      </c>
      <c r="E349" s="59" t="s">
        <v>586</v>
      </c>
      <c r="F349" s="59" t="s">
        <v>83</v>
      </c>
      <c r="G349" s="59" t="s">
        <v>84</v>
      </c>
      <c r="H349" s="179" t="s">
        <v>85</v>
      </c>
      <c r="I349" s="77" t="str">
        <f>VLOOKUP(F349,'N2K Features'!$D$5:$CL$125,4,FALSE)</f>
        <v>Yes</v>
      </c>
      <c r="J349" s="77" t="str">
        <f>VLOOKUP(F349,'N2K Features'!$D$5:$CL$125,5,FALSE)</f>
        <v>Medium</v>
      </c>
      <c r="K349" s="77" t="str">
        <f>VLOOKUP(F349,'N2K Features'!$D$5:$CL$125,6,FALSE)</f>
        <v>Moderate</v>
      </c>
      <c r="L349" s="77" t="str">
        <f>VLOOKUP(F349,'N2K Features'!$D$5:$CL$125,7,FALSE)</f>
        <v>Yes</v>
      </c>
      <c r="M349" s="77" t="str">
        <f>VLOOKUP(F349,'N2K Features'!$D$5:$CL$125,8,FALSE)</f>
        <v>Large</v>
      </c>
      <c r="N349" s="77" t="str">
        <f>VLOOKUP(F349,'N2K Features'!$D$5:$CL$125,9,FALSE)</f>
        <v>High</v>
      </c>
      <c r="O349" s="77" t="str">
        <f>VLOOKUP(F349,'N2K Features'!$D$5:$CL$125,10,FALSE)</f>
        <v>Yes</v>
      </c>
      <c r="P349" s="77" t="str">
        <f>VLOOKUP(F349,'N2K Features'!$D$5:$CL$125,11,FALSE)</f>
        <v>Medium</v>
      </c>
      <c r="Q349" s="77" t="str">
        <f>VLOOKUP(F349,'N2K Features'!$D$5:$CL$125,12,FALSE)</f>
        <v>Low</v>
      </c>
      <c r="R349" s="77" t="str">
        <f>VLOOKUP(F349,'N2K Features'!$D$5:$CL$125,13,FALSE)</f>
        <v>Yes</v>
      </c>
      <c r="S349" s="77" t="str">
        <f>VLOOKUP(F349,'N2K Features'!$D$5:$CL$125,14,FALSE)</f>
        <v>Large</v>
      </c>
      <c r="T349" s="77" t="str">
        <f>VLOOKUP(F349,'N2K Features'!$D$5:$CL$125,15,FALSE)</f>
        <v>High</v>
      </c>
      <c r="U349" s="77" t="str">
        <f>VLOOKUP(F349,'N2K Features'!$D$5:$CL$125,16,FALSE)</f>
        <v>Yes</v>
      </c>
      <c r="V349" s="77" t="str">
        <f>VLOOKUP(F349,'N2K Features'!$D$5:$CL$125, 17,FALSE)</f>
        <v>Small</v>
      </c>
      <c r="W349" s="77" t="str">
        <f>VLOOKUP(F349,'N2K Features'!$D$5:$CL$125,18,FALSE)</f>
        <v>Low</v>
      </c>
      <c r="X349" s="77" t="str">
        <f>VLOOKUP(F349,'N2K Features'!$D$5:$CL$125,19,FALSE)</f>
        <v>No</v>
      </c>
      <c r="Y349" s="77">
        <f>VLOOKUP(F349,'N2K Features'!$D$5:$CL$125,20,FALSE)</f>
        <v>0</v>
      </c>
      <c r="Z349" s="77">
        <f>VLOOKUP(F349,'N2K Features'!$D$5:$CL$125,21,FALSE)</f>
        <v>0</v>
      </c>
      <c r="AA349" s="77" t="str">
        <f>VLOOKUP(F349,'N2K Features'!$D$5:$CL$125,22,FALSE)</f>
        <v>No</v>
      </c>
      <c r="AB349" s="77">
        <f>VLOOKUP(F349,'N2K Features'!$D$5:$CL$125,23,FALSE)</f>
        <v>0</v>
      </c>
      <c r="AC349" s="77">
        <f>VLOOKUP(F349,'N2K Features'!$D$5:$CL$125,24,FALSE)</f>
        <v>0</v>
      </c>
      <c r="AD349" s="77" t="str">
        <f>VLOOKUP(F349,'N2K Features'!$D$5:$CL$125,25,FALSE)</f>
        <v>Yes</v>
      </c>
      <c r="AE349" s="77" t="str">
        <f>VLOOKUP(F349,'N2K Features'!$D$5:$CL$125,26,FALSE)</f>
        <v>Medium</v>
      </c>
      <c r="AF349" s="78" t="str">
        <f>VLOOKUP(F349,'N2K Features'!$D$5:$CL$125,27,FALSE)</f>
        <v>High</v>
      </c>
      <c r="AG349" s="76" t="str">
        <f>VLOOKUP(F349,'N2K Features'!$D$5:$CL$125,28,FALSE)</f>
        <v>No</v>
      </c>
      <c r="AH349" s="76">
        <f>VLOOKUP(F349,'N2K Features'!$D$5:$CL$125,29,FALSE)</f>
        <v>0</v>
      </c>
      <c r="AI349" s="76">
        <f>VLOOKUP(F349,'N2K Features'!$D$5:$CL$125,30,FALSE)</f>
        <v>0</v>
      </c>
      <c r="AJ349" s="76" t="str">
        <f>VLOOKUP(F349,'N2K Features'!$D$5:$CL$125,31,FALSE)</f>
        <v>No</v>
      </c>
      <c r="AK349" s="76">
        <f>VLOOKUP(F349,'N2K Features'!$D$5:$CL$125,32,FALSE)</f>
        <v>0</v>
      </c>
      <c r="AL349" s="76">
        <f>VLOOKUP(F349,'N2K Features'!$D$5:$CL$125,33,FALSE)</f>
        <v>0</v>
      </c>
      <c r="AM349" s="76" t="str">
        <f>VLOOKUP(F349,'N2K Features'!$D$5:$CL$125,34,FALSE)</f>
        <v>Yes</v>
      </c>
      <c r="AN349" s="76" t="str">
        <f>VLOOKUP(F349,'N2K Features'!$D$5:$CL$125,35,FALSE)</f>
        <v>Small</v>
      </c>
      <c r="AO349" s="76" t="str">
        <f>VLOOKUP(F349,'N2K Features'!$D$5:$CL$125,36,FALSE)</f>
        <v>Low</v>
      </c>
      <c r="AP349" s="76" t="str">
        <f>VLOOKUP(F349,'N2K Features'!$D$5:$CL$125,37,FALSE)</f>
        <v>Yes</v>
      </c>
      <c r="AQ349" s="76" t="str">
        <f>VLOOKUP(F349,'N2K Features'!$D$5:$CL$125,38,FALSE)</f>
        <v>Small</v>
      </c>
      <c r="AR349" s="76" t="str">
        <f>VLOOKUP(F349,'N2K Features'!$D$5:$CL$125,39,FALSE)</f>
        <v>Low</v>
      </c>
      <c r="AS349" s="76" t="str">
        <f>VLOOKUP(F349,'N2K Features'!$D$5:$CL$125,40,FALSE)</f>
        <v>No</v>
      </c>
      <c r="AT349" s="76">
        <f>VLOOKUP(F349,'N2K Features'!$D$5:$CL$125,41,FALSE)</f>
        <v>0</v>
      </c>
      <c r="AU349" s="76">
        <f>VLOOKUP(F349,'N2K Features'!$D$5:$CL$125,42,FALSE)</f>
        <v>0</v>
      </c>
      <c r="AV349" s="76" t="str">
        <f>VLOOKUP(F349,'N2K Features'!$D$5:$CL$125,43,FALSE)</f>
        <v>Yes</v>
      </c>
      <c r="AW349" s="76" t="str">
        <f>VLOOKUP(F349,'N2K Features'!$D$5:$CL$125,44,FALSE)</f>
        <v>Medium</v>
      </c>
      <c r="AX349" s="76" t="str">
        <f>VLOOKUP(F349,'N2K Features'!$D$5:$CL$125,45,FALSE)</f>
        <v>High</v>
      </c>
      <c r="AY349" s="76" t="str">
        <f>VLOOKUP(F349,'N2K Features'!$D$5:$CL$125,46,FALSE)</f>
        <v>No</v>
      </c>
      <c r="AZ349" s="76">
        <f>VLOOKUP(F349,'N2K Features'!$D$5:$CL$125,47,FALSE)</f>
        <v>0</v>
      </c>
      <c r="BA349" s="76">
        <f>VLOOKUP(F349,'N2K Features'!$D$5:$CL$125,48,FALSE)</f>
        <v>0</v>
      </c>
      <c r="BB349" s="76" t="str">
        <f>VLOOKUP(F349,'N2K Features'!$D$5:$CL$125,49,FALSE)</f>
        <v>No</v>
      </c>
      <c r="BC349" s="76">
        <f>VLOOKUP(F349,'N2K Features'!$D$5:$CL$125,50,FALSE)</f>
        <v>0</v>
      </c>
      <c r="BD349" s="130">
        <f>VLOOKUP(F349,'N2K Features'!$D$5:$CL$125,51,FALSE)</f>
        <v>0</v>
      </c>
      <c r="BE349" s="76" t="str">
        <f>VLOOKUP(F349,'N2K Features'!$D$5:$CL$125,52,FALSE)</f>
        <v>No</v>
      </c>
      <c r="BF349" s="76">
        <f>VLOOKUP(F349,'N2K Features'!$D$5:$CL$125,53,FALSE)</f>
        <v>0</v>
      </c>
      <c r="BG349" s="130">
        <f>VLOOKUP(F349,'N2K Features'!$D$5:$CL$125,54,FALSE)</f>
        <v>0</v>
      </c>
      <c r="BH349" s="76" t="str">
        <f>VLOOKUP(F349,'N2K Features'!$D$5:$CL$125,55,FALSE)</f>
        <v>Yes</v>
      </c>
      <c r="BI349" s="76" t="str">
        <f>VLOOKUP(F349,'N2K Features'!$D$5:$CL$125,56,FALSE)</f>
        <v>Large</v>
      </c>
      <c r="BJ349" s="76" t="str">
        <f>VLOOKUP(F349,'N2K Features'!$D$5:$CL$125,57,FALSE)</f>
        <v>High</v>
      </c>
      <c r="BK349" s="76" t="str">
        <f>VLOOKUP(F349,'N2K Features'!$D$5:$CL$125,58,FALSE)</f>
        <v>Yes</v>
      </c>
      <c r="BL349" s="76" t="str">
        <f>VLOOKUP(F349,'N2K Features'!$D$5:$CL$125,59,FALSE)</f>
        <v>Large</v>
      </c>
      <c r="BM349" s="130" t="str">
        <f>VLOOKUP(F349,'N2K Features'!$D$5:$CL$125,60,FALSE)</f>
        <v>High</v>
      </c>
      <c r="BN349" s="76" t="str">
        <f>VLOOKUP(F349,'N2K Features'!$D$5:$CL$125,61,FALSE)</f>
        <v>Yes</v>
      </c>
      <c r="BO349" s="76" t="str">
        <f>VLOOKUP(F349,'N2K Features'!$D$5:$CL$125,62,FALSE)</f>
        <v>Medium</v>
      </c>
      <c r="BP349" s="76" t="str">
        <f>VLOOKUP(F349,'N2K Features'!$D$5:$CL$125,63,FALSE)</f>
        <v>Moderate</v>
      </c>
      <c r="BQ349" s="76" t="str">
        <f>VLOOKUP(F349,'N2K Features'!$D$5:$CL$125,64,FALSE)</f>
        <v>Yes</v>
      </c>
      <c r="BR349" s="76" t="str">
        <f>VLOOKUP(F349,'N2K Features'!$D$5:$CL$125,65,FALSE)</f>
        <v>Medium</v>
      </c>
      <c r="BS349" s="76" t="str">
        <f>VLOOKUP(F349,'N2K Features'!$D$5:$CL$125,66,FALSE)</f>
        <v>Moderate</v>
      </c>
      <c r="BT349" s="76" t="str">
        <f>VLOOKUP(F349,'N2K Features'!$D$5:$CL$125,67,FALSE)</f>
        <v>Yes</v>
      </c>
      <c r="BU349" s="76" t="str">
        <f>VLOOKUP(F349,'N2K Features'!$D$5:$CL$125,68,FALSE)</f>
        <v>Small</v>
      </c>
      <c r="BV349" s="76" t="str">
        <f>VLOOKUP(F349,'N2K Features'!$D$5:$CL$125,69,FALSE)</f>
        <v>Low</v>
      </c>
      <c r="BW349" s="76" t="str">
        <f>VLOOKUP(F349,'N2K Features'!$D$5:$CL$125,70,FALSE)</f>
        <v>Yes</v>
      </c>
      <c r="BX349" s="76" t="str">
        <f>VLOOKUP(F349,'N2K Features'!$D$5:$CL$125,71,FALSE)</f>
        <v>Large</v>
      </c>
      <c r="BY349" s="130" t="str">
        <f>VLOOKUP(F349,'N2K Features'!$D$5:$CL$125,72,FALSE)</f>
        <v>High</v>
      </c>
      <c r="BZ349" s="76" t="str">
        <f>VLOOKUP(F349,'N2K Features'!$D$5:$CL$125,73,FALSE)</f>
        <v>No</v>
      </c>
      <c r="CA349" s="76">
        <f>VLOOKUP(F349,'N2K Features'!$D$5:$CL$125,74,FALSE)</f>
        <v>0</v>
      </c>
      <c r="CB349" s="76">
        <f>VLOOKUP(F349,'N2K Features'!$D$5:$CL$125,75,FALSE)</f>
        <v>0</v>
      </c>
      <c r="CC349" s="76" t="str">
        <f>VLOOKUP(F349,'N2K Features'!$D$5:$CL$125,76,FALSE)</f>
        <v>No</v>
      </c>
      <c r="CD349" s="76">
        <f>VLOOKUP(F349,'N2K Features'!$D$5:$CL$125,77,FALSE)</f>
        <v>0</v>
      </c>
      <c r="CE349" s="76">
        <f>VLOOKUP(F349,'N2K Features'!$D$5:$CL$125,78,FALSE)</f>
        <v>0</v>
      </c>
      <c r="CF349" s="76" t="str">
        <f>VLOOKUP(F349,'N2K Features'!$D$5:$CL$125,79,FALSE)</f>
        <v>Yes</v>
      </c>
      <c r="CG349" s="76" t="str">
        <f>VLOOKUP(F349,'N2K Features'!$D$5:$CL$125,80,FALSE)</f>
        <v>Medium</v>
      </c>
      <c r="CH349" s="76" t="str">
        <f>VLOOKUP(F349,'N2K Features'!$D$5:$CL$125,81,FALSE)</f>
        <v>High</v>
      </c>
      <c r="CI349" s="76" t="str">
        <f>VLOOKUP(F349,'N2K Features'!$D$5:$CL$125,82,FALSE)</f>
        <v>Yes</v>
      </c>
      <c r="CJ349" s="76" t="str">
        <f>VLOOKUP(F349,'N2K Features'!$D$5:$CL$125,83,FALSE)</f>
        <v>Medium</v>
      </c>
      <c r="CK349" s="76" t="str">
        <f>VLOOKUP(F349,'N2K Features'!$D$5:$CL$125,84,FALSE)</f>
        <v>High</v>
      </c>
      <c r="CL349" s="76" t="str">
        <f>VLOOKUP(F349,'N2K Features'!$D$5:$CL$125,85,FALSE)</f>
        <v>Yes</v>
      </c>
      <c r="CM349" s="76" t="str">
        <f>VLOOKUP(F349,'N2K Features'!$D$5:$CL$125,86,FALSE)</f>
        <v>Medium</v>
      </c>
      <c r="CN349" s="79" t="str">
        <f>VLOOKUP(F349,'N2K Features'!$D$5:$CL$125,87,FALSE)</f>
        <v xml:space="preserve">Distinctive natural character, remote and wild; contributes to iconic upland landscapes of Wales; used by hikers </v>
      </c>
    </row>
    <row r="350" spans="1:92" ht="14.4" hidden="1" x14ac:dyDescent="0.3">
      <c r="A350" s="129" t="s">
        <v>334</v>
      </c>
      <c r="B350" s="59" t="s">
        <v>335</v>
      </c>
      <c r="C350" s="59" t="s">
        <v>585</v>
      </c>
      <c r="D350" s="59" t="s">
        <v>86</v>
      </c>
      <c r="E350" s="59" t="s">
        <v>586</v>
      </c>
      <c r="F350" s="59" t="s">
        <v>87</v>
      </c>
      <c r="G350" s="59" t="s">
        <v>88</v>
      </c>
      <c r="H350" s="179" t="s">
        <v>89</v>
      </c>
      <c r="I350" s="77" t="str">
        <f>VLOOKUP(F350,'N2K Features'!$D$5:$CL$125,4,FALSE)</f>
        <v>Yes</v>
      </c>
      <c r="J350" s="77" t="str">
        <f>VLOOKUP(F350,'N2K Features'!$D$5:$CL$125,5,FALSE)</f>
        <v>Medium</v>
      </c>
      <c r="K350" s="77" t="str">
        <f>VLOOKUP(F350,'N2K Features'!$D$5:$CL$125,6,FALSE)</f>
        <v>Moderate</v>
      </c>
      <c r="L350" s="77" t="str">
        <f>VLOOKUP(F350,'N2K Features'!$D$5:$CL$125,7,FALSE)</f>
        <v>Yes</v>
      </c>
      <c r="M350" s="77" t="str">
        <f>VLOOKUP(F350,'N2K Features'!$D$5:$CL$125,8,FALSE)</f>
        <v>Large</v>
      </c>
      <c r="N350" s="77" t="str">
        <f>VLOOKUP(F350,'N2K Features'!$D$5:$CL$125,9,FALSE)</f>
        <v>High</v>
      </c>
      <c r="O350" s="77" t="str">
        <f>VLOOKUP(F350,'N2K Features'!$D$5:$CL$125,10,FALSE)</f>
        <v>Yes</v>
      </c>
      <c r="P350" s="77" t="str">
        <f>VLOOKUP(F350,'N2K Features'!$D$5:$CL$125,11,FALSE)</f>
        <v>Medium</v>
      </c>
      <c r="Q350" s="77" t="str">
        <f>VLOOKUP(F350,'N2K Features'!$D$5:$CL$125,12,FALSE)</f>
        <v>Low</v>
      </c>
      <c r="R350" s="77" t="str">
        <f>VLOOKUP(F350,'N2K Features'!$D$5:$CL$125,13,FALSE)</f>
        <v>Yes</v>
      </c>
      <c r="S350" s="77" t="str">
        <f>VLOOKUP(F350,'N2K Features'!$D$5:$CL$125,14,FALSE)</f>
        <v>High</v>
      </c>
      <c r="T350" s="77" t="str">
        <f>VLOOKUP(F350,'N2K Features'!$D$5:$CL$125,15,FALSE)</f>
        <v>High</v>
      </c>
      <c r="U350" s="77" t="str">
        <f>VLOOKUP(F350,'N2K Features'!$D$5:$CL$125,16,FALSE)</f>
        <v>Yes</v>
      </c>
      <c r="V350" s="77" t="str">
        <f>VLOOKUP(F350,'N2K Features'!$D$5:$CL$125, 17,FALSE)</f>
        <v>Small</v>
      </c>
      <c r="W350" s="77" t="str">
        <f>VLOOKUP(F350,'N2K Features'!$D$5:$CL$125,18,FALSE)</f>
        <v>Low</v>
      </c>
      <c r="X350" s="77" t="str">
        <f>VLOOKUP(F350,'N2K Features'!$D$5:$CL$125,19,FALSE)</f>
        <v>No</v>
      </c>
      <c r="Y350" s="77">
        <f>VLOOKUP(F350,'N2K Features'!$D$5:$CL$125,20,FALSE)</f>
        <v>0</v>
      </c>
      <c r="Z350" s="77">
        <f>VLOOKUP(F350,'N2K Features'!$D$5:$CL$125,21,FALSE)</f>
        <v>0</v>
      </c>
      <c r="AA350" s="77" t="str">
        <f>VLOOKUP(F350,'N2K Features'!$D$5:$CL$125,22,FALSE)</f>
        <v>No</v>
      </c>
      <c r="AB350" s="77">
        <f>VLOOKUP(F350,'N2K Features'!$D$5:$CL$125,23,FALSE)</f>
        <v>0</v>
      </c>
      <c r="AC350" s="77">
        <f>VLOOKUP(F350,'N2K Features'!$D$5:$CL$125,24,FALSE)</f>
        <v>0</v>
      </c>
      <c r="AD350" s="77" t="str">
        <f>VLOOKUP(F350,'N2K Features'!$D$5:$CL$125,25,FALSE)</f>
        <v>Yes</v>
      </c>
      <c r="AE350" s="77" t="str">
        <f>VLOOKUP(F350,'N2K Features'!$D$5:$CL$125,26,FALSE)</f>
        <v>Medium</v>
      </c>
      <c r="AF350" s="78" t="str">
        <f>VLOOKUP(F350,'N2K Features'!$D$5:$CL$125,27,FALSE)</f>
        <v>High</v>
      </c>
      <c r="AG350" s="76" t="str">
        <f>VLOOKUP(F350,'N2K Features'!$D$5:$CL$125,28,FALSE)</f>
        <v>No</v>
      </c>
      <c r="AH350" s="76">
        <f>VLOOKUP(F350,'N2K Features'!$D$5:$CL$125,29,FALSE)</f>
        <v>0</v>
      </c>
      <c r="AI350" s="76">
        <f>VLOOKUP(F350,'N2K Features'!$D$5:$CL$125,30,FALSE)</f>
        <v>0</v>
      </c>
      <c r="AJ350" s="76" t="str">
        <f>VLOOKUP(F350,'N2K Features'!$D$5:$CL$125,31,FALSE)</f>
        <v>No</v>
      </c>
      <c r="AK350" s="76">
        <f>VLOOKUP(F350,'N2K Features'!$D$5:$CL$125,32,FALSE)</f>
        <v>0</v>
      </c>
      <c r="AL350" s="76">
        <f>VLOOKUP(F350,'N2K Features'!$D$5:$CL$125,33,FALSE)</f>
        <v>0</v>
      </c>
      <c r="AM350" s="76" t="str">
        <f>VLOOKUP(F350,'N2K Features'!$D$5:$CL$125,34,FALSE)</f>
        <v>Yes</v>
      </c>
      <c r="AN350" s="76" t="str">
        <f>VLOOKUP(F350,'N2K Features'!$D$5:$CL$125,35,FALSE)</f>
        <v>Small</v>
      </c>
      <c r="AO350" s="76" t="str">
        <f>VLOOKUP(F350,'N2K Features'!$D$5:$CL$125,36,FALSE)</f>
        <v>Low</v>
      </c>
      <c r="AP350" s="76" t="str">
        <f>VLOOKUP(F350,'N2K Features'!$D$5:$CL$125,37,FALSE)</f>
        <v>Yes</v>
      </c>
      <c r="AQ350" s="76" t="str">
        <f>VLOOKUP(F350,'N2K Features'!$D$5:$CL$125,38,FALSE)</f>
        <v>Small</v>
      </c>
      <c r="AR350" s="76" t="str">
        <f>VLOOKUP(F350,'N2K Features'!$D$5:$CL$125,39,FALSE)</f>
        <v>Low</v>
      </c>
      <c r="AS350" s="76" t="str">
        <f>VLOOKUP(F350,'N2K Features'!$D$5:$CL$125,40,FALSE)</f>
        <v>No</v>
      </c>
      <c r="AT350" s="76">
        <f>VLOOKUP(F350,'N2K Features'!$D$5:$CL$125,41,FALSE)</f>
        <v>0</v>
      </c>
      <c r="AU350" s="76">
        <f>VLOOKUP(F350,'N2K Features'!$D$5:$CL$125,42,FALSE)</f>
        <v>0</v>
      </c>
      <c r="AV350" s="76" t="str">
        <f>VLOOKUP(F350,'N2K Features'!$D$5:$CL$125,43,FALSE)</f>
        <v>Yes</v>
      </c>
      <c r="AW350" s="76" t="str">
        <f>VLOOKUP(F350,'N2K Features'!$D$5:$CL$125,44,FALSE)</f>
        <v>Small</v>
      </c>
      <c r="AX350" s="76" t="str">
        <f>VLOOKUP(F350,'N2K Features'!$D$5:$CL$125,45,FALSE)</f>
        <v>High</v>
      </c>
      <c r="AY350" s="76" t="str">
        <f>VLOOKUP(F350,'N2K Features'!$D$5:$CL$125,46,FALSE)</f>
        <v>No</v>
      </c>
      <c r="AZ350" s="76">
        <f>VLOOKUP(F350,'N2K Features'!$D$5:$CL$125,47,FALSE)</f>
        <v>0</v>
      </c>
      <c r="BA350" s="76">
        <f>VLOOKUP(F350,'N2K Features'!$D$5:$CL$125,48,FALSE)</f>
        <v>0</v>
      </c>
      <c r="BB350" s="76" t="str">
        <f>VLOOKUP(F350,'N2K Features'!$D$5:$CL$125,49,FALSE)</f>
        <v>No</v>
      </c>
      <c r="BC350" s="76">
        <f>VLOOKUP(F350,'N2K Features'!$D$5:$CL$125,50,FALSE)</f>
        <v>0</v>
      </c>
      <c r="BD350" s="130">
        <f>VLOOKUP(F350,'N2K Features'!$D$5:$CL$125,51,FALSE)</f>
        <v>0</v>
      </c>
      <c r="BE350" s="76" t="str">
        <f>VLOOKUP(F350,'N2K Features'!$D$5:$CL$125,52,FALSE)</f>
        <v>No</v>
      </c>
      <c r="BF350" s="76">
        <f>VLOOKUP(F350,'N2K Features'!$D$5:$CL$125,53,FALSE)</f>
        <v>0</v>
      </c>
      <c r="BG350" s="130">
        <f>VLOOKUP(F350,'N2K Features'!$D$5:$CL$125,54,FALSE)</f>
        <v>0</v>
      </c>
      <c r="BH350" s="76" t="str">
        <f>VLOOKUP(F350,'N2K Features'!$D$5:$CL$125,55,FALSE)</f>
        <v>Yes</v>
      </c>
      <c r="BI350" s="76" t="str">
        <f>VLOOKUP(F350,'N2K Features'!$D$5:$CL$125,56,FALSE)</f>
        <v>Large</v>
      </c>
      <c r="BJ350" s="76" t="str">
        <f>VLOOKUP(F350,'N2K Features'!$D$5:$CL$125,57,FALSE)</f>
        <v>High</v>
      </c>
      <c r="BK350" s="76" t="str">
        <f>VLOOKUP(F350,'N2K Features'!$D$5:$CL$125,58,FALSE)</f>
        <v>Yes</v>
      </c>
      <c r="BL350" s="76" t="str">
        <f>VLOOKUP(F350,'N2K Features'!$D$5:$CL$125,59,FALSE)</f>
        <v>Large</v>
      </c>
      <c r="BM350" s="130" t="str">
        <f>VLOOKUP(F350,'N2K Features'!$D$5:$CL$125,60,FALSE)</f>
        <v>High</v>
      </c>
      <c r="BN350" s="76" t="str">
        <f>VLOOKUP(F350,'N2K Features'!$D$5:$CL$125,61,FALSE)</f>
        <v>Yes</v>
      </c>
      <c r="BO350" s="76" t="str">
        <f>VLOOKUP(F350,'N2K Features'!$D$5:$CL$125,62,FALSE)</f>
        <v>Medium</v>
      </c>
      <c r="BP350" s="76" t="str">
        <f>VLOOKUP(F350,'N2K Features'!$D$5:$CL$125,63,FALSE)</f>
        <v>Moderate</v>
      </c>
      <c r="BQ350" s="76" t="str">
        <f>VLOOKUP(F350,'N2K Features'!$D$5:$CL$125,64,FALSE)</f>
        <v>Yes</v>
      </c>
      <c r="BR350" s="76" t="str">
        <f>VLOOKUP(F350,'N2K Features'!$D$5:$CL$125,65,FALSE)</f>
        <v>Medium</v>
      </c>
      <c r="BS350" s="76" t="str">
        <f>VLOOKUP(F350,'N2K Features'!$D$5:$CL$125,66,FALSE)</f>
        <v>Moderate</v>
      </c>
      <c r="BT350" s="76" t="str">
        <f>VLOOKUP(F350,'N2K Features'!$D$5:$CL$125,67,FALSE)</f>
        <v>Yes</v>
      </c>
      <c r="BU350" s="76" t="str">
        <f>VLOOKUP(F350,'N2K Features'!$D$5:$CL$125,68,FALSE)</f>
        <v>Small</v>
      </c>
      <c r="BV350" s="76" t="str">
        <f>VLOOKUP(F350,'N2K Features'!$D$5:$CL$125,69,FALSE)</f>
        <v>Low</v>
      </c>
      <c r="BW350" s="76" t="str">
        <f>VLOOKUP(F350,'N2K Features'!$D$5:$CL$125,70,FALSE)</f>
        <v>Yes</v>
      </c>
      <c r="BX350" s="76" t="str">
        <f>VLOOKUP(F350,'N2K Features'!$D$5:$CL$125,71,FALSE)</f>
        <v>Large</v>
      </c>
      <c r="BY350" s="130" t="str">
        <f>VLOOKUP(F350,'N2K Features'!$D$5:$CL$125,72,FALSE)</f>
        <v>High</v>
      </c>
      <c r="BZ350" s="76" t="str">
        <f>VLOOKUP(F350,'N2K Features'!$D$5:$CL$125,73,FALSE)</f>
        <v>No</v>
      </c>
      <c r="CA350" s="76">
        <f>VLOOKUP(F350,'N2K Features'!$D$5:$CL$125,74,FALSE)</f>
        <v>0</v>
      </c>
      <c r="CB350" s="76">
        <f>VLOOKUP(F350,'N2K Features'!$D$5:$CL$125,75,FALSE)</f>
        <v>0</v>
      </c>
      <c r="CC350" s="76" t="str">
        <f>VLOOKUP(F350,'N2K Features'!$D$5:$CL$125,76,FALSE)</f>
        <v>No</v>
      </c>
      <c r="CD350" s="76">
        <f>VLOOKUP(F350,'N2K Features'!$D$5:$CL$125,77,FALSE)</f>
        <v>0</v>
      </c>
      <c r="CE350" s="76">
        <f>VLOOKUP(F350,'N2K Features'!$D$5:$CL$125,78,FALSE)</f>
        <v>0</v>
      </c>
      <c r="CF350" s="76" t="str">
        <f>VLOOKUP(F350,'N2K Features'!$D$5:$CL$125,79,FALSE)</f>
        <v>Yes</v>
      </c>
      <c r="CG350" s="76" t="str">
        <f>VLOOKUP(F350,'N2K Features'!$D$5:$CL$125,80,FALSE)</f>
        <v>Medium</v>
      </c>
      <c r="CH350" s="76" t="str">
        <f>VLOOKUP(F350,'N2K Features'!$D$5:$CL$125,81,FALSE)</f>
        <v>High</v>
      </c>
      <c r="CI350" s="76" t="str">
        <f>VLOOKUP(F350,'N2K Features'!$D$5:$CL$125,82,FALSE)</f>
        <v>Yes</v>
      </c>
      <c r="CJ350" s="76" t="str">
        <f>VLOOKUP(F350,'N2K Features'!$D$5:$CL$125,83,FALSE)</f>
        <v>Medium</v>
      </c>
      <c r="CK350" s="76" t="str">
        <f>VLOOKUP(F350,'N2K Features'!$D$5:$CL$125,84,FALSE)</f>
        <v>High</v>
      </c>
      <c r="CL350" s="76" t="str">
        <f>VLOOKUP(F350,'N2K Features'!$D$5:$CL$125,85,FALSE)</f>
        <v>Yes</v>
      </c>
      <c r="CM350" s="76" t="str">
        <f>VLOOKUP(F350,'N2K Features'!$D$5:$CL$125,86,FALSE)</f>
        <v>Medium</v>
      </c>
      <c r="CN350" s="79" t="str">
        <f>VLOOKUP(F350,'N2K Features'!$D$5:$CL$125,87,FALSE)</f>
        <v>Distinctive natural character, often on nature reserves with interpretation; educational use.</v>
      </c>
    </row>
    <row r="351" spans="1:92" ht="14.4" hidden="1" x14ac:dyDescent="0.3">
      <c r="A351" s="129" t="s">
        <v>334</v>
      </c>
      <c r="B351" s="59" t="s">
        <v>335</v>
      </c>
      <c r="C351" s="59" t="s">
        <v>585</v>
      </c>
      <c r="D351" s="59" t="s">
        <v>166</v>
      </c>
      <c r="E351" s="59" t="s">
        <v>592</v>
      </c>
      <c r="F351" s="59" t="s">
        <v>167</v>
      </c>
      <c r="G351" s="59" t="s">
        <v>168</v>
      </c>
      <c r="H351" s="179" t="s">
        <v>169</v>
      </c>
      <c r="I351" s="77" t="str">
        <f>VLOOKUP(F351,'N2K Features'!$D$5:$CL$125,4,FALSE)</f>
        <v>Yes</v>
      </c>
      <c r="J351" s="77" t="str">
        <f>VLOOKUP(F351,'N2K Features'!$D$5:$CL$125,5,FALSE)</f>
        <v>Medium</v>
      </c>
      <c r="K351" s="77" t="str">
        <f>VLOOKUP(F351,'N2K Features'!$D$5:$CL$125,6,FALSE)</f>
        <v>Moderate</v>
      </c>
      <c r="L351" s="77" t="str">
        <f>VLOOKUP(F351,'N2K Features'!$D$5:$CL$125,7,FALSE)</f>
        <v>Yes</v>
      </c>
      <c r="M351" s="77" t="str">
        <f>VLOOKUP(F351,'N2K Features'!$D$5:$CL$125,8,FALSE)</f>
        <v>Large</v>
      </c>
      <c r="N351" s="77" t="str">
        <f>VLOOKUP(F351,'N2K Features'!$D$5:$CL$125,9,FALSE)</f>
        <v>Moderate</v>
      </c>
      <c r="O351" s="77" t="str">
        <f>VLOOKUP(F351,'N2K Features'!$D$5:$CL$125,10,FALSE)</f>
        <v>Yes</v>
      </c>
      <c r="P351" s="77" t="str">
        <f>VLOOKUP(F351,'N2K Features'!$D$5:$CL$125,11,FALSE)</f>
        <v>Medium</v>
      </c>
      <c r="Q351" s="77" t="str">
        <f>VLOOKUP(F351,'N2K Features'!$D$5:$CL$125,12,FALSE)</f>
        <v>Low</v>
      </c>
      <c r="R351" s="77" t="str">
        <f>VLOOKUP(F351,'N2K Features'!$D$5:$CL$125,13,FALSE)</f>
        <v>Yes</v>
      </c>
      <c r="S351" s="77" t="str">
        <f>VLOOKUP(F351,'N2K Features'!$D$5:$CL$125,14,FALSE)</f>
        <v>Medium</v>
      </c>
      <c r="T351" s="77" t="str">
        <f>VLOOKUP(F351,'N2K Features'!$D$5:$CL$125,15,FALSE)</f>
        <v>Moderate</v>
      </c>
      <c r="U351" s="77" t="str">
        <f>VLOOKUP(F351,'N2K Features'!$D$5:$CL$125,16,FALSE)</f>
        <v>Yes</v>
      </c>
      <c r="V351" s="77" t="str">
        <f>VLOOKUP(F351,'N2K Features'!$D$5:$CL$125, 17,FALSE)</f>
        <v>Medium</v>
      </c>
      <c r="W351" s="77" t="str">
        <f>VLOOKUP(F351,'N2K Features'!$D$5:$CL$125,18,FALSE)</f>
        <v>Low</v>
      </c>
      <c r="X351" s="77" t="str">
        <f>VLOOKUP(F351,'N2K Features'!$D$5:$CL$125,19,FALSE)</f>
        <v>No</v>
      </c>
      <c r="Y351" s="77">
        <f>VLOOKUP(F351,'N2K Features'!$D$5:$CL$125,20,FALSE)</f>
        <v>0</v>
      </c>
      <c r="Z351" s="77">
        <f>VLOOKUP(F351,'N2K Features'!$D$5:$CL$125,21,FALSE)</f>
        <v>0</v>
      </c>
      <c r="AA351" s="77" t="str">
        <f>VLOOKUP(F351,'N2K Features'!$D$5:$CL$125,22,FALSE)</f>
        <v>No</v>
      </c>
      <c r="AB351" s="77">
        <f>VLOOKUP(F351,'N2K Features'!$D$5:$CL$125,23,FALSE)</f>
        <v>0</v>
      </c>
      <c r="AC351" s="77">
        <f>VLOOKUP(F351,'N2K Features'!$D$5:$CL$125,24,FALSE)</f>
        <v>0</v>
      </c>
      <c r="AD351" s="77" t="str">
        <f>VLOOKUP(F351,'N2K Features'!$D$5:$CL$125,25,FALSE)</f>
        <v>Yes</v>
      </c>
      <c r="AE351" s="77" t="str">
        <f>VLOOKUP(F351,'N2K Features'!$D$5:$CL$125,26,FALSE)</f>
        <v>Medium</v>
      </c>
      <c r="AF351" s="78" t="str">
        <f>VLOOKUP(F351,'N2K Features'!$D$5:$CL$125,27,FALSE)</f>
        <v>High</v>
      </c>
      <c r="AG351" s="76" t="str">
        <f>VLOOKUP(F351,'N2K Features'!$D$5:$CL$125,28,FALSE)</f>
        <v>Yes</v>
      </c>
      <c r="AH351" s="76" t="str">
        <f>VLOOKUP(F351,'N2K Features'!$D$5:$CL$125,29,FALSE)</f>
        <v>Small</v>
      </c>
      <c r="AI351" s="76" t="str">
        <f>VLOOKUP(F351,'N2K Features'!$D$5:$CL$125,30,FALSE)</f>
        <v>High</v>
      </c>
      <c r="AJ351" s="76" t="str">
        <f>VLOOKUP(F351,'N2K Features'!$D$5:$CL$125,31,FALSE)</f>
        <v>No</v>
      </c>
      <c r="AK351" s="76">
        <f>VLOOKUP(F351,'N2K Features'!$D$5:$CL$125,32,FALSE)</f>
        <v>0</v>
      </c>
      <c r="AL351" s="76">
        <f>VLOOKUP(F351,'N2K Features'!$D$5:$CL$125,33,FALSE)</f>
        <v>0</v>
      </c>
      <c r="AM351" s="76" t="str">
        <f>VLOOKUP(F351,'N2K Features'!$D$5:$CL$125,34,FALSE)</f>
        <v>No</v>
      </c>
      <c r="AN351" s="76">
        <f>VLOOKUP(F351,'N2K Features'!$D$5:$CL$125,35,FALSE)</f>
        <v>0</v>
      </c>
      <c r="AO351" s="76">
        <f>VLOOKUP(F351,'N2K Features'!$D$5:$CL$125,36,FALSE)</f>
        <v>0</v>
      </c>
      <c r="AP351" s="76" t="str">
        <f>VLOOKUP(F351,'N2K Features'!$D$5:$CL$125,37,FALSE)</f>
        <v>Yes</v>
      </c>
      <c r="AQ351" s="76" t="str">
        <f>VLOOKUP(F351,'N2K Features'!$D$5:$CL$125,38,FALSE)</f>
        <v>Medium</v>
      </c>
      <c r="AR351" s="76" t="str">
        <f>VLOOKUP(F351,'N2K Features'!$D$5:$CL$125,39,FALSE)</f>
        <v>Low</v>
      </c>
      <c r="AS351" s="76" t="str">
        <f>VLOOKUP(F351,'N2K Features'!$D$5:$CL$125,40,FALSE)</f>
        <v>No</v>
      </c>
      <c r="AT351" s="76">
        <f>VLOOKUP(F351,'N2K Features'!$D$5:$CL$125,41,FALSE)</f>
        <v>0</v>
      </c>
      <c r="AU351" s="76">
        <f>VLOOKUP(F351,'N2K Features'!$D$5:$CL$125,42,FALSE)</f>
        <v>0</v>
      </c>
      <c r="AV351" s="76" t="str">
        <f>VLOOKUP(F351,'N2K Features'!$D$5:$CL$125,43,FALSE)</f>
        <v>No</v>
      </c>
      <c r="AW351" s="76">
        <f>VLOOKUP(F351,'N2K Features'!$D$5:$CL$125,44,FALSE)</f>
        <v>0</v>
      </c>
      <c r="AX351" s="76">
        <f>VLOOKUP(F351,'N2K Features'!$D$5:$CL$125,45,FALSE)</f>
        <v>0</v>
      </c>
      <c r="AY351" s="76" t="str">
        <f>VLOOKUP(F351,'N2K Features'!$D$5:$CL$125,46,FALSE)</f>
        <v>No</v>
      </c>
      <c r="AZ351" s="76">
        <f>VLOOKUP(F351,'N2K Features'!$D$5:$CL$125,47,FALSE)</f>
        <v>0</v>
      </c>
      <c r="BA351" s="76">
        <f>VLOOKUP(F351,'N2K Features'!$D$5:$CL$125,48,FALSE)</f>
        <v>0</v>
      </c>
      <c r="BB351" s="76" t="str">
        <f>VLOOKUP(F351,'N2K Features'!$D$5:$CL$125,49,FALSE)</f>
        <v>No</v>
      </c>
      <c r="BC351" s="76">
        <f>VLOOKUP(F351,'N2K Features'!$D$5:$CL$125,50,FALSE)</f>
        <v>0</v>
      </c>
      <c r="BD351" s="130">
        <f>VLOOKUP(F351,'N2K Features'!$D$5:$CL$125,51,FALSE)</f>
        <v>0</v>
      </c>
      <c r="BE351" s="76" t="str">
        <f>VLOOKUP(F351,'N2K Features'!$D$5:$CL$125,52,FALSE)</f>
        <v>Yes</v>
      </c>
      <c r="BF351" s="76" t="str">
        <f>VLOOKUP(F351,'N2K Features'!$D$5:$CL$125,53,FALSE)</f>
        <v>Small</v>
      </c>
      <c r="BG351" s="130" t="str">
        <f>VLOOKUP(F351,'N2K Features'!$D$5:$CL$125,54,FALSE)</f>
        <v>Low</v>
      </c>
      <c r="BH351" s="76" t="str">
        <f>VLOOKUP(F351,'N2K Features'!$D$5:$CL$125,55,FALSE)</f>
        <v>Yes</v>
      </c>
      <c r="BI351" s="76" t="str">
        <f>VLOOKUP(F351,'N2K Features'!$D$5:$CL$125,56,FALSE)</f>
        <v>Small</v>
      </c>
      <c r="BJ351" s="76" t="str">
        <f>VLOOKUP(F351,'N2K Features'!$D$5:$CL$125,57,FALSE)</f>
        <v>Low</v>
      </c>
      <c r="BK351" s="76" t="str">
        <f>VLOOKUP(F351,'N2K Features'!$D$5:$CL$125,58,FALSE)</f>
        <v>Yes</v>
      </c>
      <c r="BL351" s="76" t="str">
        <f>VLOOKUP(F351,'N2K Features'!$D$5:$CL$125,59,FALSE)</f>
        <v>Medium</v>
      </c>
      <c r="BM351" s="130" t="str">
        <f>VLOOKUP(F351,'N2K Features'!$D$5:$CL$125,60,FALSE)</f>
        <v>High</v>
      </c>
      <c r="BN351" s="76" t="str">
        <f>VLOOKUP(F351,'N2K Features'!$D$5:$CL$125,61,FALSE)</f>
        <v>Yes</v>
      </c>
      <c r="BO351" s="76" t="str">
        <f>VLOOKUP(F351,'N2K Features'!$D$5:$CL$125,62,FALSE)</f>
        <v>Medium</v>
      </c>
      <c r="BP351" s="76" t="str">
        <f>VLOOKUP(F351,'N2K Features'!$D$5:$CL$125,63,FALSE)</f>
        <v>Moderate</v>
      </c>
      <c r="BQ351" s="76" t="str">
        <f>VLOOKUP(F351,'N2K Features'!$D$5:$CL$125,64,FALSE)</f>
        <v>Yes</v>
      </c>
      <c r="BR351" s="76" t="str">
        <f>VLOOKUP(F351,'N2K Features'!$D$5:$CL$125,65,FALSE)</f>
        <v>Medium</v>
      </c>
      <c r="BS351" s="76" t="str">
        <f>VLOOKUP(F351,'N2K Features'!$D$5:$CL$125,66,FALSE)</f>
        <v>Moderate</v>
      </c>
      <c r="BT351" s="76" t="str">
        <f>VLOOKUP(F351,'N2K Features'!$D$5:$CL$125,67,FALSE)</f>
        <v>Yes</v>
      </c>
      <c r="BU351" s="76" t="str">
        <f>VLOOKUP(F351,'N2K Features'!$D$5:$CL$125,68,FALSE)</f>
        <v>Small</v>
      </c>
      <c r="BV351" s="76" t="str">
        <f>VLOOKUP(F351,'N2K Features'!$D$5:$CL$125,69,FALSE)</f>
        <v>Low</v>
      </c>
      <c r="BW351" s="76" t="str">
        <f>VLOOKUP(F351,'N2K Features'!$D$5:$CL$125,70,FALSE)</f>
        <v>Yes</v>
      </c>
      <c r="BX351" s="76" t="str">
        <f>VLOOKUP(F351,'N2K Features'!$D$5:$CL$125,71,FALSE)</f>
        <v>Medium</v>
      </c>
      <c r="BY351" s="130" t="str">
        <f>VLOOKUP(F351,'N2K Features'!$D$5:$CL$125,72,FALSE)</f>
        <v>High</v>
      </c>
      <c r="BZ351" s="76" t="str">
        <f>VLOOKUP(F351,'N2K Features'!$D$5:$CL$125,73,FALSE)</f>
        <v>No</v>
      </c>
      <c r="CA351" s="76">
        <f>VLOOKUP(F351,'N2K Features'!$D$5:$CL$125,74,FALSE)</f>
        <v>0</v>
      </c>
      <c r="CB351" s="76">
        <f>VLOOKUP(F351,'N2K Features'!$D$5:$CL$125,75,FALSE)</f>
        <v>0</v>
      </c>
      <c r="CC351" s="76" t="str">
        <f>VLOOKUP(F351,'N2K Features'!$D$5:$CL$125,76,FALSE)</f>
        <v>No</v>
      </c>
      <c r="CD351" s="76">
        <f>VLOOKUP(F351,'N2K Features'!$D$5:$CL$125,77,FALSE)</f>
        <v>0</v>
      </c>
      <c r="CE351" s="76">
        <f>VLOOKUP(F351,'N2K Features'!$D$5:$CL$125,78,FALSE)</f>
        <v>0</v>
      </c>
      <c r="CF351" s="76" t="str">
        <f>VLOOKUP(F351,'N2K Features'!$D$5:$CL$125,79,FALSE)</f>
        <v>Yes</v>
      </c>
      <c r="CG351" s="76" t="str">
        <f>VLOOKUP(F351,'N2K Features'!$D$5:$CL$125,80,FALSE)</f>
        <v>Medium</v>
      </c>
      <c r="CH351" s="76" t="str">
        <f>VLOOKUP(F351,'N2K Features'!$D$5:$CL$125,81,FALSE)</f>
        <v>High</v>
      </c>
      <c r="CI351" s="76" t="str">
        <f>VLOOKUP(F351,'N2K Features'!$D$5:$CL$125,82,FALSE)</f>
        <v>No</v>
      </c>
      <c r="CJ351" s="76">
        <f>VLOOKUP(F351,'N2K Features'!$D$5:$CL$125,83,FALSE)</f>
        <v>0</v>
      </c>
      <c r="CK351" s="76">
        <f>VLOOKUP(F351,'N2K Features'!$D$5:$CL$125,84,FALSE)</f>
        <v>0</v>
      </c>
      <c r="CL351" s="76" t="str">
        <f>VLOOKUP(F351,'N2K Features'!$D$5:$CL$125,85,FALSE)</f>
        <v>Yes</v>
      </c>
      <c r="CM351" s="76" t="str">
        <f>VLOOKUP(F351,'N2K Features'!$D$5:$CL$125,86,FALSE)</f>
        <v>Medium</v>
      </c>
      <c r="CN351" s="79" t="str">
        <f>VLOOKUP(F351,'N2K Features'!$D$5:$CL$125,87,FALSE)</f>
        <v>Appealing open space, with flowers and butterflies, sometimes near towns, sometimes on nature reserves with interpretation</v>
      </c>
    </row>
    <row r="352" spans="1:92" ht="14.4" hidden="1" x14ac:dyDescent="0.3">
      <c r="A352" s="129" t="s">
        <v>334</v>
      </c>
      <c r="B352" s="59" t="s">
        <v>335</v>
      </c>
      <c r="C352" s="59" t="s">
        <v>585</v>
      </c>
      <c r="D352" s="59" t="s">
        <v>181</v>
      </c>
      <c r="E352" s="59" t="s">
        <v>593</v>
      </c>
      <c r="F352" s="59" t="s">
        <v>182</v>
      </c>
      <c r="G352" s="59" t="s">
        <v>183</v>
      </c>
      <c r="H352" s="179" t="s">
        <v>184</v>
      </c>
      <c r="I352" s="77" t="str">
        <f>VLOOKUP(F352,'N2K Features'!$D$5:$CL$125,4,FALSE)</f>
        <v>Yes</v>
      </c>
      <c r="J352" s="77" t="str">
        <f>VLOOKUP(F352,'N2K Features'!$D$5:$CL$125,5,FALSE)</f>
        <v>Medium</v>
      </c>
      <c r="K352" s="77" t="str">
        <f>VLOOKUP(F352,'N2K Features'!$D$5:$CL$125,6,FALSE)</f>
        <v>Moderate</v>
      </c>
      <c r="L352" s="77" t="str">
        <f>VLOOKUP(F352,'N2K Features'!$D$5:$CL$125,7,FALSE)</f>
        <v>Yes</v>
      </c>
      <c r="M352" s="77" t="str">
        <f>VLOOKUP(F352,'N2K Features'!$D$5:$CL$125,8,FALSE)</f>
        <v>Large</v>
      </c>
      <c r="N352" s="77" t="str">
        <f>VLOOKUP(F352,'N2K Features'!$D$5:$CL$125,9,FALSE)</f>
        <v>Moderate</v>
      </c>
      <c r="O352" s="77" t="str">
        <f>VLOOKUP(F352,'N2K Features'!$D$5:$CL$125,10,FALSE)</f>
        <v>Yes</v>
      </c>
      <c r="P352" s="77" t="str">
        <f>VLOOKUP(F352,'N2K Features'!$D$5:$CL$125,11,FALSE)</f>
        <v>Medium</v>
      </c>
      <c r="Q352" s="77" t="str">
        <f>VLOOKUP(F352,'N2K Features'!$D$5:$CL$125,12,FALSE)</f>
        <v>Low</v>
      </c>
      <c r="R352" s="77" t="str">
        <f>VLOOKUP(F352,'N2K Features'!$D$5:$CL$125,13,FALSE)</f>
        <v>Yes</v>
      </c>
      <c r="S352" s="77" t="str">
        <f>VLOOKUP(F352,'N2K Features'!$D$5:$CL$125,14,FALSE)</f>
        <v>Large</v>
      </c>
      <c r="T352" s="77" t="str">
        <f>VLOOKUP(F352,'N2K Features'!$D$5:$CL$125,15,FALSE)</f>
        <v>Moderate</v>
      </c>
      <c r="U352" s="77" t="str">
        <f>VLOOKUP(F352,'N2K Features'!$D$5:$CL$125,16,FALSE)</f>
        <v>Yes</v>
      </c>
      <c r="V352" s="77" t="str">
        <f>VLOOKUP(F352,'N2K Features'!$D$5:$CL$125, 17,FALSE)</f>
        <v>Medium</v>
      </c>
      <c r="W352" s="77" t="str">
        <f>VLOOKUP(F352,'N2K Features'!$D$5:$CL$125,18,FALSE)</f>
        <v>Low</v>
      </c>
      <c r="X352" s="77" t="str">
        <f>VLOOKUP(F352,'N2K Features'!$D$5:$CL$125,19,FALSE)</f>
        <v>No</v>
      </c>
      <c r="Y352" s="77">
        <f>VLOOKUP(F352,'N2K Features'!$D$5:$CL$125,20,FALSE)</f>
        <v>0</v>
      </c>
      <c r="Z352" s="77">
        <f>VLOOKUP(F352,'N2K Features'!$D$5:$CL$125,21,FALSE)</f>
        <v>0</v>
      </c>
      <c r="AA352" s="77" t="str">
        <f>VLOOKUP(F352,'N2K Features'!$D$5:$CL$125,22,FALSE)</f>
        <v>No</v>
      </c>
      <c r="AB352" s="77">
        <f>VLOOKUP(F352,'N2K Features'!$D$5:$CL$125,23,FALSE)</f>
        <v>0</v>
      </c>
      <c r="AC352" s="77">
        <f>VLOOKUP(F352,'N2K Features'!$D$5:$CL$125,24,FALSE)</f>
        <v>0</v>
      </c>
      <c r="AD352" s="77" t="str">
        <f>VLOOKUP(F352,'N2K Features'!$D$5:$CL$125,25,FALSE)</f>
        <v>Yes</v>
      </c>
      <c r="AE352" s="77" t="str">
        <f>VLOOKUP(F352,'N2K Features'!$D$5:$CL$125,26,FALSE)</f>
        <v>Medium</v>
      </c>
      <c r="AF352" s="78" t="str">
        <f>VLOOKUP(F352,'N2K Features'!$D$5:$CL$125,27,FALSE)</f>
        <v>High</v>
      </c>
      <c r="AG352" s="76" t="str">
        <f>VLOOKUP(F352,'N2K Features'!$D$5:$CL$125,28,FALSE)</f>
        <v>Yes</v>
      </c>
      <c r="AH352" s="76" t="str">
        <f>VLOOKUP(F352,'N2K Features'!$D$5:$CL$125,29,FALSE)</f>
        <v>Small</v>
      </c>
      <c r="AI352" s="76" t="str">
        <f>VLOOKUP(F352,'N2K Features'!$D$5:$CL$125,30,FALSE)</f>
        <v>High</v>
      </c>
      <c r="AJ352" s="76" t="str">
        <f>VLOOKUP(F352,'N2K Features'!$D$5:$CL$125,31,FALSE)</f>
        <v>No</v>
      </c>
      <c r="AK352" s="76">
        <f>VLOOKUP(F352,'N2K Features'!$D$5:$CL$125,32,FALSE)</f>
        <v>0</v>
      </c>
      <c r="AL352" s="76">
        <f>VLOOKUP(F352,'N2K Features'!$D$5:$CL$125,33,FALSE)</f>
        <v>0</v>
      </c>
      <c r="AM352" s="76" t="str">
        <f>VLOOKUP(F352,'N2K Features'!$D$5:$CL$125,34,FALSE)</f>
        <v>Yes</v>
      </c>
      <c r="AN352" s="76" t="str">
        <f>VLOOKUP(F352,'N2K Features'!$D$5:$CL$125,35,FALSE)</f>
        <v>Small</v>
      </c>
      <c r="AO352" s="76" t="str">
        <f>VLOOKUP(F352,'N2K Features'!$D$5:$CL$125,36,FALSE)</f>
        <v>Low</v>
      </c>
      <c r="AP352" s="76" t="str">
        <f>VLOOKUP(F352,'N2K Features'!$D$5:$CL$125,37,FALSE)</f>
        <v>Yes</v>
      </c>
      <c r="AQ352" s="76" t="str">
        <f>VLOOKUP(F352,'N2K Features'!$D$5:$CL$125,38,FALSE)</f>
        <v>Medium</v>
      </c>
      <c r="AR352" s="76" t="str">
        <f>VLOOKUP(F352,'N2K Features'!$D$5:$CL$125,39,FALSE)</f>
        <v>Low</v>
      </c>
      <c r="AS352" s="76" t="str">
        <f>VLOOKUP(F352,'N2K Features'!$D$5:$CL$125,40,FALSE)</f>
        <v>No</v>
      </c>
      <c r="AT352" s="76">
        <f>VLOOKUP(F352,'N2K Features'!$D$5:$CL$125,41,FALSE)</f>
        <v>0</v>
      </c>
      <c r="AU352" s="76">
        <f>VLOOKUP(F352,'N2K Features'!$D$5:$CL$125,42,FALSE)</f>
        <v>0</v>
      </c>
      <c r="AV352" s="76" t="str">
        <f>VLOOKUP(F352,'N2K Features'!$D$5:$CL$125,43,FALSE)</f>
        <v>No</v>
      </c>
      <c r="AW352" s="76">
        <f>VLOOKUP(F352,'N2K Features'!$D$5:$CL$125,44,FALSE)</f>
        <v>0</v>
      </c>
      <c r="AX352" s="76">
        <f>VLOOKUP(F352,'N2K Features'!$D$5:$CL$125,45,FALSE)</f>
        <v>0</v>
      </c>
      <c r="AY352" s="76" t="str">
        <f>VLOOKUP(F352,'N2K Features'!$D$5:$CL$125,46,FALSE)</f>
        <v>No</v>
      </c>
      <c r="AZ352" s="76">
        <f>VLOOKUP(F352,'N2K Features'!$D$5:$CL$125,47,FALSE)</f>
        <v>0</v>
      </c>
      <c r="BA352" s="76">
        <f>VLOOKUP(F352,'N2K Features'!$D$5:$CL$125,48,FALSE)</f>
        <v>0</v>
      </c>
      <c r="BB352" s="76" t="str">
        <f>VLOOKUP(F352,'N2K Features'!$D$5:$CL$125,49,FALSE)</f>
        <v>No</v>
      </c>
      <c r="BC352" s="76">
        <f>VLOOKUP(F352,'N2K Features'!$D$5:$CL$125,50,FALSE)</f>
        <v>0</v>
      </c>
      <c r="BD352" s="130">
        <f>VLOOKUP(F352,'N2K Features'!$D$5:$CL$125,51,FALSE)</f>
        <v>0</v>
      </c>
      <c r="BE352" s="76" t="str">
        <f>VLOOKUP(F352,'N2K Features'!$D$5:$CL$125,52,FALSE)</f>
        <v>No</v>
      </c>
      <c r="BF352" s="76">
        <f>VLOOKUP(F352,'N2K Features'!$D$5:$CL$125,53,FALSE)</f>
        <v>0</v>
      </c>
      <c r="BG352" s="130">
        <f>VLOOKUP(F352,'N2K Features'!$D$5:$CL$125,54,FALSE)</f>
        <v>0</v>
      </c>
      <c r="BH352" s="76" t="str">
        <f>VLOOKUP(F352,'N2K Features'!$D$5:$CL$125,55,FALSE)</f>
        <v>Yes</v>
      </c>
      <c r="BI352" s="76" t="str">
        <f>VLOOKUP(F352,'N2K Features'!$D$5:$CL$125,56,FALSE)</f>
        <v>Small</v>
      </c>
      <c r="BJ352" s="76" t="str">
        <f>VLOOKUP(F352,'N2K Features'!$D$5:$CL$125,57,FALSE)</f>
        <v>Low</v>
      </c>
      <c r="BK352" s="76" t="str">
        <f>VLOOKUP(F352,'N2K Features'!$D$5:$CL$125,58,FALSE)</f>
        <v>Yes</v>
      </c>
      <c r="BL352" s="76" t="str">
        <f>VLOOKUP(F352,'N2K Features'!$D$5:$CL$125,59,FALSE)</f>
        <v>Medium</v>
      </c>
      <c r="BM352" s="130" t="str">
        <f>VLOOKUP(F352,'N2K Features'!$D$5:$CL$125,60,FALSE)</f>
        <v>Moderate</v>
      </c>
      <c r="BN352" s="76" t="str">
        <f>VLOOKUP(F352,'N2K Features'!$D$5:$CL$125,61,FALSE)</f>
        <v>Yes</v>
      </c>
      <c r="BO352" s="76" t="str">
        <f>VLOOKUP(F352,'N2K Features'!$D$5:$CL$125,62,FALSE)</f>
        <v>Medium</v>
      </c>
      <c r="BP352" s="76" t="str">
        <f>VLOOKUP(F352,'N2K Features'!$D$5:$CL$125,63,FALSE)</f>
        <v>Moderate</v>
      </c>
      <c r="BQ352" s="76" t="str">
        <f>VLOOKUP(F352,'N2K Features'!$D$5:$CL$125,64,FALSE)</f>
        <v>No</v>
      </c>
      <c r="BR352" s="76">
        <f>VLOOKUP(F352,'N2K Features'!$D$5:$CL$125,65,FALSE)</f>
        <v>0</v>
      </c>
      <c r="BS352" s="76">
        <f>VLOOKUP(F352,'N2K Features'!$D$5:$CL$125,66,FALSE)</f>
        <v>0</v>
      </c>
      <c r="BT352" s="76" t="str">
        <f>VLOOKUP(F352,'N2K Features'!$D$5:$CL$125,67,FALSE)</f>
        <v>Yes</v>
      </c>
      <c r="BU352" s="76" t="str">
        <f>VLOOKUP(F352,'N2K Features'!$D$5:$CL$125,68,FALSE)</f>
        <v>Small</v>
      </c>
      <c r="BV352" s="76" t="str">
        <f>VLOOKUP(F352,'N2K Features'!$D$5:$CL$125,69,FALSE)</f>
        <v>High</v>
      </c>
      <c r="BW352" s="76" t="str">
        <f>VLOOKUP(F352,'N2K Features'!$D$5:$CL$125,70,FALSE)</f>
        <v>Yes</v>
      </c>
      <c r="BX352" s="76" t="str">
        <f>VLOOKUP(F352,'N2K Features'!$D$5:$CL$125,71,FALSE)</f>
        <v>Medium</v>
      </c>
      <c r="BY352" s="130" t="str">
        <f>VLOOKUP(F352,'N2K Features'!$D$5:$CL$125,72,FALSE)</f>
        <v>High</v>
      </c>
      <c r="BZ352" s="76" t="str">
        <f>VLOOKUP(F352,'N2K Features'!$D$5:$CL$125,73,FALSE)</f>
        <v>No</v>
      </c>
      <c r="CA352" s="76">
        <f>VLOOKUP(F352,'N2K Features'!$D$5:$CL$125,74,FALSE)</f>
        <v>0</v>
      </c>
      <c r="CB352" s="76">
        <f>VLOOKUP(F352,'N2K Features'!$D$5:$CL$125,75,FALSE)</f>
        <v>0</v>
      </c>
      <c r="CC352" s="76" t="str">
        <f>VLOOKUP(F352,'N2K Features'!$D$5:$CL$125,76,FALSE)</f>
        <v>No</v>
      </c>
      <c r="CD352" s="76">
        <f>VLOOKUP(F352,'N2K Features'!$D$5:$CL$125,77,FALSE)</f>
        <v>0</v>
      </c>
      <c r="CE352" s="76">
        <f>VLOOKUP(F352,'N2K Features'!$D$5:$CL$125,78,FALSE)</f>
        <v>0</v>
      </c>
      <c r="CF352" s="76" t="str">
        <f>VLOOKUP(F352,'N2K Features'!$D$5:$CL$125,79,FALSE)</f>
        <v>Yes</v>
      </c>
      <c r="CG352" s="76" t="str">
        <f>VLOOKUP(F352,'N2K Features'!$D$5:$CL$125,80,FALSE)</f>
        <v>Medium</v>
      </c>
      <c r="CH352" s="76" t="str">
        <f>VLOOKUP(F352,'N2K Features'!$D$5:$CL$125,81,FALSE)</f>
        <v>High</v>
      </c>
      <c r="CI352" s="76" t="str">
        <f>VLOOKUP(F352,'N2K Features'!$D$5:$CL$125,82,FALSE)</f>
        <v>No</v>
      </c>
      <c r="CJ352" s="76">
        <f>VLOOKUP(F352,'N2K Features'!$D$5:$CL$125,83,FALSE)</f>
        <v>0</v>
      </c>
      <c r="CK352" s="76">
        <f>VLOOKUP(F352,'N2K Features'!$D$5:$CL$125,84,FALSE)</f>
        <v>0</v>
      </c>
      <c r="CL352" s="76" t="str">
        <f>VLOOKUP(F352,'N2K Features'!$D$5:$CL$125,85,FALSE)</f>
        <v>Yes</v>
      </c>
      <c r="CM352" s="76" t="str">
        <f>VLOOKUP(F352,'N2K Features'!$D$5:$CL$125,86,FALSE)</f>
        <v>Medium</v>
      </c>
      <c r="CN352" s="79" t="str">
        <f>VLOOKUP(F352,'N2K Features'!$D$5:$CL$125,87,FALSE)</f>
        <v>Contributes to iconic upland landscapes of Wales, popular with walkers. Display of flowers.</v>
      </c>
    </row>
    <row r="353" spans="1:92" ht="14.4" hidden="1" x14ac:dyDescent="0.3">
      <c r="A353" s="129" t="s">
        <v>334</v>
      </c>
      <c r="B353" s="59" t="s">
        <v>335</v>
      </c>
      <c r="C353" s="59" t="s">
        <v>585</v>
      </c>
      <c r="D353" s="59" t="s">
        <v>11</v>
      </c>
      <c r="E353" s="59" t="s">
        <v>601</v>
      </c>
      <c r="F353" s="59" t="s">
        <v>12</v>
      </c>
      <c r="G353" s="59" t="s">
        <v>13</v>
      </c>
      <c r="H353" s="179" t="s">
        <v>14</v>
      </c>
      <c r="I353" s="77" t="str">
        <f>VLOOKUP(F353,'N2K Features'!$D$5:$CL$125,4,FALSE)</f>
        <v>Yes</v>
      </c>
      <c r="J353" s="77" t="str">
        <f>VLOOKUP(F353,'N2K Features'!$D$5:$CL$125,5,FALSE)</f>
        <v>Medium</v>
      </c>
      <c r="K353" s="77" t="str">
        <f>VLOOKUP(F353,'N2K Features'!$D$5:$CL$125,6,FALSE)</f>
        <v>Moderate</v>
      </c>
      <c r="L353" s="77" t="str">
        <f>VLOOKUP(F353,'N2K Features'!$D$5:$CL$125,7,FALSE)</f>
        <v>Yes</v>
      </c>
      <c r="M353" s="77" t="str">
        <f>VLOOKUP(F353,'N2K Features'!$D$5:$CL$125,8,FALSE)</f>
        <v>Large</v>
      </c>
      <c r="N353" s="77" t="str">
        <f>VLOOKUP(F353,'N2K Features'!$D$5:$CL$125,9,FALSE)</f>
        <v>Moderate</v>
      </c>
      <c r="O353" s="77" t="str">
        <f>VLOOKUP(F353,'N2K Features'!$D$5:$CL$125,10,FALSE)</f>
        <v>Yes</v>
      </c>
      <c r="P353" s="77" t="str">
        <f>VLOOKUP(F353,'N2K Features'!$D$5:$CL$125,11,FALSE)</f>
        <v>Medium</v>
      </c>
      <c r="Q353" s="77" t="str">
        <f>VLOOKUP(F353,'N2K Features'!$D$5:$CL$125,12,FALSE)</f>
        <v>Low</v>
      </c>
      <c r="R353" s="77" t="str">
        <f>VLOOKUP(F353,'N2K Features'!$D$5:$CL$125,13,FALSE)</f>
        <v>Yes</v>
      </c>
      <c r="S353" s="77" t="str">
        <f>VLOOKUP(F353,'N2K Features'!$D$5:$CL$125,14,FALSE)</f>
        <v>Large</v>
      </c>
      <c r="T353" s="77" t="str">
        <f>VLOOKUP(F353,'N2K Features'!$D$5:$CL$125,15,FALSE)</f>
        <v>High</v>
      </c>
      <c r="U353" s="77" t="str">
        <f>VLOOKUP(F353,'N2K Features'!$D$5:$CL$125,16,FALSE)</f>
        <v>Yes</v>
      </c>
      <c r="V353" s="77" t="str">
        <f>VLOOKUP(F353,'N2K Features'!$D$5:$CL$125, 17,FALSE)</f>
        <v>Medium</v>
      </c>
      <c r="W353" s="77" t="str">
        <f>VLOOKUP(F353,'N2K Features'!$D$5:$CL$125,18,FALSE)</f>
        <v>Low</v>
      </c>
      <c r="X353" s="77" t="str">
        <f>VLOOKUP(F353,'N2K Features'!$D$5:$CL$125,19,FALSE)</f>
        <v>No</v>
      </c>
      <c r="Y353" s="77">
        <f>VLOOKUP(F353,'N2K Features'!$D$5:$CL$125,20,FALSE)</f>
        <v>0</v>
      </c>
      <c r="Z353" s="77">
        <f>VLOOKUP(F353,'N2K Features'!$D$5:$CL$125,21,FALSE)</f>
        <v>0</v>
      </c>
      <c r="AA353" s="77" t="str">
        <f>VLOOKUP(F353,'N2K Features'!$D$5:$CL$125,22,FALSE)</f>
        <v>Yes</v>
      </c>
      <c r="AB353" s="77" t="str">
        <f>VLOOKUP(F353,'N2K Features'!$D$5:$CL$125,23,FALSE)</f>
        <v>Small</v>
      </c>
      <c r="AC353" s="77" t="str">
        <f>VLOOKUP(F353,'N2K Features'!$D$5:$CL$125,24,FALSE)</f>
        <v>High</v>
      </c>
      <c r="AD353" s="77" t="str">
        <f>VLOOKUP(F353,'N2K Features'!$D$5:$CL$125,25,FALSE)</f>
        <v>Yes</v>
      </c>
      <c r="AE353" s="77" t="str">
        <f>VLOOKUP(F353,'N2K Features'!$D$5:$CL$125,26,FALSE)</f>
        <v>Small</v>
      </c>
      <c r="AF353" s="78" t="str">
        <f>VLOOKUP(F353,'N2K Features'!$D$5:$CL$125,27,FALSE)</f>
        <v>Low</v>
      </c>
      <c r="AG353" s="76" t="str">
        <f>VLOOKUP(F353,'N2K Features'!$D$5:$CL$125,28,FALSE)</f>
        <v>No</v>
      </c>
      <c r="AH353" s="76">
        <f>VLOOKUP(F353,'N2K Features'!$D$5:$CL$125,29,FALSE)</f>
        <v>0</v>
      </c>
      <c r="AI353" s="76">
        <f>VLOOKUP(F353,'N2K Features'!$D$5:$CL$125,30,FALSE)</f>
        <v>0</v>
      </c>
      <c r="AJ353" s="76" t="str">
        <f>VLOOKUP(F353,'N2K Features'!$D$5:$CL$125,31,FALSE)</f>
        <v>No</v>
      </c>
      <c r="AK353" s="76">
        <f>VLOOKUP(F353,'N2K Features'!$D$5:$CL$125,32,FALSE)</f>
        <v>0</v>
      </c>
      <c r="AL353" s="76">
        <f>VLOOKUP(F353,'N2K Features'!$D$5:$CL$125,33,FALSE)</f>
        <v>0</v>
      </c>
      <c r="AM353" s="76" t="str">
        <f>VLOOKUP(F353,'N2K Features'!$D$5:$CL$125,34,FALSE)</f>
        <v>Yes</v>
      </c>
      <c r="AN353" s="76" t="str">
        <f>VLOOKUP(F353,'N2K Features'!$D$5:$CL$125,35,FALSE)</f>
        <v>Small</v>
      </c>
      <c r="AO353" s="76" t="str">
        <f>VLOOKUP(F353,'N2K Features'!$D$5:$CL$125,36,FALSE)</f>
        <v>Low</v>
      </c>
      <c r="AP353" s="76" t="str">
        <f>VLOOKUP(F353,'N2K Features'!$D$5:$CL$125,37,FALSE)</f>
        <v>No</v>
      </c>
      <c r="AQ353" s="76">
        <f>VLOOKUP(F353,'N2K Features'!$D$5:$CL$125,38,FALSE)</f>
        <v>0</v>
      </c>
      <c r="AR353" s="76">
        <f>VLOOKUP(F353,'N2K Features'!$D$5:$CL$125,39,FALSE)</f>
        <v>0</v>
      </c>
      <c r="AS353" s="76" t="str">
        <f>VLOOKUP(F353,'N2K Features'!$D$5:$CL$125,40,FALSE)</f>
        <v>No</v>
      </c>
      <c r="AT353" s="76">
        <f>VLOOKUP(F353,'N2K Features'!$D$5:$CL$125,41,FALSE)</f>
        <v>0</v>
      </c>
      <c r="AU353" s="76">
        <f>VLOOKUP(F353,'N2K Features'!$D$5:$CL$125,42,FALSE)</f>
        <v>0</v>
      </c>
      <c r="AV353" s="76" t="str">
        <f>VLOOKUP(F353,'N2K Features'!$D$5:$CL$125,43,FALSE)</f>
        <v>No</v>
      </c>
      <c r="AW353" s="76">
        <f>VLOOKUP(F353,'N2K Features'!$D$5:$CL$125,44,FALSE)</f>
        <v>0</v>
      </c>
      <c r="AX353" s="76">
        <f>VLOOKUP(F353,'N2K Features'!$D$5:$CL$125,45,FALSE)</f>
        <v>0</v>
      </c>
      <c r="AY353" s="76" t="str">
        <f>VLOOKUP(F353,'N2K Features'!$D$5:$CL$125,46,FALSE)</f>
        <v>No</v>
      </c>
      <c r="AZ353" s="76">
        <f>VLOOKUP(F353,'N2K Features'!$D$5:$CL$125,47,FALSE)</f>
        <v>0</v>
      </c>
      <c r="BA353" s="76">
        <f>VLOOKUP(F353,'N2K Features'!$D$5:$CL$125,48,FALSE)</f>
        <v>0</v>
      </c>
      <c r="BB353" s="76" t="str">
        <f>VLOOKUP(F353,'N2K Features'!$D$5:$CL$125,49,FALSE)</f>
        <v>No</v>
      </c>
      <c r="BC353" s="76">
        <f>VLOOKUP(F353,'N2K Features'!$D$5:$CL$125,50,FALSE)</f>
        <v>0</v>
      </c>
      <c r="BD353" s="130">
        <f>VLOOKUP(F353,'N2K Features'!$D$5:$CL$125,51,FALSE)</f>
        <v>0</v>
      </c>
      <c r="BE353" s="76" t="str">
        <f>VLOOKUP(F353,'N2K Features'!$D$5:$CL$125,52,FALSE)</f>
        <v>No</v>
      </c>
      <c r="BF353" s="76">
        <f>VLOOKUP(F353,'N2K Features'!$D$5:$CL$125,53,FALSE)</f>
        <v>0</v>
      </c>
      <c r="BG353" s="130">
        <f>VLOOKUP(F353,'N2K Features'!$D$5:$CL$125,54,FALSE)</f>
        <v>0</v>
      </c>
      <c r="BH353" s="76" t="str">
        <f>VLOOKUP(F353,'N2K Features'!$D$5:$CL$125,55,FALSE)</f>
        <v>Yes</v>
      </c>
      <c r="BI353" s="76" t="str">
        <f>VLOOKUP(F353,'N2K Features'!$D$5:$CL$125,56,FALSE)</f>
        <v>Large</v>
      </c>
      <c r="BJ353" s="76" t="str">
        <f>VLOOKUP(F353,'N2K Features'!$D$5:$CL$125,57,FALSE)</f>
        <v>High</v>
      </c>
      <c r="BK353" s="76" t="str">
        <f>VLOOKUP(F353,'N2K Features'!$D$5:$CL$125,58,FALSE)</f>
        <v>Yes</v>
      </c>
      <c r="BL353" s="76" t="str">
        <f>VLOOKUP(F353,'N2K Features'!$D$5:$CL$125,59,FALSE)</f>
        <v>Large</v>
      </c>
      <c r="BM353" s="130" t="str">
        <f>VLOOKUP(F353,'N2K Features'!$D$5:$CL$125,60,FALSE)</f>
        <v>High</v>
      </c>
      <c r="BN353" s="76" t="str">
        <f>VLOOKUP(F353,'N2K Features'!$D$5:$CL$125,61,FALSE)</f>
        <v>Yes</v>
      </c>
      <c r="BO353" s="76" t="str">
        <f>VLOOKUP(F353,'N2K Features'!$D$5:$CL$125,62,FALSE)</f>
        <v>Medium</v>
      </c>
      <c r="BP353" s="76" t="str">
        <f>VLOOKUP(F353,'N2K Features'!$D$5:$CL$125,63,FALSE)</f>
        <v>Moderate</v>
      </c>
      <c r="BQ353" s="76" t="str">
        <f>VLOOKUP(F353,'N2K Features'!$D$5:$CL$125,64,FALSE)</f>
        <v>Yes</v>
      </c>
      <c r="BR353" s="76" t="str">
        <f>VLOOKUP(F353,'N2K Features'!$D$5:$CL$125,65,FALSE)</f>
        <v>Medium</v>
      </c>
      <c r="BS353" s="76" t="str">
        <f>VLOOKUP(F353,'N2K Features'!$D$5:$CL$125,66,FALSE)</f>
        <v>Moderate</v>
      </c>
      <c r="BT353" s="76" t="str">
        <f>VLOOKUP(F353,'N2K Features'!$D$5:$CL$125,67,FALSE)</f>
        <v>Yes</v>
      </c>
      <c r="BU353" s="76" t="str">
        <f>VLOOKUP(F353,'N2K Features'!$D$5:$CL$125,68,FALSE)</f>
        <v>Small</v>
      </c>
      <c r="BV353" s="76" t="str">
        <f>VLOOKUP(F353,'N2K Features'!$D$5:$CL$125,69,FALSE)</f>
        <v>Low</v>
      </c>
      <c r="BW353" s="76" t="str">
        <f>VLOOKUP(F353,'N2K Features'!$D$5:$CL$125,70,FALSE)</f>
        <v>Yes</v>
      </c>
      <c r="BX353" s="76" t="str">
        <f>VLOOKUP(F353,'N2K Features'!$D$5:$CL$125,71,FALSE)</f>
        <v>Medium</v>
      </c>
      <c r="BY353" s="130" t="str">
        <f>VLOOKUP(F353,'N2K Features'!$D$5:$CL$125,72,FALSE)</f>
        <v>High</v>
      </c>
      <c r="BZ353" s="76" t="str">
        <f>VLOOKUP(F353,'N2K Features'!$D$5:$CL$125,73,FALSE)</f>
        <v>No</v>
      </c>
      <c r="CA353" s="76">
        <f>VLOOKUP(F353,'N2K Features'!$D$5:$CL$125,74,FALSE)</f>
        <v>0</v>
      </c>
      <c r="CB353" s="76">
        <f>VLOOKUP(F353,'N2K Features'!$D$5:$CL$125,75,FALSE)</f>
        <v>0</v>
      </c>
      <c r="CC353" s="76" t="str">
        <f>VLOOKUP(F353,'N2K Features'!$D$5:$CL$125,76,FALSE)</f>
        <v>No</v>
      </c>
      <c r="CD353" s="76">
        <f>VLOOKUP(F353,'N2K Features'!$D$5:$CL$125,77,FALSE)</f>
        <v>0</v>
      </c>
      <c r="CE353" s="76">
        <f>VLOOKUP(F353,'N2K Features'!$D$5:$CL$125,78,FALSE)</f>
        <v>0</v>
      </c>
      <c r="CF353" s="76" t="str">
        <f>VLOOKUP(F353,'N2K Features'!$D$5:$CL$125,79,FALSE)</f>
        <v>Yes</v>
      </c>
      <c r="CG353" s="76" t="str">
        <f>VLOOKUP(F353,'N2K Features'!$D$5:$CL$125,80,FALSE)</f>
        <v>Medium</v>
      </c>
      <c r="CH353" s="76" t="str">
        <f>VLOOKUP(F353,'N2K Features'!$D$5:$CL$125,81,FALSE)</f>
        <v>Low</v>
      </c>
      <c r="CI353" s="76" t="str">
        <f>VLOOKUP(F353,'N2K Features'!$D$5:$CL$125,82,FALSE)</f>
        <v>Yes</v>
      </c>
      <c r="CJ353" s="76" t="str">
        <f>VLOOKUP(F353,'N2K Features'!$D$5:$CL$125,83,FALSE)</f>
        <v>Medium</v>
      </c>
      <c r="CK353" s="76" t="str">
        <f>VLOOKUP(F353,'N2K Features'!$D$5:$CL$125,84,FALSE)</f>
        <v>High</v>
      </c>
      <c r="CL353" s="76" t="str">
        <f>VLOOKUP(F353,'N2K Features'!$D$5:$CL$125,85,FALSE)</f>
        <v>Yes</v>
      </c>
      <c r="CM353" s="76" t="str">
        <f>VLOOKUP(F353,'N2K Features'!$D$5:$CL$125,86,FALSE)</f>
        <v>Medium</v>
      </c>
      <c r="CN353" s="79" t="str">
        <f>VLOOKUP(F353,'N2K Features'!$D$5:$CL$125,87,FALSE)</f>
        <v xml:space="preserve">Distinctive natural character, often nature reserves with interpretation. </v>
      </c>
    </row>
    <row r="354" spans="1:92" ht="14.4" hidden="1" x14ac:dyDescent="0.3">
      <c r="A354" s="129" t="s">
        <v>334</v>
      </c>
      <c r="B354" s="59" t="s">
        <v>335</v>
      </c>
      <c r="C354" s="59" t="s">
        <v>528</v>
      </c>
      <c r="D354" s="59" t="s">
        <v>715</v>
      </c>
      <c r="E354" s="59" t="s">
        <v>717</v>
      </c>
      <c r="F354" s="59" t="s">
        <v>716</v>
      </c>
      <c r="G354" s="59" t="s">
        <v>717</v>
      </c>
      <c r="H354" s="179" t="s">
        <v>718</v>
      </c>
      <c r="I354" s="77" t="str">
        <f>VLOOKUP(F354,'N2K Features'!$D$5:$CL$125,4,FALSE)</f>
        <v>No</v>
      </c>
      <c r="J354" s="77">
        <f>VLOOKUP(F354,'N2K Features'!$D$5:$CL$125,5,FALSE)</f>
        <v>0</v>
      </c>
      <c r="K354" s="77">
        <f>VLOOKUP(F354,'N2K Features'!$D$5:$CL$125,6,FALSE)</f>
        <v>0</v>
      </c>
      <c r="L354" s="77" t="str">
        <f>VLOOKUP(F354,'N2K Features'!$D$5:$CL$125,7,FALSE)</f>
        <v>No</v>
      </c>
      <c r="M354" s="77" t="str">
        <f>VLOOKUP(F354,'N2K Features'!$D$5:$CL$125,8,FALSE)</f>
        <v>Negligible</v>
      </c>
      <c r="N354" s="77" t="str">
        <f>VLOOKUP(F354,'N2K Features'!$D$5:$CL$125,9,FALSE)</f>
        <v>Low</v>
      </c>
      <c r="O354" s="77" t="str">
        <f>VLOOKUP(F354,'N2K Features'!$D$5:$CL$125,10,FALSE)</f>
        <v>No</v>
      </c>
      <c r="P354" s="77" t="str">
        <f>VLOOKUP(F354,'N2K Features'!$D$5:$CL$125,11,FALSE)</f>
        <v>Negligible</v>
      </c>
      <c r="Q354" s="77" t="str">
        <f>VLOOKUP(F354,'N2K Features'!$D$5:$CL$125,12,FALSE)</f>
        <v>Low</v>
      </c>
      <c r="R354" s="77" t="str">
        <f>VLOOKUP(F354,'N2K Features'!$D$5:$CL$125,13,FALSE)</f>
        <v>No</v>
      </c>
      <c r="S354" s="77">
        <f>VLOOKUP(F354,'N2K Features'!$D$5:$CL$125,14,FALSE)</f>
        <v>0</v>
      </c>
      <c r="T354" s="77">
        <f>VLOOKUP(F354,'N2K Features'!$D$5:$CL$125,15,FALSE)</f>
        <v>0</v>
      </c>
      <c r="U354" s="77" t="str">
        <f>VLOOKUP(F354,'N2K Features'!$D$5:$CL$125,16,FALSE)</f>
        <v>No</v>
      </c>
      <c r="V354" s="77">
        <f>VLOOKUP(F354,'N2K Features'!$D$5:$CL$125, 17,FALSE)</f>
        <v>0</v>
      </c>
      <c r="W354" s="77">
        <f>VLOOKUP(F354,'N2K Features'!$D$5:$CL$125,18,FALSE)</f>
        <v>0</v>
      </c>
      <c r="X354" s="77" t="str">
        <f>VLOOKUP(F354,'N2K Features'!$D$5:$CL$125,19,FALSE)</f>
        <v>No</v>
      </c>
      <c r="Y354" s="77">
        <f>VLOOKUP(F354,'N2K Features'!$D$5:$CL$125,20,FALSE)</f>
        <v>0</v>
      </c>
      <c r="Z354" s="77">
        <f>VLOOKUP(F354,'N2K Features'!$D$5:$CL$125,21,FALSE)</f>
        <v>0</v>
      </c>
      <c r="AA354" s="77" t="str">
        <f>VLOOKUP(F354,'N2K Features'!$D$5:$CL$125,22,FALSE)</f>
        <v>No</v>
      </c>
      <c r="AB354" s="77">
        <f>VLOOKUP(F354,'N2K Features'!$D$5:$CL$125,23,FALSE)</f>
        <v>0</v>
      </c>
      <c r="AC354" s="77">
        <f>VLOOKUP(F354,'N2K Features'!$D$5:$CL$125,24,FALSE)</f>
        <v>0</v>
      </c>
      <c r="AD354" s="77" t="str">
        <f>VLOOKUP(F354,'N2K Features'!$D$5:$CL$125,25,FALSE)</f>
        <v>No</v>
      </c>
      <c r="AE354" s="77">
        <f>VLOOKUP(F354,'N2K Features'!$D$5:$CL$125,26,FALSE)</f>
        <v>0</v>
      </c>
      <c r="AF354" s="78">
        <f>VLOOKUP(F354,'N2K Features'!$D$5:$CL$125,27,FALSE)</f>
        <v>0</v>
      </c>
      <c r="AG354" s="76" t="str">
        <f>VLOOKUP(F354,'N2K Features'!$D$5:$CL$125,28,FALSE)</f>
        <v>No</v>
      </c>
      <c r="AH354" s="76">
        <f>VLOOKUP(F354,'N2K Features'!$D$5:$CL$125,29,FALSE)</f>
        <v>0</v>
      </c>
      <c r="AI354" s="76">
        <f>VLOOKUP(F354,'N2K Features'!$D$5:$CL$125,30,FALSE)</f>
        <v>0</v>
      </c>
      <c r="AJ354" s="76" t="str">
        <f>VLOOKUP(F354,'N2K Features'!$D$5:$CL$125,31,FALSE)</f>
        <v>No</v>
      </c>
      <c r="AK354" s="76">
        <f>VLOOKUP(F354,'N2K Features'!$D$5:$CL$125,32,FALSE)</f>
        <v>0</v>
      </c>
      <c r="AL354" s="76">
        <f>VLOOKUP(F354,'N2K Features'!$D$5:$CL$125,33,FALSE)</f>
        <v>0</v>
      </c>
      <c r="AM354" s="76" t="str">
        <f>VLOOKUP(F354,'N2K Features'!$D$5:$CL$125,34,FALSE)</f>
        <v>No</v>
      </c>
      <c r="AN354" s="76">
        <f>VLOOKUP(F354,'N2K Features'!$D$5:$CL$125,35,FALSE)</f>
        <v>0</v>
      </c>
      <c r="AO354" s="76">
        <f>VLOOKUP(F354,'N2K Features'!$D$5:$CL$125,36,FALSE)</f>
        <v>0</v>
      </c>
      <c r="AP354" s="76" t="str">
        <f>VLOOKUP(F354,'N2K Features'!$D$5:$CL$125,37,FALSE)</f>
        <v>No</v>
      </c>
      <c r="AQ354" s="76">
        <f>VLOOKUP(F354,'N2K Features'!$D$5:$CL$125,38,FALSE)</f>
        <v>0</v>
      </c>
      <c r="AR354" s="76">
        <f>VLOOKUP(F354,'N2K Features'!$D$5:$CL$125,39,FALSE)</f>
        <v>0</v>
      </c>
      <c r="AS354" s="76" t="str">
        <f>VLOOKUP(F354,'N2K Features'!$D$5:$CL$125,40,FALSE)</f>
        <v>No</v>
      </c>
      <c r="AT354" s="76">
        <f>VLOOKUP(F354,'N2K Features'!$D$5:$CL$125,41,FALSE)</f>
        <v>0</v>
      </c>
      <c r="AU354" s="76">
        <f>VLOOKUP(F354,'N2K Features'!$D$5:$CL$125,42,FALSE)</f>
        <v>0</v>
      </c>
      <c r="AV354" s="76" t="str">
        <f>VLOOKUP(F354,'N2K Features'!$D$5:$CL$125,43,FALSE)</f>
        <v>No</v>
      </c>
      <c r="AW354" s="76">
        <f>VLOOKUP(F354,'N2K Features'!$D$5:$CL$125,44,FALSE)</f>
        <v>0</v>
      </c>
      <c r="AX354" s="76">
        <f>VLOOKUP(F354,'N2K Features'!$D$5:$CL$125,45,FALSE)</f>
        <v>0</v>
      </c>
      <c r="AY354" s="76" t="str">
        <f>VLOOKUP(F354,'N2K Features'!$D$5:$CL$125,46,FALSE)</f>
        <v>No</v>
      </c>
      <c r="AZ354" s="76">
        <f>VLOOKUP(F354,'N2K Features'!$D$5:$CL$125,47,FALSE)</f>
        <v>0</v>
      </c>
      <c r="BA354" s="76">
        <f>VLOOKUP(F354,'N2K Features'!$D$5:$CL$125,48,FALSE)</f>
        <v>0</v>
      </c>
      <c r="BB354" s="76" t="str">
        <f>VLOOKUP(F354,'N2K Features'!$D$5:$CL$125,49,FALSE)</f>
        <v>No</v>
      </c>
      <c r="BC354" s="76">
        <f>VLOOKUP(F354,'N2K Features'!$D$5:$CL$125,50,FALSE)</f>
        <v>0</v>
      </c>
      <c r="BD354" s="130">
        <f>VLOOKUP(F354,'N2K Features'!$D$5:$CL$125,51,FALSE)</f>
        <v>0</v>
      </c>
      <c r="BE354" s="76" t="str">
        <f>VLOOKUP(F354,'N2K Features'!$D$5:$CL$125,52,FALSE)</f>
        <v>No</v>
      </c>
      <c r="BF354" s="76">
        <f>VLOOKUP(F354,'N2K Features'!$D$5:$CL$125,53,FALSE)</f>
        <v>0</v>
      </c>
      <c r="BG354" s="130">
        <f>VLOOKUP(F354,'N2K Features'!$D$5:$CL$125,54,FALSE)</f>
        <v>0</v>
      </c>
      <c r="BH354" s="76" t="str">
        <f>VLOOKUP(F354,'N2K Features'!$D$5:$CL$125,55,FALSE)</f>
        <v>No</v>
      </c>
      <c r="BI354" s="76">
        <f>VLOOKUP(F354,'N2K Features'!$D$5:$CL$125,56,FALSE)</f>
        <v>0</v>
      </c>
      <c r="BJ354" s="76">
        <f>VLOOKUP(F354,'N2K Features'!$D$5:$CL$125,57,FALSE)</f>
        <v>0</v>
      </c>
      <c r="BK354" s="76" t="str">
        <f>VLOOKUP(F354,'N2K Features'!$D$5:$CL$125,58,FALSE)</f>
        <v>No</v>
      </c>
      <c r="BL354" s="76">
        <f>VLOOKUP(F354,'N2K Features'!$D$5:$CL$125,59,FALSE)</f>
        <v>0</v>
      </c>
      <c r="BM354" s="130">
        <f>VLOOKUP(F354,'N2K Features'!$D$5:$CL$125,60,FALSE)</f>
        <v>0</v>
      </c>
      <c r="BN354" s="76" t="str">
        <f>VLOOKUP(F354,'N2K Features'!$D$5:$CL$125,61,FALSE)</f>
        <v>No</v>
      </c>
      <c r="BO354" s="76">
        <f>VLOOKUP(F354,'N2K Features'!$D$5:$CL$125,62,FALSE)</f>
        <v>0</v>
      </c>
      <c r="BP354" s="76">
        <f>VLOOKUP(F354,'N2K Features'!$D$5:$CL$125,63,FALSE)</f>
        <v>0</v>
      </c>
      <c r="BQ354" s="76" t="str">
        <f>VLOOKUP(F354,'N2K Features'!$D$5:$CL$125,64,FALSE)</f>
        <v>No</v>
      </c>
      <c r="BR354" s="76">
        <f>VLOOKUP(F354,'N2K Features'!$D$5:$CL$125,65,FALSE)</f>
        <v>0</v>
      </c>
      <c r="BS354" s="76">
        <f>VLOOKUP(F354,'N2K Features'!$D$5:$CL$125,66,FALSE)</f>
        <v>0</v>
      </c>
      <c r="BT354" s="76" t="str">
        <f>VLOOKUP(F354,'N2K Features'!$D$5:$CL$125,67,FALSE)</f>
        <v>No</v>
      </c>
      <c r="BU354" s="76">
        <f>VLOOKUP(F354,'N2K Features'!$D$5:$CL$125,68,FALSE)</f>
        <v>0</v>
      </c>
      <c r="BV354" s="76">
        <f>VLOOKUP(F354,'N2K Features'!$D$5:$CL$125,69,FALSE)</f>
        <v>0</v>
      </c>
      <c r="BW354" s="76" t="str">
        <f>VLOOKUP(F354,'N2K Features'!$D$5:$CL$125,70,FALSE)</f>
        <v>No</v>
      </c>
      <c r="BX354" s="76">
        <f>VLOOKUP(F354,'N2K Features'!$D$5:$CL$125,71,FALSE)</f>
        <v>0</v>
      </c>
      <c r="BY354" s="130">
        <f>VLOOKUP(F354,'N2K Features'!$D$5:$CL$125,72,FALSE)</f>
        <v>0</v>
      </c>
      <c r="BZ354" s="76" t="str">
        <f>VLOOKUP(F354,'N2K Features'!$D$5:$CL$125,73,FALSE)</f>
        <v>No</v>
      </c>
      <c r="CA354" s="76">
        <f>VLOOKUP(F354,'N2K Features'!$D$5:$CL$125,74,FALSE)</f>
        <v>0</v>
      </c>
      <c r="CB354" s="76">
        <f>VLOOKUP(F354,'N2K Features'!$D$5:$CL$125,75,FALSE)</f>
        <v>0</v>
      </c>
      <c r="CC354" s="76" t="str">
        <f>VLOOKUP(F354,'N2K Features'!$D$5:$CL$125,76,FALSE)</f>
        <v>No</v>
      </c>
      <c r="CD354" s="76">
        <f>VLOOKUP(F354,'N2K Features'!$D$5:$CL$125,77,FALSE)</f>
        <v>0</v>
      </c>
      <c r="CE354" s="76">
        <f>VLOOKUP(F354,'N2K Features'!$D$5:$CL$125,78,FALSE)</f>
        <v>0</v>
      </c>
      <c r="CF354" s="76" t="str">
        <f>VLOOKUP(F354,'N2K Features'!$D$5:$CL$125,79,FALSE)</f>
        <v>No</v>
      </c>
      <c r="CG354" s="76" t="str">
        <f>VLOOKUP(F354,'N2K Features'!$D$5:$CL$125,80,FALSE)</f>
        <v>Negligible</v>
      </c>
      <c r="CH354" s="76">
        <f>VLOOKUP(F354,'N2K Features'!$D$5:$CL$125,81,FALSE)</f>
        <v>0</v>
      </c>
      <c r="CI354" s="76" t="str">
        <f>VLOOKUP(F354,'N2K Features'!$D$5:$CL$125,82,FALSE)</f>
        <v>No</v>
      </c>
      <c r="CJ354" s="76">
        <f>VLOOKUP(F354,'N2K Features'!$D$5:$CL$125,83,FALSE)</f>
        <v>0</v>
      </c>
      <c r="CK354" s="76">
        <f>VLOOKUP(F354,'N2K Features'!$D$5:$CL$125,84,FALSE)</f>
        <v>0</v>
      </c>
      <c r="CL354" s="76" t="str">
        <f>VLOOKUP(F354,'N2K Features'!$D$5:$CL$125,85,FALSE)</f>
        <v>Yes</v>
      </c>
      <c r="CM354" s="76" t="str">
        <f>VLOOKUP(F354,'N2K Features'!$D$5:$CL$125,86,FALSE)</f>
        <v>Low</v>
      </c>
      <c r="CN354" s="79" t="str">
        <f>VLOOKUP(F354,'N2K Features'!$D$5:$CL$125,87,FALSE)</f>
        <v>Attractive butterfly often on accessible sites</v>
      </c>
    </row>
    <row r="355" spans="1:92" ht="14.4" hidden="1" x14ac:dyDescent="0.3">
      <c r="A355" s="129" t="s">
        <v>334</v>
      </c>
      <c r="B355" s="59" t="s">
        <v>335</v>
      </c>
      <c r="C355" s="59" t="s">
        <v>528</v>
      </c>
      <c r="D355" s="59" t="s">
        <v>723</v>
      </c>
      <c r="E355" s="59" t="s">
        <v>725</v>
      </c>
      <c r="F355" s="59" t="s">
        <v>724</v>
      </c>
      <c r="G355" s="59" t="s">
        <v>725</v>
      </c>
      <c r="H355" s="179" t="s">
        <v>726</v>
      </c>
      <c r="I355" s="77" t="str">
        <f>VLOOKUP(F355,'N2K Features'!$D$5:$CL$125,4,FALSE)</f>
        <v>No</v>
      </c>
      <c r="J355" s="77">
        <f>VLOOKUP(F355,'N2K Features'!$D$5:$CL$125,5,FALSE)</f>
        <v>0</v>
      </c>
      <c r="K355" s="77">
        <f>VLOOKUP(F355,'N2K Features'!$D$5:$CL$125,6,FALSE)</f>
        <v>0</v>
      </c>
      <c r="L355" s="77" t="str">
        <f>VLOOKUP(F355,'N2K Features'!$D$5:$CL$125,7,FALSE)</f>
        <v>No</v>
      </c>
      <c r="M355" s="77" t="str">
        <f>VLOOKUP(F355,'N2K Features'!$D$5:$CL$125,8,FALSE)</f>
        <v>Negligible</v>
      </c>
      <c r="N355" s="77" t="str">
        <f>VLOOKUP(F355,'N2K Features'!$D$5:$CL$125,9,FALSE)</f>
        <v>Low</v>
      </c>
      <c r="O355" s="77" t="str">
        <f>VLOOKUP(F355,'N2K Features'!$D$5:$CL$125,10,FALSE)</f>
        <v>No</v>
      </c>
      <c r="P355" s="77" t="str">
        <f>VLOOKUP(F355,'N2K Features'!$D$5:$CL$125,11,FALSE)</f>
        <v>Negligible</v>
      </c>
      <c r="Q355" s="77" t="str">
        <f>VLOOKUP(F355,'N2K Features'!$D$5:$CL$125,12,FALSE)</f>
        <v>Low</v>
      </c>
      <c r="R355" s="77" t="str">
        <f>VLOOKUP(F355,'N2K Features'!$D$5:$CL$125,13,FALSE)</f>
        <v>No</v>
      </c>
      <c r="S355" s="77">
        <f>VLOOKUP(F355,'N2K Features'!$D$5:$CL$125,14,FALSE)</f>
        <v>0</v>
      </c>
      <c r="T355" s="77">
        <f>VLOOKUP(F355,'N2K Features'!$D$5:$CL$125,15,FALSE)</f>
        <v>0</v>
      </c>
      <c r="U355" s="77" t="str">
        <f>VLOOKUP(F355,'N2K Features'!$D$5:$CL$125,16,FALSE)</f>
        <v>No</v>
      </c>
      <c r="V355" s="77">
        <f>VLOOKUP(F355,'N2K Features'!$D$5:$CL$125, 17,FALSE)</f>
        <v>0</v>
      </c>
      <c r="W355" s="77">
        <f>VLOOKUP(F355,'N2K Features'!$D$5:$CL$125,18,FALSE)</f>
        <v>0</v>
      </c>
      <c r="X355" s="77" t="str">
        <f>VLOOKUP(F355,'N2K Features'!$D$5:$CL$125,19,FALSE)</f>
        <v>No</v>
      </c>
      <c r="Y355" s="77">
        <f>VLOOKUP(F355,'N2K Features'!$D$5:$CL$125,20,FALSE)</f>
        <v>0</v>
      </c>
      <c r="Z355" s="77">
        <f>VLOOKUP(F355,'N2K Features'!$D$5:$CL$125,21,FALSE)</f>
        <v>0</v>
      </c>
      <c r="AA355" s="77" t="str">
        <f>VLOOKUP(F355,'N2K Features'!$D$5:$CL$125,22,FALSE)</f>
        <v>No</v>
      </c>
      <c r="AB355" s="77">
        <f>VLOOKUP(F355,'N2K Features'!$D$5:$CL$125,23,FALSE)</f>
        <v>0</v>
      </c>
      <c r="AC355" s="77">
        <f>VLOOKUP(F355,'N2K Features'!$D$5:$CL$125,24,FALSE)</f>
        <v>0</v>
      </c>
      <c r="AD355" s="77" t="str">
        <f>VLOOKUP(F355,'N2K Features'!$D$5:$CL$125,25,FALSE)</f>
        <v>No</v>
      </c>
      <c r="AE355" s="77">
        <f>VLOOKUP(F355,'N2K Features'!$D$5:$CL$125,26,FALSE)</f>
        <v>0</v>
      </c>
      <c r="AF355" s="78">
        <f>VLOOKUP(F355,'N2K Features'!$D$5:$CL$125,27,FALSE)</f>
        <v>0</v>
      </c>
      <c r="AG355" s="76" t="str">
        <f>VLOOKUP(F355,'N2K Features'!$D$5:$CL$125,28,FALSE)</f>
        <v>No</v>
      </c>
      <c r="AH355" s="76">
        <f>VLOOKUP(F355,'N2K Features'!$D$5:$CL$125,29,FALSE)</f>
        <v>0</v>
      </c>
      <c r="AI355" s="76">
        <f>VLOOKUP(F355,'N2K Features'!$D$5:$CL$125,30,FALSE)</f>
        <v>0</v>
      </c>
      <c r="AJ355" s="76" t="str">
        <f>VLOOKUP(F355,'N2K Features'!$D$5:$CL$125,31,FALSE)</f>
        <v>No</v>
      </c>
      <c r="AK355" s="76">
        <f>VLOOKUP(F355,'N2K Features'!$D$5:$CL$125,32,FALSE)</f>
        <v>0</v>
      </c>
      <c r="AL355" s="76">
        <f>VLOOKUP(F355,'N2K Features'!$D$5:$CL$125,33,FALSE)</f>
        <v>0</v>
      </c>
      <c r="AM355" s="76" t="str">
        <f>VLOOKUP(F355,'N2K Features'!$D$5:$CL$125,34,FALSE)</f>
        <v>No</v>
      </c>
      <c r="AN355" s="76">
        <f>VLOOKUP(F355,'N2K Features'!$D$5:$CL$125,35,FALSE)</f>
        <v>0</v>
      </c>
      <c r="AO355" s="76">
        <f>VLOOKUP(F355,'N2K Features'!$D$5:$CL$125,36,FALSE)</f>
        <v>0</v>
      </c>
      <c r="AP355" s="76" t="str">
        <f>VLOOKUP(F355,'N2K Features'!$D$5:$CL$125,37,FALSE)</f>
        <v>No</v>
      </c>
      <c r="AQ355" s="76">
        <f>VLOOKUP(F355,'N2K Features'!$D$5:$CL$125,38,FALSE)</f>
        <v>0</v>
      </c>
      <c r="AR355" s="76">
        <f>VLOOKUP(F355,'N2K Features'!$D$5:$CL$125,39,FALSE)</f>
        <v>0</v>
      </c>
      <c r="AS355" s="76" t="str">
        <f>VLOOKUP(F355,'N2K Features'!$D$5:$CL$125,40,FALSE)</f>
        <v>No</v>
      </c>
      <c r="AT355" s="76">
        <f>VLOOKUP(F355,'N2K Features'!$D$5:$CL$125,41,FALSE)</f>
        <v>0</v>
      </c>
      <c r="AU355" s="76">
        <f>VLOOKUP(F355,'N2K Features'!$D$5:$CL$125,42,FALSE)</f>
        <v>0</v>
      </c>
      <c r="AV355" s="76" t="str">
        <f>VLOOKUP(F355,'N2K Features'!$D$5:$CL$125,43,FALSE)</f>
        <v>No</v>
      </c>
      <c r="AW355" s="76">
        <f>VLOOKUP(F355,'N2K Features'!$D$5:$CL$125,44,FALSE)</f>
        <v>0</v>
      </c>
      <c r="AX355" s="76">
        <f>VLOOKUP(F355,'N2K Features'!$D$5:$CL$125,45,FALSE)</f>
        <v>0</v>
      </c>
      <c r="AY355" s="76" t="str">
        <f>VLOOKUP(F355,'N2K Features'!$D$5:$CL$125,46,FALSE)</f>
        <v>No</v>
      </c>
      <c r="AZ355" s="76">
        <f>VLOOKUP(F355,'N2K Features'!$D$5:$CL$125,47,FALSE)</f>
        <v>0</v>
      </c>
      <c r="BA355" s="76">
        <f>VLOOKUP(F355,'N2K Features'!$D$5:$CL$125,48,FALSE)</f>
        <v>0</v>
      </c>
      <c r="BB355" s="76" t="str">
        <f>VLOOKUP(F355,'N2K Features'!$D$5:$CL$125,49,FALSE)</f>
        <v>No</v>
      </c>
      <c r="BC355" s="76">
        <f>VLOOKUP(F355,'N2K Features'!$D$5:$CL$125,50,FALSE)</f>
        <v>0</v>
      </c>
      <c r="BD355" s="130">
        <f>VLOOKUP(F355,'N2K Features'!$D$5:$CL$125,51,FALSE)</f>
        <v>0</v>
      </c>
      <c r="BE355" s="76" t="str">
        <f>VLOOKUP(F355,'N2K Features'!$D$5:$CL$125,52,FALSE)</f>
        <v>No</v>
      </c>
      <c r="BF355" s="76">
        <f>VLOOKUP(F355,'N2K Features'!$D$5:$CL$125,53,FALSE)</f>
        <v>0</v>
      </c>
      <c r="BG355" s="130">
        <f>VLOOKUP(F355,'N2K Features'!$D$5:$CL$125,54,FALSE)</f>
        <v>0</v>
      </c>
      <c r="BH355" s="76" t="str">
        <f>VLOOKUP(F355,'N2K Features'!$D$5:$CL$125,55,FALSE)</f>
        <v>No</v>
      </c>
      <c r="BI355" s="76">
        <f>VLOOKUP(F355,'N2K Features'!$D$5:$CL$125,56,FALSE)</f>
        <v>0</v>
      </c>
      <c r="BJ355" s="76">
        <f>VLOOKUP(F355,'N2K Features'!$D$5:$CL$125,57,FALSE)</f>
        <v>0</v>
      </c>
      <c r="BK355" s="76" t="str">
        <f>VLOOKUP(F355,'N2K Features'!$D$5:$CL$125,58,FALSE)</f>
        <v>No</v>
      </c>
      <c r="BL355" s="76">
        <f>VLOOKUP(F355,'N2K Features'!$D$5:$CL$125,59,FALSE)</f>
        <v>0</v>
      </c>
      <c r="BM355" s="130">
        <f>VLOOKUP(F355,'N2K Features'!$D$5:$CL$125,60,FALSE)</f>
        <v>0</v>
      </c>
      <c r="BN355" s="76" t="str">
        <f>VLOOKUP(F355,'N2K Features'!$D$5:$CL$125,61,FALSE)</f>
        <v>No</v>
      </c>
      <c r="BO355" s="76">
        <f>VLOOKUP(F355,'N2K Features'!$D$5:$CL$125,62,FALSE)</f>
        <v>0</v>
      </c>
      <c r="BP355" s="76">
        <f>VLOOKUP(F355,'N2K Features'!$D$5:$CL$125,63,FALSE)</f>
        <v>0</v>
      </c>
      <c r="BQ355" s="76" t="str">
        <f>VLOOKUP(F355,'N2K Features'!$D$5:$CL$125,64,FALSE)</f>
        <v>No</v>
      </c>
      <c r="BR355" s="76">
        <f>VLOOKUP(F355,'N2K Features'!$D$5:$CL$125,65,FALSE)</f>
        <v>0</v>
      </c>
      <c r="BS355" s="76">
        <f>VLOOKUP(F355,'N2K Features'!$D$5:$CL$125,66,FALSE)</f>
        <v>0</v>
      </c>
      <c r="BT355" s="76" t="str">
        <f>VLOOKUP(F355,'N2K Features'!$D$5:$CL$125,67,FALSE)</f>
        <v>No</v>
      </c>
      <c r="BU355" s="76">
        <f>VLOOKUP(F355,'N2K Features'!$D$5:$CL$125,68,FALSE)</f>
        <v>0</v>
      </c>
      <c r="BV355" s="76">
        <f>VLOOKUP(F355,'N2K Features'!$D$5:$CL$125,69,FALSE)</f>
        <v>0</v>
      </c>
      <c r="BW355" s="76" t="str">
        <f>VLOOKUP(F355,'N2K Features'!$D$5:$CL$125,70,FALSE)</f>
        <v>No</v>
      </c>
      <c r="BX355" s="76">
        <f>VLOOKUP(F355,'N2K Features'!$D$5:$CL$125,71,FALSE)</f>
        <v>0</v>
      </c>
      <c r="BY355" s="130">
        <f>VLOOKUP(F355,'N2K Features'!$D$5:$CL$125,72,FALSE)</f>
        <v>0</v>
      </c>
      <c r="BZ355" s="76" t="str">
        <f>VLOOKUP(F355,'N2K Features'!$D$5:$CL$125,73,FALSE)</f>
        <v>No</v>
      </c>
      <c r="CA355" s="76">
        <f>VLOOKUP(F355,'N2K Features'!$D$5:$CL$125,74,FALSE)</f>
        <v>0</v>
      </c>
      <c r="CB355" s="76">
        <f>VLOOKUP(F355,'N2K Features'!$D$5:$CL$125,75,FALSE)</f>
        <v>0</v>
      </c>
      <c r="CC355" s="76" t="str">
        <f>VLOOKUP(F355,'N2K Features'!$D$5:$CL$125,76,FALSE)</f>
        <v>No</v>
      </c>
      <c r="CD355" s="76">
        <f>VLOOKUP(F355,'N2K Features'!$D$5:$CL$125,77,FALSE)</f>
        <v>0</v>
      </c>
      <c r="CE355" s="76">
        <f>VLOOKUP(F355,'N2K Features'!$D$5:$CL$125,78,FALSE)</f>
        <v>0</v>
      </c>
      <c r="CF355" s="76" t="str">
        <f>VLOOKUP(F355,'N2K Features'!$D$5:$CL$125,79,FALSE)</f>
        <v>No</v>
      </c>
      <c r="CG355" s="76">
        <f>VLOOKUP(F355,'N2K Features'!$D$5:$CL$125,80,FALSE)</f>
        <v>0</v>
      </c>
      <c r="CH355" s="76">
        <f>VLOOKUP(F355,'N2K Features'!$D$5:$CL$125,81,FALSE)</f>
        <v>0</v>
      </c>
      <c r="CI355" s="76" t="str">
        <f>VLOOKUP(F355,'N2K Features'!$D$5:$CL$125,82,FALSE)</f>
        <v>No</v>
      </c>
      <c r="CJ355" s="76">
        <f>VLOOKUP(F355,'N2K Features'!$D$5:$CL$125,83,FALSE)</f>
        <v>0</v>
      </c>
      <c r="CK355" s="76">
        <f>VLOOKUP(F355,'N2K Features'!$D$5:$CL$125,84,FALSE)</f>
        <v>0</v>
      </c>
      <c r="CL355" s="76" t="str">
        <f>VLOOKUP(F355,'N2K Features'!$D$5:$CL$125,85,FALSE)</f>
        <v>No</v>
      </c>
      <c r="CM355" s="76">
        <f>VLOOKUP(F355,'N2K Features'!$D$5:$CL$125,86,FALSE)</f>
        <v>0</v>
      </c>
      <c r="CN355" s="79" t="str">
        <f>VLOOKUP(F355,'N2K Features'!$D$5:$CL$125,87,FALSE)</f>
        <v xml:space="preserve">Specialist interest only. </v>
      </c>
    </row>
    <row r="356" spans="1:92" ht="14.4" hidden="1" x14ac:dyDescent="0.3">
      <c r="A356" s="129" t="s">
        <v>336</v>
      </c>
      <c r="B356" s="59" t="s">
        <v>337</v>
      </c>
      <c r="C356" s="59" t="s">
        <v>585</v>
      </c>
      <c r="D356" s="59" t="s">
        <v>138</v>
      </c>
      <c r="E356" s="59" t="s">
        <v>590</v>
      </c>
      <c r="F356" s="59" t="s">
        <v>139</v>
      </c>
      <c r="G356" s="59" t="s">
        <v>140</v>
      </c>
      <c r="H356" s="179" t="s">
        <v>141</v>
      </c>
      <c r="I356" s="77" t="str">
        <f>VLOOKUP(F356,'N2K Features'!$D$5:$CL$125,4,FALSE)</f>
        <v>Yes</v>
      </c>
      <c r="J356" s="77" t="str">
        <f>VLOOKUP(F356,'N2K Features'!$D$5:$CL$125,5,FALSE)</f>
        <v>Medium</v>
      </c>
      <c r="K356" s="77" t="str">
        <f>VLOOKUP(F356,'N2K Features'!$D$5:$CL$125,6,FALSE)</f>
        <v>Moderate</v>
      </c>
      <c r="L356" s="77" t="str">
        <f>VLOOKUP(F356,'N2K Features'!$D$5:$CL$125,7,FALSE)</f>
        <v>Yes</v>
      </c>
      <c r="M356" s="77" t="str">
        <f>VLOOKUP(F356,'N2K Features'!$D$5:$CL$125,8,FALSE)</f>
        <v>Medium</v>
      </c>
      <c r="N356" s="77" t="str">
        <f>VLOOKUP(F356,'N2K Features'!$D$5:$CL$125,9,FALSE)</f>
        <v>High</v>
      </c>
      <c r="O356" s="77" t="str">
        <f>VLOOKUP(F356,'N2K Features'!$D$5:$CL$125,10,FALSE)</f>
        <v>Yes</v>
      </c>
      <c r="P356" s="77" t="str">
        <f>VLOOKUP(F356,'N2K Features'!$D$5:$CL$125,11,FALSE)</f>
        <v>Medium</v>
      </c>
      <c r="Q356" s="77" t="str">
        <f>VLOOKUP(F356,'N2K Features'!$D$5:$CL$125,12,FALSE)</f>
        <v>Low</v>
      </c>
      <c r="R356" s="77" t="str">
        <f>VLOOKUP(F356,'N2K Features'!$D$5:$CL$125,13,FALSE)</f>
        <v>Yes</v>
      </c>
      <c r="S356" s="77" t="str">
        <f>VLOOKUP(F356,'N2K Features'!$D$5:$CL$125,14,FALSE)</f>
        <v>Medium</v>
      </c>
      <c r="T356" s="77" t="str">
        <f>VLOOKUP(F356,'N2K Features'!$D$5:$CL$125,15,FALSE)</f>
        <v>High</v>
      </c>
      <c r="U356" s="77" t="str">
        <f>VLOOKUP(F356,'N2K Features'!$D$5:$CL$125,16,FALSE)</f>
        <v>Yes</v>
      </c>
      <c r="V356" s="77" t="str">
        <f>VLOOKUP(F356,'N2K Features'!$D$5:$CL$125, 17,FALSE)</f>
        <v>Small</v>
      </c>
      <c r="W356" s="77" t="str">
        <f>VLOOKUP(F356,'N2K Features'!$D$5:$CL$125,18,FALSE)</f>
        <v>Low</v>
      </c>
      <c r="X356" s="77" t="str">
        <f>VLOOKUP(F356,'N2K Features'!$D$5:$CL$125,19,FALSE)</f>
        <v>No</v>
      </c>
      <c r="Y356" s="77">
        <f>VLOOKUP(F356,'N2K Features'!$D$5:$CL$125,20,FALSE)</f>
        <v>0</v>
      </c>
      <c r="Z356" s="77">
        <f>VLOOKUP(F356,'N2K Features'!$D$5:$CL$125,21,FALSE)</f>
        <v>0</v>
      </c>
      <c r="AA356" s="77" t="str">
        <f>VLOOKUP(F356,'N2K Features'!$D$5:$CL$125,22,FALSE)</f>
        <v>No</v>
      </c>
      <c r="AB356" s="77">
        <f>VLOOKUP(F356,'N2K Features'!$D$5:$CL$125,23,FALSE)</f>
        <v>0</v>
      </c>
      <c r="AC356" s="77">
        <f>VLOOKUP(F356,'N2K Features'!$D$5:$CL$125,24,FALSE)</f>
        <v>0</v>
      </c>
      <c r="AD356" s="77" t="str">
        <f>VLOOKUP(F356,'N2K Features'!$D$5:$CL$125,25,FALSE)</f>
        <v>Yes</v>
      </c>
      <c r="AE356" s="77" t="str">
        <f>VLOOKUP(F356,'N2K Features'!$D$5:$CL$125,26,FALSE)</f>
        <v>Medium</v>
      </c>
      <c r="AF356" s="78" t="str">
        <f>VLOOKUP(F356,'N2K Features'!$D$5:$CL$125,27,FALSE)</f>
        <v>High</v>
      </c>
      <c r="AG356" s="76" t="str">
        <f>VLOOKUP(F356,'N2K Features'!$D$5:$CL$125,28,FALSE)</f>
        <v>Yes</v>
      </c>
      <c r="AH356" s="76" t="str">
        <f>VLOOKUP(F356,'N2K Features'!$D$5:$CL$125,29,FALSE)</f>
        <v>Small</v>
      </c>
      <c r="AI356" s="76" t="str">
        <f>VLOOKUP(F356,'N2K Features'!$D$5:$CL$125,30,FALSE)</f>
        <v>High</v>
      </c>
      <c r="AJ356" s="76" t="str">
        <f>VLOOKUP(F356,'N2K Features'!$D$5:$CL$125,31,FALSE)</f>
        <v>Yes</v>
      </c>
      <c r="AK356" s="76" t="str">
        <f>VLOOKUP(F356,'N2K Features'!$D$5:$CL$125,32,FALSE)</f>
        <v>Medium</v>
      </c>
      <c r="AL356" s="76" t="str">
        <f>VLOOKUP(F356,'N2K Features'!$D$5:$CL$125,33,FALSE)</f>
        <v>Low</v>
      </c>
      <c r="AM356" s="76" t="str">
        <f>VLOOKUP(F356,'N2K Features'!$D$5:$CL$125,34,FALSE)</f>
        <v>No</v>
      </c>
      <c r="AN356" s="76">
        <f>VLOOKUP(F356,'N2K Features'!$D$5:$CL$125,35,FALSE)</f>
        <v>0</v>
      </c>
      <c r="AO356" s="76">
        <f>VLOOKUP(F356,'N2K Features'!$D$5:$CL$125,36,FALSE)</f>
        <v>0</v>
      </c>
      <c r="AP356" s="76" t="str">
        <f>VLOOKUP(F356,'N2K Features'!$D$5:$CL$125,37,FALSE)</f>
        <v>Yes</v>
      </c>
      <c r="AQ356" s="76" t="str">
        <f>VLOOKUP(F356,'N2K Features'!$D$5:$CL$125,38,FALSE)</f>
        <v>Small</v>
      </c>
      <c r="AR356" s="76" t="str">
        <f>VLOOKUP(F356,'N2K Features'!$D$5:$CL$125,39,FALSE)</f>
        <v>Low</v>
      </c>
      <c r="AS356" s="76" t="str">
        <f>VLOOKUP(F356,'N2K Features'!$D$5:$CL$125,40,FALSE)</f>
        <v>Yes</v>
      </c>
      <c r="AT356" s="76" t="str">
        <f>VLOOKUP(F356,'N2K Features'!$D$5:$CL$125,41,FALSE)</f>
        <v>Small</v>
      </c>
      <c r="AU356" s="76" t="str">
        <f>VLOOKUP(F356,'N2K Features'!$D$5:$CL$125,42,FALSE)</f>
        <v>High</v>
      </c>
      <c r="AV356" s="76" t="str">
        <f>VLOOKUP(F356,'N2K Features'!$D$5:$CL$125,43,FALSE)</f>
        <v>No</v>
      </c>
      <c r="AW356" s="76">
        <f>VLOOKUP(F356,'N2K Features'!$D$5:$CL$125,44,FALSE)</f>
        <v>0</v>
      </c>
      <c r="AX356" s="76">
        <f>VLOOKUP(F356,'N2K Features'!$D$5:$CL$125,45,FALSE)</f>
        <v>0</v>
      </c>
      <c r="AY356" s="76" t="str">
        <f>VLOOKUP(F356,'N2K Features'!$D$5:$CL$125,46,FALSE)</f>
        <v>No</v>
      </c>
      <c r="AZ356" s="76">
        <f>VLOOKUP(F356,'N2K Features'!$D$5:$CL$125,47,FALSE)</f>
        <v>0</v>
      </c>
      <c r="BA356" s="76">
        <f>VLOOKUP(F356,'N2K Features'!$D$5:$CL$125,48,FALSE)</f>
        <v>0</v>
      </c>
      <c r="BB356" s="76" t="str">
        <f>VLOOKUP(F356,'N2K Features'!$D$5:$CL$125,49,FALSE)</f>
        <v>No</v>
      </c>
      <c r="BC356" s="76">
        <f>VLOOKUP(F356,'N2K Features'!$D$5:$CL$125,50,FALSE)</f>
        <v>0</v>
      </c>
      <c r="BD356" s="130">
        <f>VLOOKUP(F356,'N2K Features'!$D$5:$CL$125,51,FALSE)</f>
        <v>0</v>
      </c>
      <c r="BE356" s="76" t="str">
        <f>VLOOKUP(F356,'N2K Features'!$D$5:$CL$125,52,FALSE)</f>
        <v>Yes</v>
      </c>
      <c r="BF356" s="76" t="str">
        <f>VLOOKUP(F356,'N2K Features'!$D$5:$CL$125,53,FALSE)</f>
        <v>Small</v>
      </c>
      <c r="BG356" s="130" t="str">
        <f>VLOOKUP(F356,'N2K Features'!$D$5:$CL$125,54,FALSE)</f>
        <v>Low</v>
      </c>
      <c r="BH356" s="76" t="str">
        <f>VLOOKUP(F356,'N2K Features'!$D$5:$CL$125,55,FALSE)</f>
        <v>Yes</v>
      </c>
      <c r="BI356" s="76" t="str">
        <f>VLOOKUP(F356,'N2K Features'!$D$5:$CL$125,56,FALSE)</f>
        <v>Large</v>
      </c>
      <c r="BJ356" s="76" t="str">
        <f>VLOOKUP(F356,'N2K Features'!$D$5:$CL$125,57,FALSE)</f>
        <v>High</v>
      </c>
      <c r="BK356" s="76" t="str">
        <f>VLOOKUP(F356,'N2K Features'!$D$5:$CL$125,58,FALSE)</f>
        <v>Yes</v>
      </c>
      <c r="BL356" s="76" t="str">
        <f>VLOOKUP(F356,'N2K Features'!$D$5:$CL$125,59,FALSE)</f>
        <v>Large</v>
      </c>
      <c r="BM356" s="130" t="str">
        <f>VLOOKUP(F356,'N2K Features'!$D$5:$CL$125,60,FALSE)</f>
        <v>High</v>
      </c>
      <c r="BN356" s="76" t="str">
        <f>VLOOKUP(F356,'N2K Features'!$D$5:$CL$125,61,FALSE)</f>
        <v>Yes</v>
      </c>
      <c r="BO356" s="76" t="str">
        <f>VLOOKUP(F356,'N2K Features'!$D$5:$CL$125,62,FALSE)</f>
        <v>Medium</v>
      </c>
      <c r="BP356" s="76" t="str">
        <f>VLOOKUP(F356,'N2K Features'!$D$5:$CL$125,63,FALSE)</f>
        <v>Moderate</v>
      </c>
      <c r="BQ356" s="76" t="str">
        <f>VLOOKUP(F356,'N2K Features'!$D$5:$CL$125,64,FALSE)</f>
        <v>No</v>
      </c>
      <c r="BR356" s="76">
        <f>VLOOKUP(F356,'N2K Features'!$D$5:$CL$125,65,FALSE)</f>
        <v>0</v>
      </c>
      <c r="BS356" s="76">
        <f>VLOOKUP(F356,'N2K Features'!$D$5:$CL$125,66,FALSE)</f>
        <v>0</v>
      </c>
      <c r="BT356" s="76" t="str">
        <f>VLOOKUP(F356,'N2K Features'!$D$5:$CL$125,67,FALSE)</f>
        <v>Yes</v>
      </c>
      <c r="BU356" s="76" t="str">
        <f>VLOOKUP(F356,'N2K Features'!$D$5:$CL$125,68,FALSE)</f>
        <v>Medium</v>
      </c>
      <c r="BV356" s="76" t="str">
        <f>VLOOKUP(F356,'N2K Features'!$D$5:$CL$125,69,FALSE)</f>
        <v>High</v>
      </c>
      <c r="BW356" s="76" t="str">
        <f>VLOOKUP(F356,'N2K Features'!$D$5:$CL$125,70,FALSE)</f>
        <v>Yes</v>
      </c>
      <c r="BX356" s="76" t="str">
        <f>VLOOKUP(F356,'N2K Features'!$D$5:$CL$125,71,FALSE)</f>
        <v>Medium</v>
      </c>
      <c r="BY356" s="130" t="str">
        <f>VLOOKUP(F356,'N2K Features'!$D$5:$CL$125,72,FALSE)</f>
        <v>High</v>
      </c>
      <c r="BZ356" s="76" t="str">
        <f>VLOOKUP(F356,'N2K Features'!$D$5:$CL$125,73,FALSE)</f>
        <v>No</v>
      </c>
      <c r="CA356" s="76">
        <f>VLOOKUP(F356,'N2K Features'!$D$5:$CL$125,74,FALSE)</f>
        <v>0</v>
      </c>
      <c r="CB356" s="76">
        <f>VLOOKUP(F356,'N2K Features'!$D$5:$CL$125,75,FALSE)</f>
        <v>0</v>
      </c>
      <c r="CC356" s="76" t="str">
        <f>VLOOKUP(F356,'N2K Features'!$D$5:$CL$125,76,FALSE)</f>
        <v>No</v>
      </c>
      <c r="CD356" s="76">
        <f>VLOOKUP(F356,'N2K Features'!$D$5:$CL$125,77,FALSE)</f>
        <v>0</v>
      </c>
      <c r="CE356" s="76">
        <f>VLOOKUP(F356,'N2K Features'!$D$5:$CL$125,78,FALSE)</f>
        <v>0</v>
      </c>
      <c r="CF356" s="76" t="str">
        <f>VLOOKUP(F356,'N2K Features'!$D$5:$CL$125,79,FALSE)</f>
        <v>Yes</v>
      </c>
      <c r="CG356" s="76" t="str">
        <f>VLOOKUP(F356,'N2K Features'!$D$5:$CL$125,80,FALSE)</f>
        <v>Medium</v>
      </c>
      <c r="CH356" s="76" t="str">
        <f>VLOOKUP(F356,'N2K Features'!$D$5:$CL$125,81,FALSE)</f>
        <v>High</v>
      </c>
      <c r="CI356" s="76" t="str">
        <f>VLOOKUP(F356,'N2K Features'!$D$5:$CL$125,82,FALSE)</f>
        <v>No</v>
      </c>
      <c r="CJ356" s="76">
        <f>VLOOKUP(F356,'N2K Features'!$D$5:$CL$125,83,FALSE)</f>
        <v>0</v>
      </c>
      <c r="CK356" s="76">
        <f>VLOOKUP(F356,'N2K Features'!$D$5:$CL$125,84,FALSE)</f>
        <v>0</v>
      </c>
      <c r="CL356" s="76" t="str">
        <f>VLOOKUP(F356,'N2K Features'!$D$5:$CL$125,85,FALSE)</f>
        <v>Yes</v>
      </c>
      <c r="CM356" s="76" t="str">
        <f>VLOOKUP(F356,'N2K Features'!$D$5:$CL$125,86,FALSE)</f>
        <v>Medium</v>
      </c>
      <c r="CN356" s="79" t="str">
        <f>VLOOKUP(F356,'N2K Features'!$D$5:$CL$125,87,FALSE)</f>
        <v>Distinctive often exceptional landscapes; attracts visitors in certain areas but others may be inaccessible; walking, bird watching</v>
      </c>
    </row>
    <row r="357" spans="1:92" ht="14.4" hidden="1" x14ac:dyDescent="0.3">
      <c r="A357" s="129" t="s">
        <v>336</v>
      </c>
      <c r="B357" s="59" t="s">
        <v>337</v>
      </c>
      <c r="C357" s="59" t="s">
        <v>585</v>
      </c>
      <c r="D357" s="59" t="s">
        <v>146</v>
      </c>
      <c r="E357" s="59" t="s">
        <v>590</v>
      </c>
      <c r="F357" s="59" t="s">
        <v>147</v>
      </c>
      <c r="G357" s="59" t="s">
        <v>148</v>
      </c>
      <c r="H357" s="179" t="s">
        <v>149</v>
      </c>
      <c r="I357" s="77" t="str">
        <f>VLOOKUP(F357,'N2K Features'!$D$5:$CL$125,4,FALSE)</f>
        <v>Yes</v>
      </c>
      <c r="J357" s="77" t="str">
        <f>VLOOKUP(F357,'N2K Features'!$D$5:$CL$125,5,FALSE)</f>
        <v>Medium</v>
      </c>
      <c r="K357" s="77" t="str">
        <f>VLOOKUP(F357,'N2K Features'!$D$5:$CL$125,6,FALSE)</f>
        <v>Moderate</v>
      </c>
      <c r="L357" s="77" t="str">
        <f>VLOOKUP(F357,'N2K Features'!$D$5:$CL$125,7,FALSE)</f>
        <v>Yes</v>
      </c>
      <c r="M357" s="77" t="str">
        <f>VLOOKUP(F357,'N2K Features'!$D$5:$CL$125,8,FALSE)</f>
        <v>Medium</v>
      </c>
      <c r="N357" s="77" t="str">
        <f>VLOOKUP(F357,'N2K Features'!$D$5:$CL$125,9,FALSE)</f>
        <v>High</v>
      </c>
      <c r="O357" s="77" t="str">
        <f>VLOOKUP(F357,'N2K Features'!$D$5:$CL$125,10,FALSE)</f>
        <v>Yes</v>
      </c>
      <c r="P357" s="77" t="str">
        <f>VLOOKUP(F357,'N2K Features'!$D$5:$CL$125,11,FALSE)</f>
        <v>Medium</v>
      </c>
      <c r="Q357" s="77" t="str">
        <f>VLOOKUP(F357,'N2K Features'!$D$5:$CL$125,12,FALSE)</f>
        <v>Low</v>
      </c>
      <c r="R357" s="77" t="str">
        <f>VLOOKUP(F357,'N2K Features'!$D$5:$CL$125,13,FALSE)</f>
        <v>Yes</v>
      </c>
      <c r="S357" s="77" t="str">
        <f>VLOOKUP(F357,'N2K Features'!$D$5:$CL$125,14,FALSE)</f>
        <v>Medium</v>
      </c>
      <c r="T357" s="77" t="str">
        <f>VLOOKUP(F357,'N2K Features'!$D$5:$CL$125,15,FALSE)</f>
        <v>High</v>
      </c>
      <c r="U357" s="77" t="str">
        <f>VLOOKUP(F357,'N2K Features'!$D$5:$CL$125,16,FALSE)</f>
        <v>Yes</v>
      </c>
      <c r="V357" s="77" t="str">
        <f>VLOOKUP(F357,'N2K Features'!$D$5:$CL$125, 17,FALSE)</f>
        <v>Small</v>
      </c>
      <c r="W357" s="77" t="str">
        <f>VLOOKUP(F357,'N2K Features'!$D$5:$CL$125,18,FALSE)</f>
        <v>Low</v>
      </c>
      <c r="X357" s="77" t="str">
        <f>VLOOKUP(F357,'N2K Features'!$D$5:$CL$125,19,FALSE)</f>
        <v>No</v>
      </c>
      <c r="Y357" s="77">
        <f>VLOOKUP(F357,'N2K Features'!$D$5:$CL$125,20,FALSE)</f>
        <v>0</v>
      </c>
      <c r="Z357" s="77">
        <f>VLOOKUP(F357,'N2K Features'!$D$5:$CL$125,21,FALSE)</f>
        <v>0</v>
      </c>
      <c r="AA357" s="77" t="str">
        <f>VLOOKUP(F357,'N2K Features'!$D$5:$CL$125,22,FALSE)</f>
        <v>No</v>
      </c>
      <c r="AB357" s="77">
        <f>VLOOKUP(F357,'N2K Features'!$D$5:$CL$125,23,FALSE)</f>
        <v>0</v>
      </c>
      <c r="AC357" s="77">
        <f>VLOOKUP(F357,'N2K Features'!$D$5:$CL$125,24,FALSE)</f>
        <v>0</v>
      </c>
      <c r="AD357" s="77" t="str">
        <f>VLOOKUP(F357,'N2K Features'!$D$5:$CL$125,25,FALSE)</f>
        <v>Yes</v>
      </c>
      <c r="AE357" s="77" t="str">
        <f>VLOOKUP(F357,'N2K Features'!$D$5:$CL$125,26,FALSE)</f>
        <v>Medium</v>
      </c>
      <c r="AF357" s="78" t="str">
        <f>VLOOKUP(F357,'N2K Features'!$D$5:$CL$125,27,FALSE)</f>
        <v>High</v>
      </c>
      <c r="AG357" s="76" t="str">
        <f>VLOOKUP(F357,'N2K Features'!$D$5:$CL$125,28,FALSE)</f>
        <v>Yes</v>
      </c>
      <c r="AH357" s="76" t="str">
        <f>VLOOKUP(F357,'N2K Features'!$D$5:$CL$125,29,FALSE)</f>
        <v>Small</v>
      </c>
      <c r="AI357" s="76" t="str">
        <f>VLOOKUP(F357,'N2K Features'!$D$5:$CL$125,30,FALSE)</f>
        <v>High</v>
      </c>
      <c r="AJ357" s="76" t="str">
        <f>VLOOKUP(F357,'N2K Features'!$D$5:$CL$125,31,FALSE)</f>
        <v>Yes</v>
      </c>
      <c r="AK357" s="76" t="str">
        <f>VLOOKUP(F357,'N2K Features'!$D$5:$CL$125,32,FALSE)</f>
        <v>Medium</v>
      </c>
      <c r="AL357" s="76" t="str">
        <f>VLOOKUP(F357,'N2K Features'!$D$5:$CL$125,33,FALSE)</f>
        <v>Low</v>
      </c>
      <c r="AM357" s="76" t="str">
        <f>VLOOKUP(F357,'N2K Features'!$D$5:$CL$125,34,FALSE)</f>
        <v>No</v>
      </c>
      <c r="AN357" s="76">
        <f>VLOOKUP(F357,'N2K Features'!$D$5:$CL$125,35,FALSE)</f>
        <v>0</v>
      </c>
      <c r="AO357" s="76">
        <f>VLOOKUP(F357,'N2K Features'!$D$5:$CL$125,36,FALSE)</f>
        <v>0</v>
      </c>
      <c r="AP357" s="76" t="str">
        <f>VLOOKUP(F357,'N2K Features'!$D$5:$CL$125,37,FALSE)</f>
        <v>Yes</v>
      </c>
      <c r="AQ357" s="76" t="str">
        <f>VLOOKUP(F357,'N2K Features'!$D$5:$CL$125,38,FALSE)</f>
        <v>Small</v>
      </c>
      <c r="AR357" s="76" t="str">
        <f>VLOOKUP(F357,'N2K Features'!$D$5:$CL$125,39,FALSE)</f>
        <v>Low</v>
      </c>
      <c r="AS357" s="76" t="str">
        <f>VLOOKUP(F357,'N2K Features'!$D$5:$CL$125,40,FALSE)</f>
        <v>Yes</v>
      </c>
      <c r="AT357" s="76" t="str">
        <f>VLOOKUP(F357,'N2K Features'!$D$5:$CL$125,41,FALSE)</f>
        <v>Small</v>
      </c>
      <c r="AU357" s="76" t="str">
        <f>VLOOKUP(F357,'N2K Features'!$D$5:$CL$125,42,FALSE)</f>
        <v>High</v>
      </c>
      <c r="AV357" s="76" t="str">
        <f>VLOOKUP(F357,'N2K Features'!$D$5:$CL$125,43,FALSE)</f>
        <v>No</v>
      </c>
      <c r="AW357" s="76">
        <f>VLOOKUP(F357,'N2K Features'!$D$5:$CL$125,44,FALSE)</f>
        <v>0</v>
      </c>
      <c r="AX357" s="76">
        <f>VLOOKUP(F357,'N2K Features'!$D$5:$CL$125,45,FALSE)</f>
        <v>0</v>
      </c>
      <c r="AY357" s="76" t="str">
        <f>VLOOKUP(F357,'N2K Features'!$D$5:$CL$125,46,FALSE)</f>
        <v>No</v>
      </c>
      <c r="AZ357" s="76">
        <f>VLOOKUP(F357,'N2K Features'!$D$5:$CL$125,47,FALSE)</f>
        <v>0</v>
      </c>
      <c r="BA357" s="76">
        <f>VLOOKUP(F357,'N2K Features'!$D$5:$CL$125,48,FALSE)</f>
        <v>0</v>
      </c>
      <c r="BB357" s="76" t="str">
        <f>VLOOKUP(F357,'N2K Features'!$D$5:$CL$125,49,FALSE)</f>
        <v>No</v>
      </c>
      <c r="BC357" s="76">
        <f>VLOOKUP(F357,'N2K Features'!$D$5:$CL$125,50,FALSE)</f>
        <v>0</v>
      </c>
      <c r="BD357" s="130">
        <f>VLOOKUP(F357,'N2K Features'!$D$5:$CL$125,51,FALSE)</f>
        <v>0</v>
      </c>
      <c r="BE357" s="76" t="str">
        <f>VLOOKUP(F357,'N2K Features'!$D$5:$CL$125,52,FALSE)</f>
        <v>Yes</v>
      </c>
      <c r="BF357" s="76" t="str">
        <f>VLOOKUP(F357,'N2K Features'!$D$5:$CL$125,53,FALSE)</f>
        <v>Small</v>
      </c>
      <c r="BG357" s="130" t="str">
        <f>VLOOKUP(F357,'N2K Features'!$D$5:$CL$125,54,FALSE)</f>
        <v>Low</v>
      </c>
      <c r="BH357" s="76" t="str">
        <f>VLOOKUP(F357,'N2K Features'!$D$5:$CL$125,55,FALSE)</f>
        <v>Yes</v>
      </c>
      <c r="BI357" s="76" t="str">
        <f>VLOOKUP(F357,'N2K Features'!$D$5:$CL$125,56,FALSE)</f>
        <v>Large</v>
      </c>
      <c r="BJ357" s="76" t="str">
        <f>VLOOKUP(F357,'N2K Features'!$D$5:$CL$125,57,FALSE)</f>
        <v>High</v>
      </c>
      <c r="BK357" s="76" t="str">
        <f>VLOOKUP(F357,'N2K Features'!$D$5:$CL$125,58,FALSE)</f>
        <v>Yes</v>
      </c>
      <c r="BL357" s="76" t="str">
        <f>VLOOKUP(F357,'N2K Features'!$D$5:$CL$125,59,FALSE)</f>
        <v>Large</v>
      </c>
      <c r="BM357" s="130" t="str">
        <f>VLOOKUP(F357,'N2K Features'!$D$5:$CL$125,60,FALSE)</f>
        <v>High</v>
      </c>
      <c r="BN357" s="76" t="str">
        <f>VLOOKUP(F357,'N2K Features'!$D$5:$CL$125,61,FALSE)</f>
        <v>Yes</v>
      </c>
      <c r="BO357" s="76" t="str">
        <f>VLOOKUP(F357,'N2K Features'!$D$5:$CL$125,62,FALSE)</f>
        <v>Medium</v>
      </c>
      <c r="BP357" s="76" t="str">
        <f>VLOOKUP(F357,'N2K Features'!$D$5:$CL$125,63,FALSE)</f>
        <v>Moderate</v>
      </c>
      <c r="BQ357" s="76" t="str">
        <f>VLOOKUP(F357,'N2K Features'!$D$5:$CL$125,64,FALSE)</f>
        <v>Yes</v>
      </c>
      <c r="BR357" s="76" t="str">
        <f>VLOOKUP(F357,'N2K Features'!$D$5:$CL$125,65,FALSE)</f>
        <v>Medium</v>
      </c>
      <c r="BS357" s="76" t="str">
        <f>VLOOKUP(F357,'N2K Features'!$D$5:$CL$125,66,FALSE)</f>
        <v>Moderate</v>
      </c>
      <c r="BT357" s="76" t="str">
        <f>VLOOKUP(F357,'N2K Features'!$D$5:$CL$125,67,FALSE)</f>
        <v>Yes</v>
      </c>
      <c r="BU357" s="76" t="str">
        <f>VLOOKUP(F357,'N2K Features'!$D$5:$CL$125,68,FALSE)</f>
        <v>Medium</v>
      </c>
      <c r="BV357" s="76" t="str">
        <f>VLOOKUP(F357,'N2K Features'!$D$5:$CL$125,69,FALSE)</f>
        <v>High</v>
      </c>
      <c r="BW357" s="76" t="str">
        <f>VLOOKUP(F357,'N2K Features'!$D$5:$CL$125,70,FALSE)</f>
        <v>Yes</v>
      </c>
      <c r="BX357" s="76" t="str">
        <f>VLOOKUP(F357,'N2K Features'!$D$5:$CL$125,71,FALSE)</f>
        <v>Medium</v>
      </c>
      <c r="BY357" s="130" t="str">
        <f>VLOOKUP(F357,'N2K Features'!$D$5:$CL$125,72,FALSE)</f>
        <v>High</v>
      </c>
      <c r="BZ357" s="76" t="str">
        <f>VLOOKUP(F357,'N2K Features'!$D$5:$CL$125,73,FALSE)</f>
        <v>No</v>
      </c>
      <c r="CA357" s="76">
        <f>VLOOKUP(F357,'N2K Features'!$D$5:$CL$125,74,FALSE)</f>
        <v>0</v>
      </c>
      <c r="CB357" s="76">
        <f>VLOOKUP(F357,'N2K Features'!$D$5:$CL$125,75,FALSE)</f>
        <v>0</v>
      </c>
      <c r="CC357" s="76" t="str">
        <f>VLOOKUP(F357,'N2K Features'!$D$5:$CL$125,76,FALSE)</f>
        <v>No</v>
      </c>
      <c r="CD357" s="76">
        <f>VLOOKUP(F357,'N2K Features'!$D$5:$CL$125,77,FALSE)</f>
        <v>0</v>
      </c>
      <c r="CE357" s="76">
        <f>VLOOKUP(F357,'N2K Features'!$D$5:$CL$125,78,FALSE)</f>
        <v>0</v>
      </c>
      <c r="CF357" s="76" t="str">
        <f>VLOOKUP(F357,'N2K Features'!$D$5:$CL$125,79,FALSE)</f>
        <v>Yes</v>
      </c>
      <c r="CG357" s="76" t="str">
        <f>VLOOKUP(F357,'N2K Features'!$D$5:$CL$125,80,FALSE)</f>
        <v>Medium</v>
      </c>
      <c r="CH357" s="76" t="str">
        <f>VLOOKUP(F357,'N2K Features'!$D$5:$CL$125,81,FALSE)</f>
        <v>High</v>
      </c>
      <c r="CI357" s="76" t="str">
        <f>VLOOKUP(F357,'N2K Features'!$D$5:$CL$125,82,FALSE)</f>
        <v>No</v>
      </c>
      <c r="CJ357" s="76">
        <f>VLOOKUP(F357,'N2K Features'!$D$5:$CL$125,83,FALSE)</f>
        <v>0</v>
      </c>
      <c r="CK357" s="76">
        <f>VLOOKUP(F357,'N2K Features'!$D$5:$CL$125,84,FALSE)</f>
        <v>0</v>
      </c>
      <c r="CL357" s="76" t="str">
        <f>VLOOKUP(F357,'N2K Features'!$D$5:$CL$125,85,FALSE)</f>
        <v>Yes</v>
      </c>
      <c r="CM357" s="76" t="str">
        <f>VLOOKUP(F357,'N2K Features'!$D$5:$CL$125,86,FALSE)</f>
        <v>Medium</v>
      </c>
      <c r="CN357" s="79" t="str">
        <f>VLOOKUP(F357,'N2K Features'!$D$5:$CL$125,87,FALSE)</f>
        <v>Distinctive often exceptional landscapes; attracts visitors in certain areas but others may be inaccessible; walking, bird watching</v>
      </c>
    </row>
    <row r="358" spans="1:92" ht="14.4" hidden="1" x14ac:dyDescent="0.3">
      <c r="A358" s="129" t="s">
        <v>336</v>
      </c>
      <c r="B358" s="59" t="s">
        <v>337</v>
      </c>
      <c r="C358" s="59" t="s">
        <v>585</v>
      </c>
      <c r="D358" s="59" t="s">
        <v>185</v>
      </c>
      <c r="E358" s="59" t="s">
        <v>593</v>
      </c>
      <c r="F358" s="59" t="s">
        <v>186</v>
      </c>
      <c r="G358" s="59" t="s">
        <v>187</v>
      </c>
      <c r="H358" s="179" t="s">
        <v>188</v>
      </c>
      <c r="I358" s="77" t="str">
        <f>VLOOKUP(F358,'N2K Features'!$D$5:$CL$125,4,FALSE)</f>
        <v>Yes</v>
      </c>
      <c r="J358" s="77" t="str">
        <f>VLOOKUP(F358,'N2K Features'!$D$5:$CL$125,5,FALSE)</f>
        <v>Medium</v>
      </c>
      <c r="K358" s="77" t="str">
        <f>VLOOKUP(F358,'N2K Features'!$D$5:$CL$125,6,FALSE)</f>
        <v>Moderate</v>
      </c>
      <c r="L358" s="77" t="str">
        <f>VLOOKUP(F358,'N2K Features'!$D$5:$CL$125,7,FALSE)</f>
        <v>Yes</v>
      </c>
      <c r="M358" s="77" t="str">
        <f>VLOOKUP(F358,'N2K Features'!$D$5:$CL$125,8,FALSE)</f>
        <v>Large</v>
      </c>
      <c r="N358" s="77" t="str">
        <f>VLOOKUP(F358,'N2K Features'!$D$5:$CL$125,9,FALSE)</f>
        <v>Moderate</v>
      </c>
      <c r="O358" s="77" t="str">
        <f>VLOOKUP(F358,'N2K Features'!$D$5:$CL$125,10,FALSE)</f>
        <v>Yes</v>
      </c>
      <c r="P358" s="77" t="str">
        <f>VLOOKUP(F358,'N2K Features'!$D$5:$CL$125,11,FALSE)</f>
        <v>Medium</v>
      </c>
      <c r="Q358" s="77" t="str">
        <f>VLOOKUP(F358,'N2K Features'!$D$5:$CL$125,12,FALSE)</f>
        <v>Low</v>
      </c>
      <c r="R358" s="77" t="str">
        <f>VLOOKUP(F358,'N2K Features'!$D$5:$CL$125,13,FALSE)</f>
        <v>Yes</v>
      </c>
      <c r="S358" s="77" t="str">
        <f>VLOOKUP(F358,'N2K Features'!$D$5:$CL$125,14,FALSE)</f>
        <v>Large</v>
      </c>
      <c r="T358" s="77" t="str">
        <f>VLOOKUP(F358,'N2K Features'!$D$5:$CL$125,15,FALSE)</f>
        <v>Moderate</v>
      </c>
      <c r="U358" s="77" t="str">
        <f>VLOOKUP(F358,'N2K Features'!$D$5:$CL$125,16,FALSE)</f>
        <v>Yes</v>
      </c>
      <c r="V358" s="77" t="str">
        <f>VLOOKUP(F358,'N2K Features'!$D$5:$CL$125, 17,FALSE)</f>
        <v>Medium</v>
      </c>
      <c r="W358" s="77" t="str">
        <f>VLOOKUP(F358,'N2K Features'!$D$5:$CL$125,18,FALSE)</f>
        <v>Low</v>
      </c>
      <c r="X358" s="77" t="str">
        <f>VLOOKUP(F358,'N2K Features'!$D$5:$CL$125,19,FALSE)</f>
        <v>No</v>
      </c>
      <c r="Y358" s="77">
        <f>VLOOKUP(F358,'N2K Features'!$D$5:$CL$125,20,FALSE)</f>
        <v>0</v>
      </c>
      <c r="Z358" s="77">
        <f>VLOOKUP(F358,'N2K Features'!$D$5:$CL$125,21,FALSE)</f>
        <v>0</v>
      </c>
      <c r="AA358" s="77" t="str">
        <f>VLOOKUP(F358,'N2K Features'!$D$5:$CL$125,22,FALSE)</f>
        <v>No</v>
      </c>
      <c r="AB358" s="77">
        <f>VLOOKUP(F358,'N2K Features'!$D$5:$CL$125,23,FALSE)</f>
        <v>0</v>
      </c>
      <c r="AC358" s="77">
        <f>VLOOKUP(F358,'N2K Features'!$D$5:$CL$125,24,FALSE)</f>
        <v>0</v>
      </c>
      <c r="AD358" s="77" t="str">
        <f>VLOOKUP(F358,'N2K Features'!$D$5:$CL$125,25,FALSE)</f>
        <v>Yes</v>
      </c>
      <c r="AE358" s="77" t="str">
        <f>VLOOKUP(F358,'N2K Features'!$D$5:$CL$125,26,FALSE)</f>
        <v>Medium</v>
      </c>
      <c r="AF358" s="78" t="str">
        <f>VLOOKUP(F358,'N2K Features'!$D$5:$CL$125,27,FALSE)</f>
        <v>High</v>
      </c>
      <c r="AG358" s="76" t="str">
        <f>VLOOKUP(F358,'N2K Features'!$D$5:$CL$125,28,FALSE)</f>
        <v>Yes</v>
      </c>
      <c r="AH358" s="76" t="str">
        <f>VLOOKUP(F358,'N2K Features'!$D$5:$CL$125,29,FALSE)</f>
        <v>Small</v>
      </c>
      <c r="AI358" s="76" t="str">
        <f>VLOOKUP(F358,'N2K Features'!$D$5:$CL$125,30,FALSE)</f>
        <v>High</v>
      </c>
      <c r="AJ358" s="76" t="str">
        <f>VLOOKUP(F358,'N2K Features'!$D$5:$CL$125,31,FALSE)</f>
        <v>No</v>
      </c>
      <c r="AK358" s="76">
        <f>VLOOKUP(F358,'N2K Features'!$D$5:$CL$125,32,FALSE)</f>
        <v>0</v>
      </c>
      <c r="AL358" s="76">
        <f>VLOOKUP(F358,'N2K Features'!$D$5:$CL$125,33,FALSE)</f>
        <v>0</v>
      </c>
      <c r="AM358" s="76" t="str">
        <f>VLOOKUP(F358,'N2K Features'!$D$5:$CL$125,34,FALSE)</f>
        <v>Yes</v>
      </c>
      <c r="AN358" s="76" t="str">
        <f>VLOOKUP(F358,'N2K Features'!$D$5:$CL$125,35,FALSE)</f>
        <v>Small</v>
      </c>
      <c r="AO358" s="76" t="str">
        <f>VLOOKUP(F358,'N2K Features'!$D$5:$CL$125,36,FALSE)</f>
        <v>Low</v>
      </c>
      <c r="AP358" s="76" t="str">
        <f>VLOOKUP(F358,'N2K Features'!$D$5:$CL$125,37,FALSE)</f>
        <v>Yes</v>
      </c>
      <c r="AQ358" s="76" t="str">
        <f>VLOOKUP(F358,'N2K Features'!$D$5:$CL$125,38,FALSE)</f>
        <v>Medium</v>
      </c>
      <c r="AR358" s="76" t="str">
        <f>VLOOKUP(F358,'N2K Features'!$D$5:$CL$125,39,FALSE)</f>
        <v>Low</v>
      </c>
      <c r="AS358" s="76" t="str">
        <f>VLOOKUP(F358,'N2K Features'!$D$5:$CL$125,40,FALSE)</f>
        <v>No</v>
      </c>
      <c r="AT358" s="76">
        <f>VLOOKUP(F358,'N2K Features'!$D$5:$CL$125,41,FALSE)</f>
        <v>0</v>
      </c>
      <c r="AU358" s="76">
        <f>VLOOKUP(F358,'N2K Features'!$D$5:$CL$125,42,FALSE)</f>
        <v>0</v>
      </c>
      <c r="AV358" s="76" t="str">
        <f>VLOOKUP(F358,'N2K Features'!$D$5:$CL$125,43,FALSE)</f>
        <v>No</v>
      </c>
      <c r="AW358" s="76">
        <f>VLOOKUP(F358,'N2K Features'!$D$5:$CL$125,44,FALSE)</f>
        <v>0</v>
      </c>
      <c r="AX358" s="76">
        <f>VLOOKUP(F358,'N2K Features'!$D$5:$CL$125,45,FALSE)</f>
        <v>0</v>
      </c>
      <c r="AY358" s="76" t="str">
        <f>VLOOKUP(F358,'N2K Features'!$D$5:$CL$125,46,FALSE)</f>
        <v>No</v>
      </c>
      <c r="AZ358" s="76">
        <f>VLOOKUP(F358,'N2K Features'!$D$5:$CL$125,47,FALSE)</f>
        <v>0</v>
      </c>
      <c r="BA358" s="76">
        <f>VLOOKUP(F358,'N2K Features'!$D$5:$CL$125,48,FALSE)</f>
        <v>0</v>
      </c>
      <c r="BB358" s="76" t="str">
        <f>VLOOKUP(F358,'N2K Features'!$D$5:$CL$125,49,FALSE)</f>
        <v>No</v>
      </c>
      <c r="BC358" s="76">
        <f>VLOOKUP(F358,'N2K Features'!$D$5:$CL$125,50,FALSE)</f>
        <v>0</v>
      </c>
      <c r="BD358" s="130">
        <f>VLOOKUP(F358,'N2K Features'!$D$5:$CL$125,51,FALSE)</f>
        <v>0</v>
      </c>
      <c r="BE358" s="76" t="str">
        <f>VLOOKUP(F358,'N2K Features'!$D$5:$CL$125,52,FALSE)</f>
        <v>No</v>
      </c>
      <c r="BF358" s="76">
        <f>VLOOKUP(F358,'N2K Features'!$D$5:$CL$125,53,FALSE)</f>
        <v>0</v>
      </c>
      <c r="BG358" s="130">
        <f>VLOOKUP(F358,'N2K Features'!$D$5:$CL$125,54,FALSE)</f>
        <v>0</v>
      </c>
      <c r="BH358" s="76" t="str">
        <f>VLOOKUP(F358,'N2K Features'!$D$5:$CL$125,55,FALSE)</f>
        <v>Yes</v>
      </c>
      <c r="BI358" s="76" t="str">
        <f>VLOOKUP(F358,'N2K Features'!$D$5:$CL$125,56,FALSE)</f>
        <v>Small</v>
      </c>
      <c r="BJ358" s="76" t="str">
        <f>VLOOKUP(F358,'N2K Features'!$D$5:$CL$125,57,FALSE)</f>
        <v>Low</v>
      </c>
      <c r="BK358" s="76" t="str">
        <f>VLOOKUP(F358,'N2K Features'!$D$5:$CL$125,58,FALSE)</f>
        <v>Yes</v>
      </c>
      <c r="BL358" s="76" t="str">
        <f>VLOOKUP(F358,'N2K Features'!$D$5:$CL$125,59,FALSE)</f>
        <v>Medium</v>
      </c>
      <c r="BM358" s="130" t="str">
        <f>VLOOKUP(F358,'N2K Features'!$D$5:$CL$125,60,FALSE)</f>
        <v>Moderate</v>
      </c>
      <c r="BN358" s="76" t="str">
        <f>VLOOKUP(F358,'N2K Features'!$D$5:$CL$125,61,FALSE)</f>
        <v>Yes</v>
      </c>
      <c r="BO358" s="76" t="str">
        <f>VLOOKUP(F358,'N2K Features'!$D$5:$CL$125,62,FALSE)</f>
        <v>Medium</v>
      </c>
      <c r="BP358" s="76" t="str">
        <f>VLOOKUP(F358,'N2K Features'!$D$5:$CL$125,63,FALSE)</f>
        <v>Moderate</v>
      </c>
      <c r="BQ358" s="76" t="str">
        <f>VLOOKUP(F358,'N2K Features'!$D$5:$CL$125,64,FALSE)</f>
        <v>No</v>
      </c>
      <c r="BR358" s="76">
        <f>VLOOKUP(F358,'N2K Features'!$D$5:$CL$125,65,FALSE)</f>
        <v>0</v>
      </c>
      <c r="BS358" s="76">
        <f>VLOOKUP(F358,'N2K Features'!$D$5:$CL$125,66,FALSE)</f>
        <v>0</v>
      </c>
      <c r="BT358" s="76" t="str">
        <f>VLOOKUP(F358,'N2K Features'!$D$5:$CL$125,67,FALSE)</f>
        <v>Yes</v>
      </c>
      <c r="BU358" s="76" t="str">
        <f>VLOOKUP(F358,'N2K Features'!$D$5:$CL$125,68,FALSE)</f>
        <v>Small</v>
      </c>
      <c r="BV358" s="76" t="str">
        <f>VLOOKUP(F358,'N2K Features'!$D$5:$CL$125,69,FALSE)</f>
        <v>High</v>
      </c>
      <c r="BW358" s="76" t="str">
        <f>VLOOKUP(F358,'N2K Features'!$D$5:$CL$125,70,FALSE)</f>
        <v>Yes</v>
      </c>
      <c r="BX358" s="76" t="str">
        <f>VLOOKUP(F358,'N2K Features'!$D$5:$CL$125,71,FALSE)</f>
        <v>Medium</v>
      </c>
      <c r="BY358" s="130" t="str">
        <f>VLOOKUP(F358,'N2K Features'!$D$5:$CL$125,72,FALSE)</f>
        <v>High</v>
      </c>
      <c r="BZ358" s="76" t="str">
        <f>VLOOKUP(F358,'N2K Features'!$D$5:$CL$125,73,FALSE)</f>
        <v>No</v>
      </c>
      <c r="CA358" s="76">
        <f>VLOOKUP(F358,'N2K Features'!$D$5:$CL$125,74,FALSE)</f>
        <v>0</v>
      </c>
      <c r="CB358" s="76">
        <f>VLOOKUP(F358,'N2K Features'!$D$5:$CL$125,75,FALSE)</f>
        <v>0</v>
      </c>
      <c r="CC358" s="76" t="str">
        <f>VLOOKUP(F358,'N2K Features'!$D$5:$CL$125,76,FALSE)</f>
        <v>No</v>
      </c>
      <c r="CD358" s="76">
        <f>VLOOKUP(F358,'N2K Features'!$D$5:$CL$125,77,FALSE)</f>
        <v>0</v>
      </c>
      <c r="CE358" s="76">
        <f>VLOOKUP(F358,'N2K Features'!$D$5:$CL$125,78,FALSE)</f>
        <v>0</v>
      </c>
      <c r="CF358" s="76" t="str">
        <f>VLOOKUP(F358,'N2K Features'!$D$5:$CL$125,79,FALSE)</f>
        <v>Yes</v>
      </c>
      <c r="CG358" s="76" t="str">
        <f>VLOOKUP(F358,'N2K Features'!$D$5:$CL$125,80,FALSE)</f>
        <v>Medium</v>
      </c>
      <c r="CH358" s="76" t="str">
        <f>VLOOKUP(F358,'N2K Features'!$D$5:$CL$125,81,FALSE)</f>
        <v>High</v>
      </c>
      <c r="CI358" s="76" t="str">
        <f>VLOOKUP(F358,'N2K Features'!$D$5:$CL$125,82,FALSE)</f>
        <v>No</v>
      </c>
      <c r="CJ358" s="76">
        <f>VLOOKUP(F358,'N2K Features'!$D$5:$CL$125,83,FALSE)</f>
        <v>0</v>
      </c>
      <c r="CK358" s="76">
        <f>VLOOKUP(F358,'N2K Features'!$D$5:$CL$125,84,FALSE)</f>
        <v>0</v>
      </c>
      <c r="CL358" s="76" t="str">
        <f>VLOOKUP(F358,'N2K Features'!$D$5:$CL$125,85,FALSE)</f>
        <v>Yes</v>
      </c>
      <c r="CM358" s="76" t="str">
        <f>VLOOKUP(F358,'N2K Features'!$D$5:$CL$125,86,FALSE)</f>
        <v>Medium</v>
      </c>
      <c r="CN358" s="79" t="str">
        <f>VLOOKUP(F358,'N2K Features'!$D$5:$CL$125,87,FALSE)</f>
        <v>Contributes to iconic upland and coastal landscapes of Wales, popular with walkers. Display of flowers.</v>
      </c>
    </row>
    <row r="359" spans="1:92" ht="14.4" hidden="1" x14ac:dyDescent="0.3">
      <c r="A359" s="129" t="s">
        <v>338</v>
      </c>
      <c r="B359" s="59" t="s">
        <v>339</v>
      </c>
      <c r="C359" s="59" t="s">
        <v>585</v>
      </c>
      <c r="D359" s="59" t="s">
        <v>138</v>
      </c>
      <c r="E359" s="59" t="s">
        <v>590</v>
      </c>
      <c r="F359" s="59" t="s">
        <v>139</v>
      </c>
      <c r="G359" s="59" t="s">
        <v>140</v>
      </c>
      <c r="H359" s="179" t="s">
        <v>141</v>
      </c>
      <c r="I359" s="77" t="str">
        <f>VLOOKUP(F359,'N2K Features'!$D$5:$CL$125,4,FALSE)</f>
        <v>Yes</v>
      </c>
      <c r="J359" s="77" t="str">
        <f>VLOOKUP(F359,'N2K Features'!$D$5:$CL$125,5,FALSE)</f>
        <v>Medium</v>
      </c>
      <c r="K359" s="77" t="str">
        <f>VLOOKUP(F359,'N2K Features'!$D$5:$CL$125,6,FALSE)</f>
        <v>Moderate</v>
      </c>
      <c r="L359" s="77" t="str">
        <f>VLOOKUP(F359,'N2K Features'!$D$5:$CL$125,7,FALSE)</f>
        <v>Yes</v>
      </c>
      <c r="M359" s="77" t="str">
        <f>VLOOKUP(F359,'N2K Features'!$D$5:$CL$125,8,FALSE)</f>
        <v>Medium</v>
      </c>
      <c r="N359" s="77" t="str">
        <f>VLOOKUP(F359,'N2K Features'!$D$5:$CL$125,9,FALSE)</f>
        <v>High</v>
      </c>
      <c r="O359" s="77" t="str">
        <f>VLOOKUP(F359,'N2K Features'!$D$5:$CL$125,10,FALSE)</f>
        <v>Yes</v>
      </c>
      <c r="P359" s="77" t="str">
        <f>VLOOKUP(F359,'N2K Features'!$D$5:$CL$125,11,FALSE)</f>
        <v>Medium</v>
      </c>
      <c r="Q359" s="77" t="str">
        <f>VLOOKUP(F359,'N2K Features'!$D$5:$CL$125,12,FALSE)</f>
        <v>Low</v>
      </c>
      <c r="R359" s="77" t="str">
        <f>VLOOKUP(F359,'N2K Features'!$D$5:$CL$125,13,FALSE)</f>
        <v>Yes</v>
      </c>
      <c r="S359" s="77" t="str">
        <f>VLOOKUP(F359,'N2K Features'!$D$5:$CL$125,14,FALSE)</f>
        <v>Medium</v>
      </c>
      <c r="T359" s="77" t="str">
        <f>VLOOKUP(F359,'N2K Features'!$D$5:$CL$125,15,FALSE)</f>
        <v>High</v>
      </c>
      <c r="U359" s="77" t="str">
        <f>VLOOKUP(F359,'N2K Features'!$D$5:$CL$125,16,FALSE)</f>
        <v>Yes</v>
      </c>
      <c r="V359" s="77" t="str">
        <f>VLOOKUP(F359,'N2K Features'!$D$5:$CL$125, 17,FALSE)</f>
        <v>Small</v>
      </c>
      <c r="W359" s="77" t="str">
        <f>VLOOKUP(F359,'N2K Features'!$D$5:$CL$125,18,FALSE)</f>
        <v>Low</v>
      </c>
      <c r="X359" s="77" t="str">
        <f>VLOOKUP(F359,'N2K Features'!$D$5:$CL$125,19,FALSE)</f>
        <v>No</v>
      </c>
      <c r="Y359" s="77">
        <f>VLOOKUP(F359,'N2K Features'!$D$5:$CL$125,20,FALSE)</f>
        <v>0</v>
      </c>
      <c r="Z359" s="77">
        <f>VLOOKUP(F359,'N2K Features'!$D$5:$CL$125,21,FALSE)</f>
        <v>0</v>
      </c>
      <c r="AA359" s="77" t="str">
        <f>VLOOKUP(F359,'N2K Features'!$D$5:$CL$125,22,FALSE)</f>
        <v>No</v>
      </c>
      <c r="AB359" s="77">
        <f>VLOOKUP(F359,'N2K Features'!$D$5:$CL$125,23,FALSE)</f>
        <v>0</v>
      </c>
      <c r="AC359" s="77">
        <f>VLOOKUP(F359,'N2K Features'!$D$5:$CL$125,24,FALSE)</f>
        <v>0</v>
      </c>
      <c r="AD359" s="77" t="str">
        <f>VLOOKUP(F359,'N2K Features'!$D$5:$CL$125,25,FALSE)</f>
        <v>Yes</v>
      </c>
      <c r="AE359" s="77" t="str">
        <f>VLOOKUP(F359,'N2K Features'!$D$5:$CL$125,26,FALSE)</f>
        <v>Medium</v>
      </c>
      <c r="AF359" s="78" t="str">
        <f>VLOOKUP(F359,'N2K Features'!$D$5:$CL$125,27,FALSE)</f>
        <v>High</v>
      </c>
      <c r="AG359" s="76" t="str">
        <f>VLOOKUP(F359,'N2K Features'!$D$5:$CL$125,28,FALSE)</f>
        <v>Yes</v>
      </c>
      <c r="AH359" s="76" t="str">
        <f>VLOOKUP(F359,'N2K Features'!$D$5:$CL$125,29,FALSE)</f>
        <v>Small</v>
      </c>
      <c r="AI359" s="76" t="str">
        <f>VLOOKUP(F359,'N2K Features'!$D$5:$CL$125,30,FALSE)</f>
        <v>High</v>
      </c>
      <c r="AJ359" s="76" t="str">
        <f>VLOOKUP(F359,'N2K Features'!$D$5:$CL$125,31,FALSE)</f>
        <v>Yes</v>
      </c>
      <c r="AK359" s="76" t="str">
        <f>VLOOKUP(F359,'N2K Features'!$D$5:$CL$125,32,FALSE)</f>
        <v>Medium</v>
      </c>
      <c r="AL359" s="76" t="str">
        <f>VLOOKUP(F359,'N2K Features'!$D$5:$CL$125,33,FALSE)</f>
        <v>Low</v>
      </c>
      <c r="AM359" s="76" t="str">
        <f>VLOOKUP(F359,'N2K Features'!$D$5:$CL$125,34,FALSE)</f>
        <v>No</v>
      </c>
      <c r="AN359" s="76">
        <f>VLOOKUP(F359,'N2K Features'!$D$5:$CL$125,35,FALSE)</f>
        <v>0</v>
      </c>
      <c r="AO359" s="76">
        <f>VLOOKUP(F359,'N2K Features'!$D$5:$CL$125,36,FALSE)</f>
        <v>0</v>
      </c>
      <c r="AP359" s="76" t="str">
        <f>VLOOKUP(F359,'N2K Features'!$D$5:$CL$125,37,FALSE)</f>
        <v>Yes</v>
      </c>
      <c r="AQ359" s="76" t="str">
        <f>VLOOKUP(F359,'N2K Features'!$D$5:$CL$125,38,FALSE)</f>
        <v>Small</v>
      </c>
      <c r="AR359" s="76" t="str">
        <f>VLOOKUP(F359,'N2K Features'!$D$5:$CL$125,39,FALSE)</f>
        <v>Low</v>
      </c>
      <c r="AS359" s="76" t="str">
        <f>VLOOKUP(F359,'N2K Features'!$D$5:$CL$125,40,FALSE)</f>
        <v>Yes</v>
      </c>
      <c r="AT359" s="76" t="str">
        <f>VLOOKUP(F359,'N2K Features'!$D$5:$CL$125,41,FALSE)</f>
        <v>Small</v>
      </c>
      <c r="AU359" s="76" t="str">
        <f>VLOOKUP(F359,'N2K Features'!$D$5:$CL$125,42,FALSE)</f>
        <v>High</v>
      </c>
      <c r="AV359" s="76" t="str">
        <f>VLOOKUP(F359,'N2K Features'!$D$5:$CL$125,43,FALSE)</f>
        <v>No</v>
      </c>
      <c r="AW359" s="76">
        <f>VLOOKUP(F359,'N2K Features'!$D$5:$CL$125,44,FALSE)</f>
        <v>0</v>
      </c>
      <c r="AX359" s="76">
        <f>VLOOKUP(F359,'N2K Features'!$D$5:$CL$125,45,FALSE)</f>
        <v>0</v>
      </c>
      <c r="AY359" s="76" t="str">
        <f>VLOOKUP(F359,'N2K Features'!$D$5:$CL$125,46,FALSE)</f>
        <v>No</v>
      </c>
      <c r="AZ359" s="76">
        <f>VLOOKUP(F359,'N2K Features'!$D$5:$CL$125,47,FALSE)</f>
        <v>0</v>
      </c>
      <c r="BA359" s="76">
        <f>VLOOKUP(F359,'N2K Features'!$D$5:$CL$125,48,FALSE)</f>
        <v>0</v>
      </c>
      <c r="BB359" s="76" t="str">
        <f>VLOOKUP(F359,'N2K Features'!$D$5:$CL$125,49,FALSE)</f>
        <v>No</v>
      </c>
      <c r="BC359" s="76">
        <f>VLOOKUP(F359,'N2K Features'!$D$5:$CL$125,50,FALSE)</f>
        <v>0</v>
      </c>
      <c r="BD359" s="130">
        <f>VLOOKUP(F359,'N2K Features'!$D$5:$CL$125,51,FALSE)</f>
        <v>0</v>
      </c>
      <c r="BE359" s="76" t="str">
        <f>VLOOKUP(F359,'N2K Features'!$D$5:$CL$125,52,FALSE)</f>
        <v>Yes</v>
      </c>
      <c r="BF359" s="76" t="str">
        <f>VLOOKUP(F359,'N2K Features'!$D$5:$CL$125,53,FALSE)</f>
        <v>Small</v>
      </c>
      <c r="BG359" s="130" t="str">
        <f>VLOOKUP(F359,'N2K Features'!$D$5:$CL$125,54,FALSE)</f>
        <v>Low</v>
      </c>
      <c r="BH359" s="76" t="str">
        <f>VLOOKUP(F359,'N2K Features'!$D$5:$CL$125,55,FALSE)</f>
        <v>Yes</v>
      </c>
      <c r="BI359" s="76" t="str">
        <f>VLOOKUP(F359,'N2K Features'!$D$5:$CL$125,56,FALSE)</f>
        <v>Large</v>
      </c>
      <c r="BJ359" s="76" t="str">
        <f>VLOOKUP(F359,'N2K Features'!$D$5:$CL$125,57,FALSE)</f>
        <v>High</v>
      </c>
      <c r="BK359" s="76" t="str">
        <f>VLOOKUP(F359,'N2K Features'!$D$5:$CL$125,58,FALSE)</f>
        <v>Yes</v>
      </c>
      <c r="BL359" s="76" t="str">
        <f>VLOOKUP(F359,'N2K Features'!$D$5:$CL$125,59,FALSE)</f>
        <v>Large</v>
      </c>
      <c r="BM359" s="130" t="str">
        <f>VLOOKUP(F359,'N2K Features'!$D$5:$CL$125,60,FALSE)</f>
        <v>High</v>
      </c>
      <c r="BN359" s="76" t="str">
        <f>VLOOKUP(F359,'N2K Features'!$D$5:$CL$125,61,FALSE)</f>
        <v>Yes</v>
      </c>
      <c r="BO359" s="76" t="str">
        <f>VLOOKUP(F359,'N2K Features'!$D$5:$CL$125,62,FALSE)</f>
        <v>Medium</v>
      </c>
      <c r="BP359" s="76" t="str">
        <f>VLOOKUP(F359,'N2K Features'!$D$5:$CL$125,63,FALSE)</f>
        <v>Moderate</v>
      </c>
      <c r="BQ359" s="76" t="str">
        <f>VLOOKUP(F359,'N2K Features'!$D$5:$CL$125,64,FALSE)</f>
        <v>No</v>
      </c>
      <c r="BR359" s="76">
        <f>VLOOKUP(F359,'N2K Features'!$D$5:$CL$125,65,FALSE)</f>
        <v>0</v>
      </c>
      <c r="BS359" s="76">
        <f>VLOOKUP(F359,'N2K Features'!$D$5:$CL$125,66,FALSE)</f>
        <v>0</v>
      </c>
      <c r="BT359" s="76" t="str">
        <f>VLOOKUP(F359,'N2K Features'!$D$5:$CL$125,67,FALSE)</f>
        <v>Yes</v>
      </c>
      <c r="BU359" s="76" t="str">
        <f>VLOOKUP(F359,'N2K Features'!$D$5:$CL$125,68,FALSE)</f>
        <v>Medium</v>
      </c>
      <c r="BV359" s="76" t="str">
        <f>VLOOKUP(F359,'N2K Features'!$D$5:$CL$125,69,FALSE)</f>
        <v>High</v>
      </c>
      <c r="BW359" s="76" t="str">
        <f>VLOOKUP(F359,'N2K Features'!$D$5:$CL$125,70,FALSE)</f>
        <v>Yes</v>
      </c>
      <c r="BX359" s="76" t="str">
        <f>VLOOKUP(F359,'N2K Features'!$D$5:$CL$125,71,FALSE)</f>
        <v>Medium</v>
      </c>
      <c r="BY359" s="130" t="str">
        <f>VLOOKUP(F359,'N2K Features'!$D$5:$CL$125,72,FALSE)</f>
        <v>High</v>
      </c>
      <c r="BZ359" s="76" t="str">
        <f>VLOOKUP(F359,'N2K Features'!$D$5:$CL$125,73,FALSE)</f>
        <v>No</v>
      </c>
      <c r="CA359" s="76">
        <f>VLOOKUP(F359,'N2K Features'!$D$5:$CL$125,74,FALSE)</f>
        <v>0</v>
      </c>
      <c r="CB359" s="76">
        <f>VLOOKUP(F359,'N2K Features'!$D$5:$CL$125,75,FALSE)</f>
        <v>0</v>
      </c>
      <c r="CC359" s="76" t="str">
        <f>VLOOKUP(F359,'N2K Features'!$D$5:$CL$125,76,FALSE)</f>
        <v>No</v>
      </c>
      <c r="CD359" s="76">
        <f>VLOOKUP(F359,'N2K Features'!$D$5:$CL$125,77,FALSE)</f>
        <v>0</v>
      </c>
      <c r="CE359" s="76">
        <f>VLOOKUP(F359,'N2K Features'!$D$5:$CL$125,78,FALSE)</f>
        <v>0</v>
      </c>
      <c r="CF359" s="76" t="str">
        <f>VLOOKUP(F359,'N2K Features'!$D$5:$CL$125,79,FALSE)</f>
        <v>Yes</v>
      </c>
      <c r="CG359" s="76" t="str">
        <f>VLOOKUP(F359,'N2K Features'!$D$5:$CL$125,80,FALSE)</f>
        <v>Medium</v>
      </c>
      <c r="CH359" s="76" t="str">
        <f>VLOOKUP(F359,'N2K Features'!$D$5:$CL$125,81,FALSE)</f>
        <v>High</v>
      </c>
      <c r="CI359" s="76" t="str">
        <f>VLOOKUP(F359,'N2K Features'!$D$5:$CL$125,82,FALSE)</f>
        <v>No</v>
      </c>
      <c r="CJ359" s="76">
        <f>VLOOKUP(F359,'N2K Features'!$D$5:$CL$125,83,FALSE)</f>
        <v>0</v>
      </c>
      <c r="CK359" s="76">
        <f>VLOOKUP(F359,'N2K Features'!$D$5:$CL$125,84,FALSE)</f>
        <v>0</v>
      </c>
      <c r="CL359" s="76" t="str">
        <f>VLOOKUP(F359,'N2K Features'!$D$5:$CL$125,85,FALSE)</f>
        <v>Yes</v>
      </c>
      <c r="CM359" s="76" t="str">
        <f>VLOOKUP(F359,'N2K Features'!$D$5:$CL$125,86,FALSE)</f>
        <v>Medium</v>
      </c>
      <c r="CN359" s="79" t="str">
        <f>VLOOKUP(F359,'N2K Features'!$D$5:$CL$125,87,FALSE)</f>
        <v>Distinctive often exceptional landscapes; attracts visitors in certain areas but others may be inaccessible; walking, bird watching</v>
      </c>
    </row>
    <row r="360" spans="1:92" ht="14.4" hidden="1" x14ac:dyDescent="0.3">
      <c r="A360" s="129" t="s">
        <v>340</v>
      </c>
      <c r="B360" s="59" t="s">
        <v>341</v>
      </c>
      <c r="C360" s="59" t="s">
        <v>585</v>
      </c>
      <c r="D360" s="59" t="s">
        <v>142</v>
      </c>
      <c r="E360" s="59" t="s">
        <v>590</v>
      </c>
      <c r="F360" s="59" t="s">
        <v>143</v>
      </c>
      <c r="G360" s="59" t="s">
        <v>144</v>
      </c>
      <c r="H360" s="179" t="s">
        <v>145</v>
      </c>
      <c r="I360" s="77" t="str">
        <f>VLOOKUP(F360,'N2K Features'!$D$5:$CL$125,4,FALSE)</f>
        <v>Yes</v>
      </c>
      <c r="J360" s="77" t="str">
        <f>VLOOKUP(F360,'N2K Features'!$D$5:$CL$125,5,FALSE)</f>
        <v>Medium</v>
      </c>
      <c r="K360" s="77" t="str">
        <f>VLOOKUP(F360,'N2K Features'!$D$5:$CL$125,6,FALSE)</f>
        <v>Moderate</v>
      </c>
      <c r="L360" s="77" t="str">
        <f>VLOOKUP(F360,'N2K Features'!$D$5:$CL$125,7,FALSE)</f>
        <v>Yes</v>
      </c>
      <c r="M360" s="77" t="str">
        <f>VLOOKUP(F360,'N2K Features'!$D$5:$CL$125,8,FALSE)</f>
        <v>Medium</v>
      </c>
      <c r="N360" s="77" t="str">
        <f>VLOOKUP(F360,'N2K Features'!$D$5:$CL$125,9,FALSE)</f>
        <v>High</v>
      </c>
      <c r="O360" s="77" t="str">
        <f>VLOOKUP(F360,'N2K Features'!$D$5:$CL$125,10,FALSE)</f>
        <v>Yes</v>
      </c>
      <c r="P360" s="77" t="str">
        <f>VLOOKUP(F360,'N2K Features'!$D$5:$CL$125,11,FALSE)</f>
        <v>Medium</v>
      </c>
      <c r="Q360" s="77" t="str">
        <f>VLOOKUP(F360,'N2K Features'!$D$5:$CL$125,12,FALSE)</f>
        <v>Low</v>
      </c>
      <c r="R360" s="77" t="str">
        <f>VLOOKUP(F360,'N2K Features'!$D$5:$CL$125,13,FALSE)</f>
        <v>Yes</v>
      </c>
      <c r="S360" s="77" t="str">
        <f>VLOOKUP(F360,'N2K Features'!$D$5:$CL$125,14,FALSE)</f>
        <v>Medium</v>
      </c>
      <c r="T360" s="77" t="str">
        <f>VLOOKUP(F360,'N2K Features'!$D$5:$CL$125,15,FALSE)</f>
        <v>High</v>
      </c>
      <c r="U360" s="77" t="str">
        <f>VLOOKUP(F360,'N2K Features'!$D$5:$CL$125,16,FALSE)</f>
        <v>Yes</v>
      </c>
      <c r="V360" s="77" t="str">
        <f>VLOOKUP(F360,'N2K Features'!$D$5:$CL$125, 17,FALSE)</f>
        <v>Small</v>
      </c>
      <c r="W360" s="77" t="str">
        <f>VLOOKUP(F360,'N2K Features'!$D$5:$CL$125,18,FALSE)</f>
        <v>Low</v>
      </c>
      <c r="X360" s="77" t="str">
        <f>VLOOKUP(F360,'N2K Features'!$D$5:$CL$125,19,FALSE)</f>
        <v>No</v>
      </c>
      <c r="Y360" s="77">
        <f>VLOOKUP(F360,'N2K Features'!$D$5:$CL$125,20,FALSE)</f>
        <v>0</v>
      </c>
      <c r="Z360" s="77">
        <f>VLOOKUP(F360,'N2K Features'!$D$5:$CL$125,21,FALSE)</f>
        <v>0</v>
      </c>
      <c r="AA360" s="77" t="str">
        <f>VLOOKUP(F360,'N2K Features'!$D$5:$CL$125,22,FALSE)</f>
        <v>No</v>
      </c>
      <c r="AB360" s="77">
        <f>VLOOKUP(F360,'N2K Features'!$D$5:$CL$125,23,FALSE)</f>
        <v>0</v>
      </c>
      <c r="AC360" s="77">
        <f>VLOOKUP(F360,'N2K Features'!$D$5:$CL$125,24,FALSE)</f>
        <v>0</v>
      </c>
      <c r="AD360" s="77" t="str">
        <f>VLOOKUP(F360,'N2K Features'!$D$5:$CL$125,25,FALSE)</f>
        <v>Yes</v>
      </c>
      <c r="AE360" s="77" t="str">
        <f>VLOOKUP(F360,'N2K Features'!$D$5:$CL$125,26,FALSE)</f>
        <v>Medium</v>
      </c>
      <c r="AF360" s="78" t="str">
        <f>VLOOKUP(F360,'N2K Features'!$D$5:$CL$125,27,FALSE)</f>
        <v>High</v>
      </c>
      <c r="AG360" s="76" t="str">
        <f>VLOOKUP(F360,'N2K Features'!$D$5:$CL$125,28,FALSE)</f>
        <v>Yes</v>
      </c>
      <c r="AH360" s="76" t="str">
        <f>VLOOKUP(F360,'N2K Features'!$D$5:$CL$125,29,FALSE)</f>
        <v>Small</v>
      </c>
      <c r="AI360" s="76" t="str">
        <f>VLOOKUP(F360,'N2K Features'!$D$5:$CL$125,30,FALSE)</f>
        <v>High</v>
      </c>
      <c r="AJ360" s="76" t="str">
        <f>VLOOKUP(F360,'N2K Features'!$D$5:$CL$125,31,FALSE)</f>
        <v>Yes</v>
      </c>
      <c r="AK360" s="76" t="str">
        <f>VLOOKUP(F360,'N2K Features'!$D$5:$CL$125,32,FALSE)</f>
        <v>Medium</v>
      </c>
      <c r="AL360" s="76" t="str">
        <f>VLOOKUP(F360,'N2K Features'!$D$5:$CL$125,33,FALSE)</f>
        <v>Low</v>
      </c>
      <c r="AM360" s="76" t="str">
        <f>VLOOKUP(F360,'N2K Features'!$D$5:$CL$125,34,FALSE)</f>
        <v>No</v>
      </c>
      <c r="AN360" s="76">
        <f>VLOOKUP(F360,'N2K Features'!$D$5:$CL$125,35,FALSE)</f>
        <v>0</v>
      </c>
      <c r="AO360" s="76">
        <f>VLOOKUP(F360,'N2K Features'!$D$5:$CL$125,36,FALSE)</f>
        <v>0</v>
      </c>
      <c r="AP360" s="76" t="str">
        <f>VLOOKUP(F360,'N2K Features'!$D$5:$CL$125,37,FALSE)</f>
        <v>Yes</v>
      </c>
      <c r="AQ360" s="76" t="str">
        <f>VLOOKUP(F360,'N2K Features'!$D$5:$CL$125,38,FALSE)</f>
        <v>Small</v>
      </c>
      <c r="AR360" s="76" t="str">
        <f>VLOOKUP(F360,'N2K Features'!$D$5:$CL$125,39,FALSE)</f>
        <v>Low</v>
      </c>
      <c r="AS360" s="76" t="str">
        <f>VLOOKUP(F360,'N2K Features'!$D$5:$CL$125,40,FALSE)</f>
        <v>Yes</v>
      </c>
      <c r="AT360" s="76" t="str">
        <f>VLOOKUP(F360,'N2K Features'!$D$5:$CL$125,41,FALSE)</f>
        <v>Small</v>
      </c>
      <c r="AU360" s="76" t="str">
        <f>VLOOKUP(F360,'N2K Features'!$D$5:$CL$125,42,FALSE)</f>
        <v>High</v>
      </c>
      <c r="AV360" s="76" t="str">
        <f>VLOOKUP(F360,'N2K Features'!$D$5:$CL$125,43,FALSE)</f>
        <v>No</v>
      </c>
      <c r="AW360" s="76">
        <f>VLOOKUP(F360,'N2K Features'!$D$5:$CL$125,44,FALSE)</f>
        <v>0</v>
      </c>
      <c r="AX360" s="76">
        <f>VLOOKUP(F360,'N2K Features'!$D$5:$CL$125,45,FALSE)</f>
        <v>0</v>
      </c>
      <c r="AY360" s="76" t="str">
        <f>VLOOKUP(F360,'N2K Features'!$D$5:$CL$125,46,FALSE)</f>
        <v>No</v>
      </c>
      <c r="AZ360" s="76">
        <f>VLOOKUP(F360,'N2K Features'!$D$5:$CL$125,47,FALSE)</f>
        <v>0</v>
      </c>
      <c r="BA360" s="76">
        <f>VLOOKUP(F360,'N2K Features'!$D$5:$CL$125,48,FALSE)</f>
        <v>0</v>
      </c>
      <c r="BB360" s="76" t="str">
        <f>VLOOKUP(F360,'N2K Features'!$D$5:$CL$125,49,FALSE)</f>
        <v>No</v>
      </c>
      <c r="BC360" s="76">
        <f>VLOOKUP(F360,'N2K Features'!$D$5:$CL$125,50,FALSE)</f>
        <v>0</v>
      </c>
      <c r="BD360" s="130">
        <f>VLOOKUP(F360,'N2K Features'!$D$5:$CL$125,51,FALSE)</f>
        <v>0</v>
      </c>
      <c r="BE360" s="76" t="str">
        <f>VLOOKUP(F360,'N2K Features'!$D$5:$CL$125,52,FALSE)</f>
        <v>Yes</v>
      </c>
      <c r="BF360" s="76" t="str">
        <f>VLOOKUP(F360,'N2K Features'!$D$5:$CL$125,53,FALSE)</f>
        <v>Small</v>
      </c>
      <c r="BG360" s="130" t="str">
        <f>VLOOKUP(F360,'N2K Features'!$D$5:$CL$125,54,FALSE)</f>
        <v>Low</v>
      </c>
      <c r="BH360" s="76" t="str">
        <f>VLOOKUP(F360,'N2K Features'!$D$5:$CL$125,55,FALSE)</f>
        <v>Yes</v>
      </c>
      <c r="BI360" s="76" t="str">
        <f>VLOOKUP(F360,'N2K Features'!$D$5:$CL$125,56,FALSE)</f>
        <v>Large</v>
      </c>
      <c r="BJ360" s="76" t="str">
        <f>VLOOKUP(F360,'N2K Features'!$D$5:$CL$125,57,FALSE)</f>
        <v>High</v>
      </c>
      <c r="BK360" s="76" t="str">
        <f>VLOOKUP(F360,'N2K Features'!$D$5:$CL$125,58,FALSE)</f>
        <v>Yes</v>
      </c>
      <c r="BL360" s="76" t="str">
        <f>VLOOKUP(F360,'N2K Features'!$D$5:$CL$125,59,FALSE)</f>
        <v>Large</v>
      </c>
      <c r="BM360" s="130" t="str">
        <f>VLOOKUP(F360,'N2K Features'!$D$5:$CL$125,60,FALSE)</f>
        <v>High</v>
      </c>
      <c r="BN360" s="76" t="str">
        <f>VLOOKUP(F360,'N2K Features'!$D$5:$CL$125,61,FALSE)</f>
        <v>Yes</v>
      </c>
      <c r="BO360" s="76" t="str">
        <f>VLOOKUP(F360,'N2K Features'!$D$5:$CL$125,62,FALSE)</f>
        <v>Medium</v>
      </c>
      <c r="BP360" s="76" t="str">
        <f>VLOOKUP(F360,'N2K Features'!$D$5:$CL$125,63,FALSE)</f>
        <v>Moderate</v>
      </c>
      <c r="BQ360" s="76" t="str">
        <f>VLOOKUP(F360,'N2K Features'!$D$5:$CL$125,64,FALSE)</f>
        <v>Yes</v>
      </c>
      <c r="BR360" s="76" t="str">
        <f>VLOOKUP(F360,'N2K Features'!$D$5:$CL$125,65,FALSE)</f>
        <v>Medium</v>
      </c>
      <c r="BS360" s="76" t="str">
        <f>VLOOKUP(F360,'N2K Features'!$D$5:$CL$125,66,FALSE)</f>
        <v>Moderate</v>
      </c>
      <c r="BT360" s="76" t="str">
        <f>VLOOKUP(F360,'N2K Features'!$D$5:$CL$125,67,FALSE)</f>
        <v>Yes</v>
      </c>
      <c r="BU360" s="76" t="str">
        <f>VLOOKUP(F360,'N2K Features'!$D$5:$CL$125,68,FALSE)</f>
        <v>Medium</v>
      </c>
      <c r="BV360" s="76" t="str">
        <f>VLOOKUP(F360,'N2K Features'!$D$5:$CL$125,69,FALSE)</f>
        <v>High</v>
      </c>
      <c r="BW360" s="76" t="str">
        <f>VLOOKUP(F360,'N2K Features'!$D$5:$CL$125,70,FALSE)</f>
        <v>Yes</v>
      </c>
      <c r="BX360" s="76" t="str">
        <f>VLOOKUP(F360,'N2K Features'!$D$5:$CL$125,71,FALSE)</f>
        <v>Medium</v>
      </c>
      <c r="BY360" s="130" t="str">
        <f>VLOOKUP(F360,'N2K Features'!$D$5:$CL$125,72,FALSE)</f>
        <v>High</v>
      </c>
      <c r="BZ360" s="76" t="str">
        <f>VLOOKUP(F360,'N2K Features'!$D$5:$CL$125,73,FALSE)</f>
        <v>No</v>
      </c>
      <c r="CA360" s="76">
        <f>VLOOKUP(F360,'N2K Features'!$D$5:$CL$125,74,FALSE)</f>
        <v>0</v>
      </c>
      <c r="CB360" s="76">
        <f>VLOOKUP(F360,'N2K Features'!$D$5:$CL$125,75,FALSE)</f>
        <v>0</v>
      </c>
      <c r="CC360" s="76" t="str">
        <f>VLOOKUP(F360,'N2K Features'!$D$5:$CL$125,76,FALSE)</f>
        <v>No</v>
      </c>
      <c r="CD360" s="76">
        <f>VLOOKUP(F360,'N2K Features'!$D$5:$CL$125,77,FALSE)</f>
        <v>0</v>
      </c>
      <c r="CE360" s="76">
        <f>VLOOKUP(F360,'N2K Features'!$D$5:$CL$125,78,FALSE)</f>
        <v>0</v>
      </c>
      <c r="CF360" s="76" t="str">
        <f>VLOOKUP(F360,'N2K Features'!$D$5:$CL$125,79,FALSE)</f>
        <v>Yes</v>
      </c>
      <c r="CG360" s="76" t="str">
        <f>VLOOKUP(F360,'N2K Features'!$D$5:$CL$125,80,FALSE)</f>
        <v>Medium</v>
      </c>
      <c r="CH360" s="76" t="str">
        <f>VLOOKUP(F360,'N2K Features'!$D$5:$CL$125,81,FALSE)</f>
        <v>High</v>
      </c>
      <c r="CI360" s="76" t="str">
        <f>VLOOKUP(F360,'N2K Features'!$D$5:$CL$125,82,FALSE)</f>
        <v>No</v>
      </c>
      <c r="CJ360" s="76">
        <f>VLOOKUP(F360,'N2K Features'!$D$5:$CL$125,83,FALSE)</f>
        <v>0</v>
      </c>
      <c r="CK360" s="76">
        <f>VLOOKUP(F360,'N2K Features'!$D$5:$CL$125,84,FALSE)</f>
        <v>0</v>
      </c>
      <c r="CL360" s="76" t="str">
        <f>VLOOKUP(F360,'N2K Features'!$D$5:$CL$125,85,FALSE)</f>
        <v>Yes</v>
      </c>
      <c r="CM360" s="76" t="str">
        <f>VLOOKUP(F360,'N2K Features'!$D$5:$CL$125,86,FALSE)</f>
        <v>Low</v>
      </c>
      <c r="CN360" s="79" t="str">
        <f>VLOOKUP(F360,'N2K Features'!$D$5:$CL$125,87,FALSE)</f>
        <v>Contributes to diverse landscape</v>
      </c>
    </row>
    <row r="361" spans="1:92" ht="14.4" hidden="1" x14ac:dyDescent="0.3">
      <c r="A361" s="129" t="s">
        <v>340</v>
      </c>
      <c r="B361" s="59" t="s">
        <v>341</v>
      </c>
      <c r="C361" s="59" t="s">
        <v>585</v>
      </c>
      <c r="D361" s="59" t="s">
        <v>138</v>
      </c>
      <c r="E361" s="59" t="s">
        <v>590</v>
      </c>
      <c r="F361" s="59" t="s">
        <v>139</v>
      </c>
      <c r="G361" s="59" t="s">
        <v>140</v>
      </c>
      <c r="H361" s="179" t="s">
        <v>141</v>
      </c>
      <c r="I361" s="77" t="str">
        <f>VLOOKUP(F361,'N2K Features'!$D$5:$CL$125,4,FALSE)</f>
        <v>Yes</v>
      </c>
      <c r="J361" s="77" t="str">
        <f>VLOOKUP(F361,'N2K Features'!$D$5:$CL$125,5,FALSE)</f>
        <v>Medium</v>
      </c>
      <c r="K361" s="77" t="str">
        <f>VLOOKUP(F361,'N2K Features'!$D$5:$CL$125,6,FALSE)</f>
        <v>Moderate</v>
      </c>
      <c r="L361" s="77" t="str">
        <f>VLOOKUP(F361,'N2K Features'!$D$5:$CL$125,7,FALSE)</f>
        <v>Yes</v>
      </c>
      <c r="M361" s="77" t="str">
        <f>VLOOKUP(F361,'N2K Features'!$D$5:$CL$125,8,FALSE)</f>
        <v>Medium</v>
      </c>
      <c r="N361" s="77" t="str">
        <f>VLOOKUP(F361,'N2K Features'!$D$5:$CL$125,9,FALSE)</f>
        <v>High</v>
      </c>
      <c r="O361" s="77" t="str">
        <f>VLOOKUP(F361,'N2K Features'!$D$5:$CL$125,10,FALSE)</f>
        <v>Yes</v>
      </c>
      <c r="P361" s="77" t="str">
        <f>VLOOKUP(F361,'N2K Features'!$D$5:$CL$125,11,FALSE)</f>
        <v>Medium</v>
      </c>
      <c r="Q361" s="77" t="str">
        <f>VLOOKUP(F361,'N2K Features'!$D$5:$CL$125,12,FALSE)</f>
        <v>Low</v>
      </c>
      <c r="R361" s="77" t="str">
        <f>VLOOKUP(F361,'N2K Features'!$D$5:$CL$125,13,FALSE)</f>
        <v>Yes</v>
      </c>
      <c r="S361" s="77" t="str">
        <f>VLOOKUP(F361,'N2K Features'!$D$5:$CL$125,14,FALSE)</f>
        <v>Medium</v>
      </c>
      <c r="T361" s="77" t="str">
        <f>VLOOKUP(F361,'N2K Features'!$D$5:$CL$125,15,FALSE)</f>
        <v>High</v>
      </c>
      <c r="U361" s="77" t="str">
        <f>VLOOKUP(F361,'N2K Features'!$D$5:$CL$125,16,FALSE)</f>
        <v>Yes</v>
      </c>
      <c r="V361" s="77" t="str">
        <f>VLOOKUP(F361,'N2K Features'!$D$5:$CL$125, 17,FALSE)</f>
        <v>Small</v>
      </c>
      <c r="W361" s="77" t="str">
        <f>VLOOKUP(F361,'N2K Features'!$D$5:$CL$125,18,FALSE)</f>
        <v>Low</v>
      </c>
      <c r="X361" s="77" t="str">
        <f>VLOOKUP(F361,'N2K Features'!$D$5:$CL$125,19,FALSE)</f>
        <v>No</v>
      </c>
      <c r="Y361" s="77">
        <f>VLOOKUP(F361,'N2K Features'!$D$5:$CL$125,20,FALSE)</f>
        <v>0</v>
      </c>
      <c r="Z361" s="77">
        <f>VLOOKUP(F361,'N2K Features'!$D$5:$CL$125,21,FALSE)</f>
        <v>0</v>
      </c>
      <c r="AA361" s="77" t="str">
        <f>VLOOKUP(F361,'N2K Features'!$D$5:$CL$125,22,FALSE)</f>
        <v>No</v>
      </c>
      <c r="AB361" s="77">
        <f>VLOOKUP(F361,'N2K Features'!$D$5:$CL$125,23,FALSE)</f>
        <v>0</v>
      </c>
      <c r="AC361" s="77">
        <f>VLOOKUP(F361,'N2K Features'!$D$5:$CL$125,24,FALSE)</f>
        <v>0</v>
      </c>
      <c r="AD361" s="77" t="str">
        <f>VLOOKUP(F361,'N2K Features'!$D$5:$CL$125,25,FALSE)</f>
        <v>Yes</v>
      </c>
      <c r="AE361" s="77" t="str">
        <f>VLOOKUP(F361,'N2K Features'!$D$5:$CL$125,26,FALSE)</f>
        <v>Medium</v>
      </c>
      <c r="AF361" s="78" t="str">
        <f>VLOOKUP(F361,'N2K Features'!$D$5:$CL$125,27,FALSE)</f>
        <v>High</v>
      </c>
      <c r="AG361" s="76" t="str">
        <f>VLOOKUP(F361,'N2K Features'!$D$5:$CL$125,28,FALSE)</f>
        <v>Yes</v>
      </c>
      <c r="AH361" s="76" t="str">
        <f>VLOOKUP(F361,'N2K Features'!$D$5:$CL$125,29,FALSE)</f>
        <v>Small</v>
      </c>
      <c r="AI361" s="76" t="str">
        <f>VLOOKUP(F361,'N2K Features'!$D$5:$CL$125,30,FALSE)</f>
        <v>High</v>
      </c>
      <c r="AJ361" s="76" t="str">
        <f>VLOOKUP(F361,'N2K Features'!$D$5:$CL$125,31,FALSE)</f>
        <v>Yes</v>
      </c>
      <c r="AK361" s="76" t="str">
        <f>VLOOKUP(F361,'N2K Features'!$D$5:$CL$125,32,FALSE)</f>
        <v>Medium</v>
      </c>
      <c r="AL361" s="76" t="str">
        <f>VLOOKUP(F361,'N2K Features'!$D$5:$CL$125,33,FALSE)</f>
        <v>Low</v>
      </c>
      <c r="AM361" s="76" t="str">
        <f>VLOOKUP(F361,'N2K Features'!$D$5:$CL$125,34,FALSE)</f>
        <v>No</v>
      </c>
      <c r="AN361" s="76">
        <f>VLOOKUP(F361,'N2K Features'!$D$5:$CL$125,35,FALSE)</f>
        <v>0</v>
      </c>
      <c r="AO361" s="76">
        <f>VLOOKUP(F361,'N2K Features'!$D$5:$CL$125,36,FALSE)</f>
        <v>0</v>
      </c>
      <c r="AP361" s="76" t="str">
        <f>VLOOKUP(F361,'N2K Features'!$D$5:$CL$125,37,FALSE)</f>
        <v>Yes</v>
      </c>
      <c r="AQ361" s="76" t="str">
        <f>VLOOKUP(F361,'N2K Features'!$D$5:$CL$125,38,FALSE)</f>
        <v>Small</v>
      </c>
      <c r="AR361" s="76" t="str">
        <f>VLOOKUP(F361,'N2K Features'!$D$5:$CL$125,39,FALSE)</f>
        <v>Low</v>
      </c>
      <c r="AS361" s="76" t="str">
        <f>VLOOKUP(F361,'N2K Features'!$D$5:$CL$125,40,FALSE)</f>
        <v>Yes</v>
      </c>
      <c r="AT361" s="76" t="str">
        <f>VLOOKUP(F361,'N2K Features'!$D$5:$CL$125,41,FALSE)</f>
        <v>Small</v>
      </c>
      <c r="AU361" s="76" t="str">
        <f>VLOOKUP(F361,'N2K Features'!$D$5:$CL$125,42,FALSE)</f>
        <v>High</v>
      </c>
      <c r="AV361" s="76" t="str">
        <f>VLOOKUP(F361,'N2K Features'!$D$5:$CL$125,43,FALSE)</f>
        <v>No</v>
      </c>
      <c r="AW361" s="76">
        <f>VLOOKUP(F361,'N2K Features'!$D$5:$CL$125,44,FALSE)</f>
        <v>0</v>
      </c>
      <c r="AX361" s="76">
        <f>VLOOKUP(F361,'N2K Features'!$D$5:$CL$125,45,FALSE)</f>
        <v>0</v>
      </c>
      <c r="AY361" s="76" t="str">
        <f>VLOOKUP(F361,'N2K Features'!$D$5:$CL$125,46,FALSE)</f>
        <v>No</v>
      </c>
      <c r="AZ361" s="76">
        <f>VLOOKUP(F361,'N2K Features'!$D$5:$CL$125,47,FALSE)</f>
        <v>0</v>
      </c>
      <c r="BA361" s="76">
        <f>VLOOKUP(F361,'N2K Features'!$D$5:$CL$125,48,FALSE)</f>
        <v>0</v>
      </c>
      <c r="BB361" s="76" t="str">
        <f>VLOOKUP(F361,'N2K Features'!$D$5:$CL$125,49,FALSE)</f>
        <v>No</v>
      </c>
      <c r="BC361" s="76">
        <f>VLOOKUP(F361,'N2K Features'!$D$5:$CL$125,50,FALSE)</f>
        <v>0</v>
      </c>
      <c r="BD361" s="130">
        <f>VLOOKUP(F361,'N2K Features'!$D$5:$CL$125,51,FALSE)</f>
        <v>0</v>
      </c>
      <c r="BE361" s="76" t="str">
        <f>VLOOKUP(F361,'N2K Features'!$D$5:$CL$125,52,FALSE)</f>
        <v>Yes</v>
      </c>
      <c r="BF361" s="76" t="str">
        <f>VLOOKUP(F361,'N2K Features'!$D$5:$CL$125,53,FALSE)</f>
        <v>Small</v>
      </c>
      <c r="BG361" s="130" t="str">
        <f>VLOOKUP(F361,'N2K Features'!$D$5:$CL$125,54,FALSE)</f>
        <v>Low</v>
      </c>
      <c r="BH361" s="76" t="str">
        <f>VLOOKUP(F361,'N2K Features'!$D$5:$CL$125,55,FALSE)</f>
        <v>Yes</v>
      </c>
      <c r="BI361" s="76" t="str">
        <f>VLOOKUP(F361,'N2K Features'!$D$5:$CL$125,56,FALSE)</f>
        <v>Large</v>
      </c>
      <c r="BJ361" s="76" t="str">
        <f>VLOOKUP(F361,'N2K Features'!$D$5:$CL$125,57,FALSE)</f>
        <v>High</v>
      </c>
      <c r="BK361" s="76" t="str">
        <f>VLOOKUP(F361,'N2K Features'!$D$5:$CL$125,58,FALSE)</f>
        <v>Yes</v>
      </c>
      <c r="BL361" s="76" t="str">
        <f>VLOOKUP(F361,'N2K Features'!$D$5:$CL$125,59,FALSE)</f>
        <v>Large</v>
      </c>
      <c r="BM361" s="130" t="str">
        <f>VLOOKUP(F361,'N2K Features'!$D$5:$CL$125,60,FALSE)</f>
        <v>High</v>
      </c>
      <c r="BN361" s="76" t="str">
        <f>VLOOKUP(F361,'N2K Features'!$D$5:$CL$125,61,FALSE)</f>
        <v>Yes</v>
      </c>
      <c r="BO361" s="76" t="str">
        <f>VLOOKUP(F361,'N2K Features'!$D$5:$CL$125,62,FALSE)</f>
        <v>Medium</v>
      </c>
      <c r="BP361" s="76" t="str">
        <f>VLOOKUP(F361,'N2K Features'!$D$5:$CL$125,63,FALSE)</f>
        <v>Moderate</v>
      </c>
      <c r="BQ361" s="76" t="str">
        <f>VLOOKUP(F361,'N2K Features'!$D$5:$CL$125,64,FALSE)</f>
        <v>No</v>
      </c>
      <c r="BR361" s="76">
        <f>VLOOKUP(F361,'N2K Features'!$D$5:$CL$125,65,FALSE)</f>
        <v>0</v>
      </c>
      <c r="BS361" s="76">
        <f>VLOOKUP(F361,'N2K Features'!$D$5:$CL$125,66,FALSE)</f>
        <v>0</v>
      </c>
      <c r="BT361" s="76" t="str">
        <f>VLOOKUP(F361,'N2K Features'!$D$5:$CL$125,67,FALSE)</f>
        <v>Yes</v>
      </c>
      <c r="BU361" s="76" t="str">
        <f>VLOOKUP(F361,'N2K Features'!$D$5:$CL$125,68,FALSE)</f>
        <v>Medium</v>
      </c>
      <c r="BV361" s="76" t="str">
        <f>VLOOKUP(F361,'N2K Features'!$D$5:$CL$125,69,FALSE)</f>
        <v>High</v>
      </c>
      <c r="BW361" s="76" t="str">
        <f>VLOOKUP(F361,'N2K Features'!$D$5:$CL$125,70,FALSE)</f>
        <v>Yes</v>
      </c>
      <c r="BX361" s="76" t="str">
        <f>VLOOKUP(F361,'N2K Features'!$D$5:$CL$125,71,FALSE)</f>
        <v>Medium</v>
      </c>
      <c r="BY361" s="130" t="str">
        <f>VLOOKUP(F361,'N2K Features'!$D$5:$CL$125,72,FALSE)</f>
        <v>High</v>
      </c>
      <c r="BZ361" s="76" t="str">
        <f>VLOOKUP(F361,'N2K Features'!$D$5:$CL$125,73,FALSE)</f>
        <v>No</v>
      </c>
      <c r="CA361" s="76">
        <f>VLOOKUP(F361,'N2K Features'!$D$5:$CL$125,74,FALSE)</f>
        <v>0</v>
      </c>
      <c r="CB361" s="76">
        <f>VLOOKUP(F361,'N2K Features'!$D$5:$CL$125,75,FALSE)</f>
        <v>0</v>
      </c>
      <c r="CC361" s="76" t="str">
        <f>VLOOKUP(F361,'N2K Features'!$D$5:$CL$125,76,FALSE)</f>
        <v>No</v>
      </c>
      <c r="CD361" s="76">
        <f>VLOOKUP(F361,'N2K Features'!$D$5:$CL$125,77,FALSE)</f>
        <v>0</v>
      </c>
      <c r="CE361" s="76">
        <f>VLOOKUP(F361,'N2K Features'!$D$5:$CL$125,78,FALSE)</f>
        <v>0</v>
      </c>
      <c r="CF361" s="76" t="str">
        <f>VLOOKUP(F361,'N2K Features'!$D$5:$CL$125,79,FALSE)</f>
        <v>Yes</v>
      </c>
      <c r="CG361" s="76" t="str">
        <f>VLOOKUP(F361,'N2K Features'!$D$5:$CL$125,80,FALSE)</f>
        <v>Medium</v>
      </c>
      <c r="CH361" s="76" t="str">
        <f>VLOOKUP(F361,'N2K Features'!$D$5:$CL$125,81,FALSE)</f>
        <v>High</v>
      </c>
      <c r="CI361" s="76" t="str">
        <f>VLOOKUP(F361,'N2K Features'!$D$5:$CL$125,82,FALSE)</f>
        <v>No</v>
      </c>
      <c r="CJ361" s="76">
        <f>VLOOKUP(F361,'N2K Features'!$D$5:$CL$125,83,FALSE)</f>
        <v>0</v>
      </c>
      <c r="CK361" s="76">
        <f>VLOOKUP(F361,'N2K Features'!$D$5:$CL$125,84,FALSE)</f>
        <v>0</v>
      </c>
      <c r="CL361" s="76" t="str">
        <f>VLOOKUP(F361,'N2K Features'!$D$5:$CL$125,85,FALSE)</f>
        <v>Yes</v>
      </c>
      <c r="CM361" s="76" t="str">
        <f>VLOOKUP(F361,'N2K Features'!$D$5:$CL$125,86,FALSE)</f>
        <v>Medium</v>
      </c>
      <c r="CN361" s="79" t="str">
        <f>VLOOKUP(F361,'N2K Features'!$D$5:$CL$125,87,FALSE)</f>
        <v>Distinctive often exceptional landscapes; attracts visitors in certain areas but others may be inaccessible; walking, bird watching</v>
      </c>
    </row>
    <row r="362" spans="1:92" ht="14.4" hidden="1" x14ac:dyDescent="0.3">
      <c r="A362" s="129" t="s">
        <v>342</v>
      </c>
      <c r="B362" s="59" t="s">
        <v>343</v>
      </c>
      <c r="C362" s="59" t="s">
        <v>528</v>
      </c>
      <c r="D362" s="59" t="s">
        <v>15</v>
      </c>
      <c r="E362" s="59" t="s">
        <v>17</v>
      </c>
      <c r="F362" s="59" t="s">
        <v>16</v>
      </c>
      <c r="G362" s="59" t="s">
        <v>17</v>
      </c>
      <c r="H362" s="179" t="s">
        <v>18</v>
      </c>
      <c r="I362" s="77" t="str">
        <f>VLOOKUP(F362,'N2K Features'!$D$5:$CL$125,4,FALSE)</f>
        <v>No</v>
      </c>
      <c r="J362" s="77">
        <f>VLOOKUP(F362,'N2K Features'!$D$5:$CL$125,5,FALSE)</f>
        <v>0</v>
      </c>
      <c r="K362" s="77">
        <f>VLOOKUP(F362,'N2K Features'!$D$5:$CL$125,6,FALSE)</f>
        <v>0</v>
      </c>
      <c r="L362" s="77" t="str">
        <f>VLOOKUP(F362,'N2K Features'!$D$5:$CL$125,7,FALSE)</f>
        <v>No</v>
      </c>
      <c r="M362" s="77" t="str">
        <f>VLOOKUP(F362,'N2K Features'!$D$5:$CL$125,8,FALSE)</f>
        <v>Negligible</v>
      </c>
      <c r="N362" s="77" t="str">
        <f>VLOOKUP(F362,'N2K Features'!$D$5:$CL$125,9,FALSE)</f>
        <v>Low</v>
      </c>
      <c r="O362" s="77" t="str">
        <f>VLOOKUP(F362,'N2K Features'!$D$5:$CL$125,10,FALSE)</f>
        <v>No</v>
      </c>
      <c r="P362" s="77" t="str">
        <f>VLOOKUP(F362,'N2K Features'!$D$5:$CL$125,11,FALSE)</f>
        <v>Negligible</v>
      </c>
      <c r="Q362" s="77" t="str">
        <f>VLOOKUP(F362,'N2K Features'!$D$5:$CL$125,12,FALSE)</f>
        <v>Low</v>
      </c>
      <c r="R362" s="77" t="str">
        <f>VLOOKUP(F362,'N2K Features'!$D$5:$CL$125,13,FALSE)</f>
        <v>No</v>
      </c>
      <c r="S362" s="77">
        <f>VLOOKUP(F362,'N2K Features'!$D$5:$CL$125,14,FALSE)</f>
        <v>0</v>
      </c>
      <c r="T362" s="77">
        <f>VLOOKUP(F362,'N2K Features'!$D$5:$CL$125,15,FALSE)</f>
        <v>0</v>
      </c>
      <c r="U362" s="77" t="str">
        <f>VLOOKUP(F362,'N2K Features'!$D$5:$CL$125,16,FALSE)</f>
        <v>No</v>
      </c>
      <c r="V362" s="77">
        <f>VLOOKUP(F362,'N2K Features'!$D$5:$CL$125, 17,FALSE)</f>
        <v>0</v>
      </c>
      <c r="W362" s="77">
        <f>VLOOKUP(F362,'N2K Features'!$D$5:$CL$125,18,FALSE)</f>
        <v>0</v>
      </c>
      <c r="X362" s="77" t="str">
        <f>VLOOKUP(F362,'N2K Features'!$D$5:$CL$125,19,FALSE)</f>
        <v>No</v>
      </c>
      <c r="Y362" s="77">
        <f>VLOOKUP(F362,'N2K Features'!$D$5:$CL$125,20,FALSE)</f>
        <v>0</v>
      </c>
      <c r="Z362" s="77">
        <f>VLOOKUP(F362,'N2K Features'!$D$5:$CL$125,21,FALSE)</f>
        <v>0</v>
      </c>
      <c r="AA362" s="77" t="str">
        <f>VLOOKUP(F362,'N2K Features'!$D$5:$CL$125,22,FALSE)</f>
        <v>No</v>
      </c>
      <c r="AB362" s="77">
        <f>VLOOKUP(F362,'N2K Features'!$D$5:$CL$125,23,FALSE)</f>
        <v>0</v>
      </c>
      <c r="AC362" s="77">
        <f>VLOOKUP(F362,'N2K Features'!$D$5:$CL$125,24,FALSE)</f>
        <v>0</v>
      </c>
      <c r="AD362" s="77" t="str">
        <f>VLOOKUP(F362,'N2K Features'!$D$5:$CL$125,25,FALSE)</f>
        <v>No</v>
      </c>
      <c r="AE362" s="77">
        <f>VLOOKUP(F362,'N2K Features'!$D$5:$CL$125,26,FALSE)</f>
        <v>0</v>
      </c>
      <c r="AF362" s="78">
        <f>VLOOKUP(F362,'N2K Features'!$D$5:$CL$125,27,FALSE)</f>
        <v>0</v>
      </c>
      <c r="AG362" s="76" t="str">
        <f>VLOOKUP(F362,'N2K Features'!$D$5:$CL$125,28,FALSE)</f>
        <v>No</v>
      </c>
      <c r="AH362" s="76">
        <f>VLOOKUP(F362,'N2K Features'!$D$5:$CL$125,29,FALSE)</f>
        <v>0</v>
      </c>
      <c r="AI362" s="76">
        <f>VLOOKUP(F362,'N2K Features'!$D$5:$CL$125,30,FALSE)</f>
        <v>0</v>
      </c>
      <c r="AJ362" s="76" t="str">
        <f>VLOOKUP(F362,'N2K Features'!$D$5:$CL$125,31,FALSE)</f>
        <v>No</v>
      </c>
      <c r="AK362" s="76">
        <f>VLOOKUP(F362,'N2K Features'!$D$5:$CL$125,32,FALSE)</f>
        <v>0</v>
      </c>
      <c r="AL362" s="76">
        <f>VLOOKUP(F362,'N2K Features'!$D$5:$CL$125,33,FALSE)</f>
        <v>0</v>
      </c>
      <c r="AM362" s="76" t="str">
        <f>VLOOKUP(F362,'N2K Features'!$D$5:$CL$125,34,FALSE)</f>
        <v>No</v>
      </c>
      <c r="AN362" s="76">
        <f>VLOOKUP(F362,'N2K Features'!$D$5:$CL$125,35,FALSE)</f>
        <v>0</v>
      </c>
      <c r="AO362" s="76">
        <f>VLOOKUP(F362,'N2K Features'!$D$5:$CL$125,36,FALSE)</f>
        <v>0</v>
      </c>
      <c r="AP362" s="76" t="str">
        <f>VLOOKUP(F362,'N2K Features'!$D$5:$CL$125,37,FALSE)</f>
        <v>No</v>
      </c>
      <c r="AQ362" s="76">
        <f>VLOOKUP(F362,'N2K Features'!$D$5:$CL$125,38,FALSE)</f>
        <v>0</v>
      </c>
      <c r="AR362" s="76">
        <f>VLOOKUP(F362,'N2K Features'!$D$5:$CL$125,39,FALSE)</f>
        <v>0</v>
      </c>
      <c r="AS362" s="76" t="str">
        <f>VLOOKUP(F362,'N2K Features'!$D$5:$CL$125,40,FALSE)</f>
        <v>No</v>
      </c>
      <c r="AT362" s="76">
        <f>VLOOKUP(F362,'N2K Features'!$D$5:$CL$125,41,FALSE)</f>
        <v>0</v>
      </c>
      <c r="AU362" s="76">
        <f>VLOOKUP(F362,'N2K Features'!$D$5:$CL$125,42,FALSE)</f>
        <v>0</v>
      </c>
      <c r="AV362" s="76" t="str">
        <f>VLOOKUP(F362,'N2K Features'!$D$5:$CL$125,43,FALSE)</f>
        <v>No</v>
      </c>
      <c r="AW362" s="76">
        <f>VLOOKUP(F362,'N2K Features'!$D$5:$CL$125,44,FALSE)</f>
        <v>0</v>
      </c>
      <c r="AX362" s="76">
        <f>VLOOKUP(F362,'N2K Features'!$D$5:$CL$125,45,FALSE)</f>
        <v>0</v>
      </c>
      <c r="AY362" s="76" t="str">
        <f>VLOOKUP(F362,'N2K Features'!$D$5:$CL$125,46,FALSE)</f>
        <v>No</v>
      </c>
      <c r="AZ362" s="76">
        <f>VLOOKUP(F362,'N2K Features'!$D$5:$CL$125,47,FALSE)</f>
        <v>0</v>
      </c>
      <c r="BA362" s="76">
        <f>VLOOKUP(F362,'N2K Features'!$D$5:$CL$125,48,FALSE)</f>
        <v>0</v>
      </c>
      <c r="BB362" s="76" t="str">
        <f>VLOOKUP(F362,'N2K Features'!$D$5:$CL$125,49,FALSE)</f>
        <v>No</v>
      </c>
      <c r="BC362" s="76">
        <f>VLOOKUP(F362,'N2K Features'!$D$5:$CL$125,50,FALSE)</f>
        <v>0</v>
      </c>
      <c r="BD362" s="130">
        <f>VLOOKUP(F362,'N2K Features'!$D$5:$CL$125,51,FALSE)</f>
        <v>0</v>
      </c>
      <c r="BE362" s="76" t="str">
        <f>VLOOKUP(F362,'N2K Features'!$D$5:$CL$125,52,FALSE)</f>
        <v>No</v>
      </c>
      <c r="BF362" s="76">
        <f>VLOOKUP(F362,'N2K Features'!$D$5:$CL$125,53,FALSE)</f>
        <v>0</v>
      </c>
      <c r="BG362" s="130">
        <f>VLOOKUP(F362,'N2K Features'!$D$5:$CL$125,54,FALSE)</f>
        <v>0</v>
      </c>
      <c r="BH362" s="76" t="str">
        <f>VLOOKUP(F362,'N2K Features'!$D$5:$CL$125,55,FALSE)</f>
        <v>No</v>
      </c>
      <c r="BI362" s="76">
        <f>VLOOKUP(F362,'N2K Features'!$D$5:$CL$125,56,FALSE)</f>
        <v>0</v>
      </c>
      <c r="BJ362" s="76">
        <f>VLOOKUP(F362,'N2K Features'!$D$5:$CL$125,57,FALSE)</f>
        <v>0</v>
      </c>
      <c r="BK362" s="76" t="str">
        <f>VLOOKUP(F362,'N2K Features'!$D$5:$CL$125,58,FALSE)</f>
        <v>No</v>
      </c>
      <c r="BL362" s="76">
        <f>VLOOKUP(F362,'N2K Features'!$D$5:$CL$125,59,FALSE)</f>
        <v>0</v>
      </c>
      <c r="BM362" s="130">
        <f>VLOOKUP(F362,'N2K Features'!$D$5:$CL$125,60,FALSE)</f>
        <v>0</v>
      </c>
      <c r="BN362" s="76" t="str">
        <f>VLOOKUP(F362,'N2K Features'!$D$5:$CL$125,61,FALSE)</f>
        <v>No</v>
      </c>
      <c r="BO362" s="76">
        <f>VLOOKUP(F362,'N2K Features'!$D$5:$CL$125,62,FALSE)</f>
        <v>0</v>
      </c>
      <c r="BP362" s="76">
        <f>VLOOKUP(F362,'N2K Features'!$D$5:$CL$125,63,FALSE)</f>
        <v>0</v>
      </c>
      <c r="BQ362" s="76" t="str">
        <f>VLOOKUP(F362,'N2K Features'!$D$5:$CL$125,64,FALSE)</f>
        <v>No</v>
      </c>
      <c r="BR362" s="76">
        <f>VLOOKUP(F362,'N2K Features'!$D$5:$CL$125,65,FALSE)</f>
        <v>0</v>
      </c>
      <c r="BS362" s="76">
        <f>VLOOKUP(F362,'N2K Features'!$D$5:$CL$125,66,FALSE)</f>
        <v>0</v>
      </c>
      <c r="BT362" s="76" t="str">
        <f>VLOOKUP(F362,'N2K Features'!$D$5:$CL$125,67,FALSE)</f>
        <v>No</v>
      </c>
      <c r="BU362" s="76">
        <f>VLOOKUP(F362,'N2K Features'!$D$5:$CL$125,68,FALSE)</f>
        <v>0</v>
      </c>
      <c r="BV362" s="76">
        <f>VLOOKUP(F362,'N2K Features'!$D$5:$CL$125,69,FALSE)</f>
        <v>0</v>
      </c>
      <c r="BW362" s="76" t="str">
        <f>VLOOKUP(F362,'N2K Features'!$D$5:$CL$125,70,FALSE)</f>
        <v>No</v>
      </c>
      <c r="BX362" s="76">
        <f>VLOOKUP(F362,'N2K Features'!$D$5:$CL$125,71,FALSE)</f>
        <v>0</v>
      </c>
      <c r="BY362" s="130">
        <f>VLOOKUP(F362,'N2K Features'!$D$5:$CL$125,72,FALSE)</f>
        <v>0</v>
      </c>
      <c r="BZ362" s="76" t="str">
        <f>VLOOKUP(F362,'N2K Features'!$D$5:$CL$125,73,FALSE)</f>
        <v>No</v>
      </c>
      <c r="CA362" s="76">
        <f>VLOOKUP(F362,'N2K Features'!$D$5:$CL$125,74,FALSE)</f>
        <v>0</v>
      </c>
      <c r="CB362" s="76">
        <f>VLOOKUP(F362,'N2K Features'!$D$5:$CL$125,75,FALSE)</f>
        <v>0</v>
      </c>
      <c r="CC362" s="76" t="str">
        <f>VLOOKUP(F362,'N2K Features'!$D$5:$CL$125,76,FALSE)</f>
        <v>No</v>
      </c>
      <c r="CD362" s="76">
        <f>VLOOKUP(F362,'N2K Features'!$D$5:$CL$125,77,FALSE)</f>
        <v>0</v>
      </c>
      <c r="CE362" s="76">
        <f>VLOOKUP(F362,'N2K Features'!$D$5:$CL$125,78,FALSE)</f>
        <v>0</v>
      </c>
      <c r="CF362" s="76" t="str">
        <f>VLOOKUP(F362,'N2K Features'!$D$5:$CL$125,79,FALSE)</f>
        <v>No</v>
      </c>
      <c r="CG362" s="76">
        <f>VLOOKUP(F362,'N2K Features'!$D$5:$CL$125,80,FALSE)</f>
        <v>0</v>
      </c>
      <c r="CH362" s="76">
        <f>VLOOKUP(F362,'N2K Features'!$D$5:$CL$125,81,FALSE)</f>
        <v>0</v>
      </c>
      <c r="CI362" s="76" t="str">
        <f>VLOOKUP(F362,'N2K Features'!$D$5:$CL$125,82,FALSE)</f>
        <v>No</v>
      </c>
      <c r="CJ362" s="76">
        <f>VLOOKUP(F362,'N2K Features'!$D$5:$CL$125,83,FALSE)</f>
        <v>0</v>
      </c>
      <c r="CK362" s="76">
        <f>VLOOKUP(F362,'N2K Features'!$D$5:$CL$125,84,FALSE)</f>
        <v>0</v>
      </c>
      <c r="CL362" s="76" t="str">
        <f>VLOOKUP(F362,'N2K Features'!$D$5:$CL$125,85,FALSE)</f>
        <v>Yes</v>
      </c>
      <c r="CM362" s="76" t="str">
        <f>VLOOKUP(F362,'N2K Features'!$D$5:$CL$125,86,FALSE)</f>
        <v>Medium</v>
      </c>
      <c r="CN362" s="79" t="str">
        <f>VLOOKUP(F362,'N2K Features'!$D$5:$CL$125,87,FALSE)</f>
        <v xml:space="preserve">Appealing to children. Close to towns, educational value. Licence required. </v>
      </c>
    </row>
    <row r="363" spans="1:92" ht="14.4" hidden="1" x14ac:dyDescent="0.3">
      <c r="A363" s="129" t="s">
        <v>344</v>
      </c>
      <c r="B363" s="59" t="s">
        <v>345</v>
      </c>
      <c r="C363" s="59" t="s">
        <v>585</v>
      </c>
      <c r="D363" s="59" t="s">
        <v>154</v>
      </c>
      <c r="E363" s="59" t="s">
        <v>591</v>
      </c>
      <c r="F363" s="59" t="s">
        <v>155</v>
      </c>
      <c r="G363" s="59" t="s">
        <v>156</v>
      </c>
      <c r="H363" s="179" t="s">
        <v>157</v>
      </c>
      <c r="I363" s="77" t="str">
        <f>VLOOKUP(F363,'N2K Features'!$D$5:$CL$125,4,FALSE)</f>
        <v>Yes</v>
      </c>
      <c r="J363" s="77" t="str">
        <f>VLOOKUP(F363,'N2K Features'!$D$5:$CL$125,5,FALSE)</f>
        <v>Medium</v>
      </c>
      <c r="K363" s="77" t="str">
        <f>VLOOKUP(F363,'N2K Features'!$D$5:$CL$125,6,FALSE)</f>
        <v>Moderate</v>
      </c>
      <c r="L363" s="77" t="str">
        <f>VLOOKUP(F363,'N2K Features'!$D$5:$CL$125,7,FALSE)</f>
        <v>Yes</v>
      </c>
      <c r="M363" s="77" t="str">
        <f>VLOOKUP(F363,'N2K Features'!$D$5:$CL$125,8,FALSE)</f>
        <v>Small</v>
      </c>
      <c r="N363" s="77" t="str">
        <f>VLOOKUP(F363,'N2K Features'!$D$5:$CL$125,9,FALSE)</f>
        <v>Moderate</v>
      </c>
      <c r="O363" s="77" t="str">
        <f>VLOOKUP(F363,'N2K Features'!$D$5:$CL$125,10,FALSE)</f>
        <v>Yes</v>
      </c>
      <c r="P363" s="77" t="str">
        <f>VLOOKUP(F363,'N2K Features'!$D$5:$CL$125,11,FALSE)</f>
        <v>Medium</v>
      </c>
      <c r="Q363" s="77" t="str">
        <f>VLOOKUP(F363,'N2K Features'!$D$5:$CL$125,12,FALSE)</f>
        <v>Low</v>
      </c>
      <c r="R363" s="77" t="str">
        <f>VLOOKUP(F363,'N2K Features'!$D$5:$CL$125,13,FALSE)</f>
        <v>Yes</v>
      </c>
      <c r="S363" s="77" t="str">
        <f>VLOOKUP(F363,'N2K Features'!$D$5:$CL$125,14,FALSE)</f>
        <v>Small</v>
      </c>
      <c r="T363" s="77" t="str">
        <f>VLOOKUP(F363,'N2K Features'!$D$5:$CL$125,15,FALSE)</f>
        <v>Small</v>
      </c>
      <c r="U363" s="77" t="str">
        <f>VLOOKUP(F363,'N2K Features'!$D$5:$CL$125,16,FALSE)</f>
        <v>No</v>
      </c>
      <c r="V363" s="77">
        <f>VLOOKUP(F363,'N2K Features'!$D$5:$CL$125, 17,FALSE)</f>
        <v>0</v>
      </c>
      <c r="W363" s="77">
        <f>VLOOKUP(F363,'N2K Features'!$D$5:$CL$125,18,FALSE)</f>
        <v>0</v>
      </c>
      <c r="X363" s="77" t="str">
        <f>VLOOKUP(F363,'N2K Features'!$D$5:$CL$125,19,FALSE)</f>
        <v>No</v>
      </c>
      <c r="Y363" s="77">
        <f>VLOOKUP(F363,'N2K Features'!$D$5:$CL$125,20,FALSE)</f>
        <v>0</v>
      </c>
      <c r="Z363" s="77">
        <f>VLOOKUP(F363,'N2K Features'!$D$5:$CL$125,21,FALSE)</f>
        <v>0</v>
      </c>
      <c r="AA363" s="77" t="str">
        <f>VLOOKUP(F363,'N2K Features'!$D$5:$CL$125,22,FALSE)</f>
        <v>No</v>
      </c>
      <c r="AB363" s="77">
        <f>VLOOKUP(F363,'N2K Features'!$D$5:$CL$125,23,FALSE)</f>
        <v>0</v>
      </c>
      <c r="AC363" s="77">
        <f>VLOOKUP(F363,'N2K Features'!$D$5:$CL$125,24,FALSE)</f>
        <v>0</v>
      </c>
      <c r="AD363" s="77" t="str">
        <f>VLOOKUP(F363,'N2K Features'!$D$5:$CL$125,25,FALSE)</f>
        <v>No</v>
      </c>
      <c r="AE363" s="77">
        <f>VLOOKUP(F363,'N2K Features'!$D$5:$CL$125,26,FALSE)</f>
        <v>0</v>
      </c>
      <c r="AF363" s="78">
        <f>VLOOKUP(F363,'N2K Features'!$D$5:$CL$125,27,FALSE)</f>
        <v>0</v>
      </c>
      <c r="AG363" s="76" t="str">
        <f>VLOOKUP(F363,'N2K Features'!$D$5:$CL$125,28,FALSE)</f>
        <v>No</v>
      </c>
      <c r="AH363" s="76">
        <f>VLOOKUP(F363,'N2K Features'!$D$5:$CL$125,29,FALSE)</f>
        <v>0</v>
      </c>
      <c r="AI363" s="76">
        <f>VLOOKUP(F363,'N2K Features'!$D$5:$CL$125,30,FALSE)</f>
        <v>0</v>
      </c>
      <c r="AJ363" s="76" t="str">
        <f>VLOOKUP(F363,'N2K Features'!$D$5:$CL$125,31,FALSE)</f>
        <v>No</v>
      </c>
      <c r="AK363" s="76">
        <f>VLOOKUP(F363,'N2K Features'!$D$5:$CL$125,32,FALSE)</f>
        <v>0</v>
      </c>
      <c r="AL363" s="76">
        <f>VLOOKUP(F363,'N2K Features'!$D$5:$CL$125,33,FALSE)</f>
        <v>0</v>
      </c>
      <c r="AM363" s="76" t="str">
        <f>VLOOKUP(F363,'N2K Features'!$D$5:$CL$125,34,FALSE)</f>
        <v>No</v>
      </c>
      <c r="AN363" s="76">
        <f>VLOOKUP(F363,'N2K Features'!$D$5:$CL$125,35,FALSE)</f>
        <v>0</v>
      </c>
      <c r="AO363" s="76">
        <f>VLOOKUP(F363,'N2K Features'!$D$5:$CL$125,36,FALSE)</f>
        <v>0</v>
      </c>
      <c r="AP363" s="76" t="str">
        <f>VLOOKUP(F363,'N2K Features'!$D$5:$CL$125,37,FALSE)</f>
        <v>No</v>
      </c>
      <c r="AQ363" s="76">
        <f>VLOOKUP(F363,'N2K Features'!$D$5:$CL$125,38,FALSE)</f>
        <v>0</v>
      </c>
      <c r="AR363" s="76">
        <f>VLOOKUP(F363,'N2K Features'!$D$5:$CL$125,39,FALSE)</f>
        <v>0</v>
      </c>
      <c r="AS363" s="76" t="str">
        <f>VLOOKUP(F363,'N2K Features'!$D$5:$CL$125,40,FALSE)</f>
        <v>No</v>
      </c>
      <c r="AT363" s="76">
        <f>VLOOKUP(F363,'N2K Features'!$D$5:$CL$125,41,FALSE)</f>
        <v>0</v>
      </c>
      <c r="AU363" s="76">
        <f>VLOOKUP(F363,'N2K Features'!$D$5:$CL$125,42,FALSE)</f>
        <v>0</v>
      </c>
      <c r="AV363" s="76" t="str">
        <f>VLOOKUP(F363,'N2K Features'!$D$5:$CL$125,43,FALSE)</f>
        <v>No</v>
      </c>
      <c r="AW363" s="76">
        <f>VLOOKUP(F363,'N2K Features'!$D$5:$CL$125,44,FALSE)</f>
        <v>0</v>
      </c>
      <c r="AX363" s="76">
        <f>VLOOKUP(F363,'N2K Features'!$D$5:$CL$125,45,FALSE)</f>
        <v>0</v>
      </c>
      <c r="AY363" s="76" t="str">
        <f>VLOOKUP(F363,'N2K Features'!$D$5:$CL$125,46,FALSE)</f>
        <v>No</v>
      </c>
      <c r="AZ363" s="76">
        <f>VLOOKUP(F363,'N2K Features'!$D$5:$CL$125,47,FALSE)</f>
        <v>0</v>
      </c>
      <c r="BA363" s="76">
        <f>VLOOKUP(F363,'N2K Features'!$D$5:$CL$125,48,FALSE)</f>
        <v>0</v>
      </c>
      <c r="BB363" s="76" t="str">
        <f>VLOOKUP(F363,'N2K Features'!$D$5:$CL$125,49,FALSE)</f>
        <v>No</v>
      </c>
      <c r="BC363" s="76">
        <f>VLOOKUP(F363,'N2K Features'!$D$5:$CL$125,50,FALSE)</f>
        <v>0</v>
      </c>
      <c r="BD363" s="130">
        <f>VLOOKUP(F363,'N2K Features'!$D$5:$CL$125,51,FALSE)</f>
        <v>0</v>
      </c>
      <c r="BE363" s="76" t="str">
        <f>VLOOKUP(F363,'N2K Features'!$D$5:$CL$125,52,FALSE)</f>
        <v>Yes</v>
      </c>
      <c r="BF363" s="76" t="str">
        <f>VLOOKUP(F363,'N2K Features'!$D$5:$CL$125,53,FALSE)</f>
        <v>Small</v>
      </c>
      <c r="BG363" s="130" t="str">
        <f>VLOOKUP(F363,'N2K Features'!$D$5:$CL$125,54,FALSE)</f>
        <v>Low</v>
      </c>
      <c r="BH363" s="76" t="str">
        <f>VLOOKUP(F363,'N2K Features'!$D$5:$CL$125,55,FALSE)</f>
        <v>Yes</v>
      </c>
      <c r="BI363" s="76" t="str">
        <f>VLOOKUP(F363,'N2K Features'!$D$5:$CL$125,56,FALSE)</f>
        <v>Small</v>
      </c>
      <c r="BJ363" s="76" t="str">
        <f>VLOOKUP(F363,'N2K Features'!$D$5:$CL$125,57,FALSE)</f>
        <v>Low</v>
      </c>
      <c r="BK363" s="76" t="str">
        <f>VLOOKUP(F363,'N2K Features'!$D$5:$CL$125,58,FALSE)</f>
        <v>Yes</v>
      </c>
      <c r="BL363" s="76" t="str">
        <f>VLOOKUP(F363,'N2K Features'!$D$5:$CL$125,59,FALSE)</f>
        <v>Medium</v>
      </c>
      <c r="BM363" s="130" t="str">
        <f>VLOOKUP(F363,'N2K Features'!$D$5:$CL$125,60,FALSE)</f>
        <v>High</v>
      </c>
      <c r="BN363" s="76" t="str">
        <f>VLOOKUP(F363,'N2K Features'!$D$5:$CL$125,61,FALSE)</f>
        <v>Yes</v>
      </c>
      <c r="BO363" s="76" t="str">
        <f>VLOOKUP(F363,'N2K Features'!$D$5:$CL$125,62,FALSE)</f>
        <v>Medium</v>
      </c>
      <c r="BP363" s="76" t="str">
        <f>VLOOKUP(F363,'N2K Features'!$D$5:$CL$125,63,FALSE)</f>
        <v>Moderate</v>
      </c>
      <c r="BQ363" s="76" t="str">
        <f>VLOOKUP(F363,'N2K Features'!$D$5:$CL$125,64,FALSE)</f>
        <v>No</v>
      </c>
      <c r="BR363" s="76">
        <f>VLOOKUP(F363,'N2K Features'!$D$5:$CL$125,65,FALSE)</f>
        <v>0</v>
      </c>
      <c r="BS363" s="76">
        <f>VLOOKUP(F363,'N2K Features'!$D$5:$CL$125,66,FALSE)</f>
        <v>0</v>
      </c>
      <c r="BT363" s="76" t="str">
        <f>VLOOKUP(F363,'N2K Features'!$D$5:$CL$125,67,FALSE)</f>
        <v>Yes</v>
      </c>
      <c r="BU363" s="76" t="str">
        <f>VLOOKUP(F363,'N2K Features'!$D$5:$CL$125,68,FALSE)</f>
        <v>Small</v>
      </c>
      <c r="BV363" s="76" t="str">
        <f>VLOOKUP(F363,'N2K Features'!$D$5:$CL$125,69,FALSE)</f>
        <v>Low</v>
      </c>
      <c r="BW363" s="76" t="str">
        <f>VLOOKUP(F363,'N2K Features'!$D$5:$CL$125,70,FALSE)</f>
        <v>No</v>
      </c>
      <c r="BX363" s="76">
        <f>VLOOKUP(F363,'N2K Features'!$D$5:$CL$125,71,FALSE)</f>
        <v>0</v>
      </c>
      <c r="BY363" s="130">
        <f>VLOOKUP(F363,'N2K Features'!$D$5:$CL$125,72,FALSE)</f>
        <v>0</v>
      </c>
      <c r="BZ363" s="76" t="str">
        <f>VLOOKUP(F363,'N2K Features'!$D$5:$CL$125,73,FALSE)</f>
        <v>No</v>
      </c>
      <c r="CA363" s="76">
        <f>VLOOKUP(F363,'N2K Features'!$D$5:$CL$125,74,FALSE)</f>
        <v>0</v>
      </c>
      <c r="CB363" s="76">
        <f>VLOOKUP(F363,'N2K Features'!$D$5:$CL$125,75,FALSE)</f>
        <v>0</v>
      </c>
      <c r="CC363" s="76" t="str">
        <f>VLOOKUP(F363,'N2K Features'!$D$5:$CL$125,76,FALSE)</f>
        <v>No</v>
      </c>
      <c r="CD363" s="76">
        <f>VLOOKUP(F363,'N2K Features'!$D$5:$CL$125,77,FALSE)</f>
        <v>0</v>
      </c>
      <c r="CE363" s="76">
        <f>VLOOKUP(F363,'N2K Features'!$D$5:$CL$125,78,FALSE)</f>
        <v>0</v>
      </c>
      <c r="CF363" s="76" t="str">
        <f>VLOOKUP(F363,'N2K Features'!$D$5:$CL$125,79,FALSE)</f>
        <v>Yes</v>
      </c>
      <c r="CG363" s="76" t="str">
        <f>VLOOKUP(F363,'N2K Features'!$D$5:$CL$125,80,FALSE)</f>
        <v>Medium</v>
      </c>
      <c r="CH363" s="76" t="str">
        <f>VLOOKUP(F363,'N2K Features'!$D$5:$CL$125,81,FALSE)</f>
        <v>High</v>
      </c>
      <c r="CI363" s="76" t="str">
        <f>VLOOKUP(F363,'N2K Features'!$D$5:$CL$125,82,FALSE)</f>
        <v>No</v>
      </c>
      <c r="CJ363" s="76">
        <f>VLOOKUP(F363,'N2K Features'!$D$5:$CL$125,83,FALSE)</f>
        <v>0</v>
      </c>
      <c r="CK363" s="76">
        <f>VLOOKUP(F363,'N2K Features'!$D$5:$CL$125,84,FALSE)</f>
        <v>0</v>
      </c>
      <c r="CL363" s="76" t="str">
        <f>VLOOKUP(F363,'N2K Features'!$D$5:$CL$125,85,FALSE)</f>
        <v>Yes</v>
      </c>
      <c r="CM363" s="76" t="str">
        <f>VLOOKUP(F363,'N2K Features'!$D$5:$CL$125,86,FALSE)</f>
        <v>Low</v>
      </c>
      <c r="CN363" s="79" t="str">
        <f>VLOOKUP(F363,'N2K Features'!$D$5:$CL$125,87,FALSE)</f>
        <v xml:space="preserve">Old mines, historical interest, interest to botanists. Sensitive habitat, can be dangerous. </v>
      </c>
    </row>
    <row r="364" spans="1:92" ht="14.4" hidden="1" x14ac:dyDescent="0.3">
      <c r="A364" s="129" t="s">
        <v>344</v>
      </c>
      <c r="B364" s="59" t="s">
        <v>345</v>
      </c>
      <c r="C364" s="59" t="s">
        <v>585</v>
      </c>
      <c r="D364" s="59" t="s">
        <v>185</v>
      </c>
      <c r="E364" s="59" t="s">
        <v>593</v>
      </c>
      <c r="F364" s="59" t="s">
        <v>186</v>
      </c>
      <c r="G364" s="59" t="s">
        <v>187</v>
      </c>
      <c r="H364" s="179" t="s">
        <v>188</v>
      </c>
      <c r="I364" s="77" t="str">
        <f>VLOOKUP(F364,'N2K Features'!$D$5:$CL$125,4,FALSE)</f>
        <v>Yes</v>
      </c>
      <c r="J364" s="77" t="str">
        <f>VLOOKUP(F364,'N2K Features'!$D$5:$CL$125,5,FALSE)</f>
        <v>Medium</v>
      </c>
      <c r="K364" s="77" t="str">
        <f>VLOOKUP(F364,'N2K Features'!$D$5:$CL$125,6,FALSE)</f>
        <v>Moderate</v>
      </c>
      <c r="L364" s="77" t="str">
        <f>VLOOKUP(F364,'N2K Features'!$D$5:$CL$125,7,FALSE)</f>
        <v>Yes</v>
      </c>
      <c r="M364" s="77" t="str">
        <f>VLOOKUP(F364,'N2K Features'!$D$5:$CL$125,8,FALSE)</f>
        <v>Large</v>
      </c>
      <c r="N364" s="77" t="str">
        <f>VLOOKUP(F364,'N2K Features'!$D$5:$CL$125,9,FALSE)</f>
        <v>Moderate</v>
      </c>
      <c r="O364" s="77" t="str">
        <f>VLOOKUP(F364,'N2K Features'!$D$5:$CL$125,10,FALSE)</f>
        <v>Yes</v>
      </c>
      <c r="P364" s="77" t="str">
        <f>VLOOKUP(F364,'N2K Features'!$D$5:$CL$125,11,FALSE)</f>
        <v>Medium</v>
      </c>
      <c r="Q364" s="77" t="str">
        <f>VLOOKUP(F364,'N2K Features'!$D$5:$CL$125,12,FALSE)</f>
        <v>Low</v>
      </c>
      <c r="R364" s="77" t="str">
        <f>VLOOKUP(F364,'N2K Features'!$D$5:$CL$125,13,FALSE)</f>
        <v>Yes</v>
      </c>
      <c r="S364" s="77" t="str">
        <f>VLOOKUP(F364,'N2K Features'!$D$5:$CL$125,14,FALSE)</f>
        <v>Large</v>
      </c>
      <c r="T364" s="77" t="str">
        <f>VLOOKUP(F364,'N2K Features'!$D$5:$CL$125,15,FALSE)</f>
        <v>Moderate</v>
      </c>
      <c r="U364" s="77" t="str">
        <f>VLOOKUP(F364,'N2K Features'!$D$5:$CL$125,16,FALSE)</f>
        <v>Yes</v>
      </c>
      <c r="V364" s="77" t="str">
        <f>VLOOKUP(F364,'N2K Features'!$D$5:$CL$125, 17,FALSE)</f>
        <v>Medium</v>
      </c>
      <c r="W364" s="77" t="str">
        <f>VLOOKUP(F364,'N2K Features'!$D$5:$CL$125,18,FALSE)</f>
        <v>Low</v>
      </c>
      <c r="X364" s="77" t="str">
        <f>VLOOKUP(F364,'N2K Features'!$D$5:$CL$125,19,FALSE)</f>
        <v>No</v>
      </c>
      <c r="Y364" s="77">
        <f>VLOOKUP(F364,'N2K Features'!$D$5:$CL$125,20,FALSE)</f>
        <v>0</v>
      </c>
      <c r="Z364" s="77">
        <f>VLOOKUP(F364,'N2K Features'!$D$5:$CL$125,21,FALSE)</f>
        <v>0</v>
      </c>
      <c r="AA364" s="77" t="str">
        <f>VLOOKUP(F364,'N2K Features'!$D$5:$CL$125,22,FALSE)</f>
        <v>No</v>
      </c>
      <c r="AB364" s="77">
        <f>VLOOKUP(F364,'N2K Features'!$D$5:$CL$125,23,FALSE)</f>
        <v>0</v>
      </c>
      <c r="AC364" s="77">
        <f>VLOOKUP(F364,'N2K Features'!$D$5:$CL$125,24,FALSE)</f>
        <v>0</v>
      </c>
      <c r="AD364" s="77" t="str">
        <f>VLOOKUP(F364,'N2K Features'!$D$5:$CL$125,25,FALSE)</f>
        <v>Yes</v>
      </c>
      <c r="AE364" s="77" t="str">
        <f>VLOOKUP(F364,'N2K Features'!$D$5:$CL$125,26,FALSE)</f>
        <v>Medium</v>
      </c>
      <c r="AF364" s="78" t="str">
        <f>VLOOKUP(F364,'N2K Features'!$D$5:$CL$125,27,FALSE)</f>
        <v>High</v>
      </c>
      <c r="AG364" s="76" t="str">
        <f>VLOOKUP(F364,'N2K Features'!$D$5:$CL$125,28,FALSE)</f>
        <v>Yes</v>
      </c>
      <c r="AH364" s="76" t="str">
        <f>VLOOKUP(F364,'N2K Features'!$D$5:$CL$125,29,FALSE)</f>
        <v>Small</v>
      </c>
      <c r="AI364" s="76" t="str">
        <f>VLOOKUP(F364,'N2K Features'!$D$5:$CL$125,30,FALSE)</f>
        <v>High</v>
      </c>
      <c r="AJ364" s="76" t="str">
        <f>VLOOKUP(F364,'N2K Features'!$D$5:$CL$125,31,FALSE)</f>
        <v>No</v>
      </c>
      <c r="AK364" s="76">
        <f>VLOOKUP(F364,'N2K Features'!$D$5:$CL$125,32,FALSE)</f>
        <v>0</v>
      </c>
      <c r="AL364" s="76">
        <f>VLOOKUP(F364,'N2K Features'!$D$5:$CL$125,33,FALSE)</f>
        <v>0</v>
      </c>
      <c r="AM364" s="76" t="str">
        <f>VLOOKUP(F364,'N2K Features'!$D$5:$CL$125,34,FALSE)</f>
        <v>Yes</v>
      </c>
      <c r="AN364" s="76" t="str">
        <f>VLOOKUP(F364,'N2K Features'!$D$5:$CL$125,35,FALSE)</f>
        <v>Small</v>
      </c>
      <c r="AO364" s="76" t="str">
        <f>VLOOKUP(F364,'N2K Features'!$D$5:$CL$125,36,FALSE)</f>
        <v>Low</v>
      </c>
      <c r="AP364" s="76" t="str">
        <f>VLOOKUP(F364,'N2K Features'!$D$5:$CL$125,37,FALSE)</f>
        <v>Yes</v>
      </c>
      <c r="AQ364" s="76" t="str">
        <f>VLOOKUP(F364,'N2K Features'!$D$5:$CL$125,38,FALSE)</f>
        <v>Medium</v>
      </c>
      <c r="AR364" s="76" t="str">
        <f>VLOOKUP(F364,'N2K Features'!$D$5:$CL$125,39,FALSE)</f>
        <v>Low</v>
      </c>
      <c r="AS364" s="76" t="str">
        <f>VLOOKUP(F364,'N2K Features'!$D$5:$CL$125,40,FALSE)</f>
        <v>No</v>
      </c>
      <c r="AT364" s="76">
        <f>VLOOKUP(F364,'N2K Features'!$D$5:$CL$125,41,FALSE)</f>
        <v>0</v>
      </c>
      <c r="AU364" s="76">
        <f>VLOOKUP(F364,'N2K Features'!$D$5:$CL$125,42,FALSE)</f>
        <v>0</v>
      </c>
      <c r="AV364" s="76" t="str">
        <f>VLOOKUP(F364,'N2K Features'!$D$5:$CL$125,43,FALSE)</f>
        <v>No</v>
      </c>
      <c r="AW364" s="76">
        <f>VLOOKUP(F364,'N2K Features'!$D$5:$CL$125,44,FALSE)</f>
        <v>0</v>
      </c>
      <c r="AX364" s="76">
        <f>VLOOKUP(F364,'N2K Features'!$D$5:$CL$125,45,FALSE)</f>
        <v>0</v>
      </c>
      <c r="AY364" s="76" t="str">
        <f>VLOOKUP(F364,'N2K Features'!$D$5:$CL$125,46,FALSE)</f>
        <v>No</v>
      </c>
      <c r="AZ364" s="76">
        <f>VLOOKUP(F364,'N2K Features'!$D$5:$CL$125,47,FALSE)</f>
        <v>0</v>
      </c>
      <c r="BA364" s="76">
        <f>VLOOKUP(F364,'N2K Features'!$D$5:$CL$125,48,FALSE)</f>
        <v>0</v>
      </c>
      <c r="BB364" s="76" t="str">
        <f>VLOOKUP(F364,'N2K Features'!$D$5:$CL$125,49,FALSE)</f>
        <v>No</v>
      </c>
      <c r="BC364" s="76">
        <f>VLOOKUP(F364,'N2K Features'!$D$5:$CL$125,50,FALSE)</f>
        <v>0</v>
      </c>
      <c r="BD364" s="130">
        <f>VLOOKUP(F364,'N2K Features'!$D$5:$CL$125,51,FALSE)</f>
        <v>0</v>
      </c>
      <c r="BE364" s="76" t="str">
        <f>VLOOKUP(F364,'N2K Features'!$D$5:$CL$125,52,FALSE)</f>
        <v>No</v>
      </c>
      <c r="BF364" s="76">
        <f>VLOOKUP(F364,'N2K Features'!$D$5:$CL$125,53,FALSE)</f>
        <v>0</v>
      </c>
      <c r="BG364" s="130">
        <f>VLOOKUP(F364,'N2K Features'!$D$5:$CL$125,54,FALSE)</f>
        <v>0</v>
      </c>
      <c r="BH364" s="76" t="str">
        <f>VLOOKUP(F364,'N2K Features'!$D$5:$CL$125,55,FALSE)</f>
        <v>Yes</v>
      </c>
      <c r="BI364" s="76" t="str">
        <f>VLOOKUP(F364,'N2K Features'!$D$5:$CL$125,56,FALSE)</f>
        <v>Small</v>
      </c>
      <c r="BJ364" s="76" t="str">
        <f>VLOOKUP(F364,'N2K Features'!$D$5:$CL$125,57,FALSE)</f>
        <v>Low</v>
      </c>
      <c r="BK364" s="76" t="str">
        <f>VLOOKUP(F364,'N2K Features'!$D$5:$CL$125,58,FALSE)</f>
        <v>Yes</v>
      </c>
      <c r="BL364" s="76" t="str">
        <f>VLOOKUP(F364,'N2K Features'!$D$5:$CL$125,59,FALSE)</f>
        <v>Medium</v>
      </c>
      <c r="BM364" s="130" t="str">
        <f>VLOOKUP(F364,'N2K Features'!$D$5:$CL$125,60,FALSE)</f>
        <v>Moderate</v>
      </c>
      <c r="BN364" s="76" t="str">
        <f>VLOOKUP(F364,'N2K Features'!$D$5:$CL$125,61,FALSE)</f>
        <v>Yes</v>
      </c>
      <c r="BO364" s="76" t="str">
        <f>VLOOKUP(F364,'N2K Features'!$D$5:$CL$125,62,FALSE)</f>
        <v>Medium</v>
      </c>
      <c r="BP364" s="76" t="str">
        <f>VLOOKUP(F364,'N2K Features'!$D$5:$CL$125,63,FALSE)</f>
        <v>Moderate</v>
      </c>
      <c r="BQ364" s="76" t="str">
        <f>VLOOKUP(F364,'N2K Features'!$D$5:$CL$125,64,FALSE)</f>
        <v>No</v>
      </c>
      <c r="BR364" s="76">
        <f>VLOOKUP(F364,'N2K Features'!$D$5:$CL$125,65,FALSE)</f>
        <v>0</v>
      </c>
      <c r="BS364" s="76">
        <f>VLOOKUP(F364,'N2K Features'!$D$5:$CL$125,66,FALSE)</f>
        <v>0</v>
      </c>
      <c r="BT364" s="76" t="str">
        <f>VLOOKUP(F364,'N2K Features'!$D$5:$CL$125,67,FALSE)</f>
        <v>Yes</v>
      </c>
      <c r="BU364" s="76" t="str">
        <f>VLOOKUP(F364,'N2K Features'!$D$5:$CL$125,68,FALSE)</f>
        <v>Small</v>
      </c>
      <c r="BV364" s="76" t="str">
        <f>VLOOKUP(F364,'N2K Features'!$D$5:$CL$125,69,FALSE)</f>
        <v>High</v>
      </c>
      <c r="BW364" s="76" t="str">
        <f>VLOOKUP(F364,'N2K Features'!$D$5:$CL$125,70,FALSE)</f>
        <v>Yes</v>
      </c>
      <c r="BX364" s="76" t="str">
        <f>VLOOKUP(F364,'N2K Features'!$D$5:$CL$125,71,FALSE)</f>
        <v>Medium</v>
      </c>
      <c r="BY364" s="130" t="str">
        <f>VLOOKUP(F364,'N2K Features'!$D$5:$CL$125,72,FALSE)</f>
        <v>High</v>
      </c>
      <c r="BZ364" s="76" t="str">
        <f>VLOOKUP(F364,'N2K Features'!$D$5:$CL$125,73,FALSE)</f>
        <v>No</v>
      </c>
      <c r="CA364" s="76">
        <f>VLOOKUP(F364,'N2K Features'!$D$5:$CL$125,74,FALSE)</f>
        <v>0</v>
      </c>
      <c r="CB364" s="76">
        <f>VLOOKUP(F364,'N2K Features'!$D$5:$CL$125,75,FALSE)</f>
        <v>0</v>
      </c>
      <c r="CC364" s="76" t="str">
        <f>VLOOKUP(F364,'N2K Features'!$D$5:$CL$125,76,FALSE)</f>
        <v>No</v>
      </c>
      <c r="CD364" s="76">
        <f>VLOOKUP(F364,'N2K Features'!$D$5:$CL$125,77,FALSE)</f>
        <v>0</v>
      </c>
      <c r="CE364" s="76">
        <f>VLOOKUP(F364,'N2K Features'!$D$5:$CL$125,78,FALSE)</f>
        <v>0</v>
      </c>
      <c r="CF364" s="76" t="str">
        <f>VLOOKUP(F364,'N2K Features'!$D$5:$CL$125,79,FALSE)</f>
        <v>Yes</v>
      </c>
      <c r="CG364" s="76" t="str">
        <f>VLOOKUP(F364,'N2K Features'!$D$5:$CL$125,80,FALSE)</f>
        <v>Medium</v>
      </c>
      <c r="CH364" s="76" t="str">
        <f>VLOOKUP(F364,'N2K Features'!$D$5:$CL$125,81,FALSE)</f>
        <v>High</v>
      </c>
      <c r="CI364" s="76" t="str">
        <f>VLOOKUP(F364,'N2K Features'!$D$5:$CL$125,82,FALSE)</f>
        <v>No</v>
      </c>
      <c r="CJ364" s="76">
        <f>VLOOKUP(F364,'N2K Features'!$D$5:$CL$125,83,FALSE)</f>
        <v>0</v>
      </c>
      <c r="CK364" s="76">
        <f>VLOOKUP(F364,'N2K Features'!$D$5:$CL$125,84,FALSE)</f>
        <v>0</v>
      </c>
      <c r="CL364" s="76" t="str">
        <f>VLOOKUP(F364,'N2K Features'!$D$5:$CL$125,85,FALSE)</f>
        <v>Yes</v>
      </c>
      <c r="CM364" s="76" t="str">
        <f>VLOOKUP(F364,'N2K Features'!$D$5:$CL$125,86,FALSE)</f>
        <v>Medium</v>
      </c>
      <c r="CN364" s="79" t="str">
        <f>VLOOKUP(F364,'N2K Features'!$D$5:$CL$125,87,FALSE)</f>
        <v>Contributes to iconic upland and coastal landscapes of Wales, popular with walkers. Display of flowers.</v>
      </c>
    </row>
    <row r="365" spans="1:92" ht="14.4" hidden="1" x14ac:dyDescent="0.3">
      <c r="A365" s="129" t="s">
        <v>346</v>
      </c>
      <c r="B365" s="59" t="s">
        <v>347</v>
      </c>
      <c r="C365" s="59" t="s">
        <v>585</v>
      </c>
      <c r="D365" s="59" t="s">
        <v>154</v>
      </c>
      <c r="E365" s="59" t="s">
        <v>591</v>
      </c>
      <c r="F365" s="59" t="s">
        <v>155</v>
      </c>
      <c r="G365" s="59" t="s">
        <v>156</v>
      </c>
      <c r="H365" s="179" t="s">
        <v>157</v>
      </c>
      <c r="I365" s="77" t="str">
        <f>VLOOKUP(F365,'N2K Features'!$D$5:$CL$125,4,FALSE)</f>
        <v>Yes</v>
      </c>
      <c r="J365" s="77" t="str">
        <f>VLOOKUP(F365,'N2K Features'!$D$5:$CL$125,5,FALSE)</f>
        <v>Medium</v>
      </c>
      <c r="K365" s="77" t="str">
        <f>VLOOKUP(F365,'N2K Features'!$D$5:$CL$125,6,FALSE)</f>
        <v>Moderate</v>
      </c>
      <c r="L365" s="77" t="str">
        <f>VLOOKUP(F365,'N2K Features'!$D$5:$CL$125,7,FALSE)</f>
        <v>Yes</v>
      </c>
      <c r="M365" s="77" t="str">
        <f>VLOOKUP(F365,'N2K Features'!$D$5:$CL$125,8,FALSE)</f>
        <v>Small</v>
      </c>
      <c r="N365" s="77" t="str">
        <f>VLOOKUP(F365,'N2K Features'!$D$5:$CL$125,9,FALSE)</f>
        <v>Moderate</v>
      </c>
      <c r="O365" s="77" t="str">
        <f>VLOOKUP(F365,'N2K Features'!$D$5:$CL$125,10,FALSE)</f>
        <v>Yes</v>
      </c>
      <c r="P365" s="77" t="str">
        <f>VLOOKUP(F365,'N2K Features'!$D$5:$CL$125,11,FALSE)</f>
        <v>Medium</v>
      </c>
      <c r="Q365" s="77" t="str">
        <f>VLOOKUP(F365,'N2K Features'!$D$5:$CL$125,12,FALSE)</f>
        <v>Low</v>
      </c>
      <c r="R365" s="77" t="str">
        <f>VLOOKUP(F365,'N2K Features'!$D$5:$CL$125,13,FALSE)</f>
        <v>Yes</v>
      </c>
      <c r="S365" s="77" t="str">
        <f>VLOOKUP(F365,'N2K Features'!$D$5:$CL$125,14,FALSE)</f>
        <v>Small</v>
      </c>
      <c r="T365" s="77" t="str">
        <f>VLOOKUP(F365,'N2K Features'!$D$5:$CL$125,15,FALSE)</f>
        <v>Small</v>
      </c>
      <c r="U365" s="77" t="str">
        <f>VLOOKUP(F365,'N2K Features'!$D$5:$CL$125,16,FALSE)</f>
        <v>No</v>
      </c>
      <c r="V365" s="77">
        <f>VLOOKUP(F365,'N2K Features'!$D$5:$CL$125, 17,FALSE)</f>
        <v>0</v>
      </c>
      <c r="W365" s="77">
        <f>VLOOKUP(F365,'N2K Features'!$D$5:$CL$125,18,FALSE)</f>
        <v>0</v>
      </c>
      <c r="X365" s="77" t="str">
        <f>VLOOKUP(F365,'N2K Features'!$D$5:$CL$125,19,FALSE)</f>
        <v>No</v>
      </c>
      <c r="Y365" s="77">
        <f>VLOOKUP(F365,'N2K Features'!$D$5:$CL$125,20,FALSE)</f>
        <v>0</v>
      </c>
      <c r="Z365" s="77">
        <f>VLOOKUP(F365,'N2K Features'!$D$5:$CL$125,21,FALSE)</f>
        <v>0</v>
      </c>
      <c r="AA365" s="77" t="str">
        <f>VLOOKUP(F365,'N2K Features'!$D$5:$CL$125,22,FALSE)</f>
        <v>No</v>
      </c>
      <c r="AB365" s="77">
        <f>VLOOKUP(F365,'N2K Features'!$D$5:$CL$125,23,FALSE)</f>
        <v>0</v>
      </c>
      <c r="AC365" s="77">
        <f>VLOOKUP(F365,'N2K Features'!$D$5:$CL$125,24,FALSE)</f>
        <v>0</v>
      </c>
      <c r="AD365" s="77" t="str">
        <f>VLOOKUP(F365,'N2K Features'!$D$5:$CL$125,25,FALSE)</f>
        <v>No</v>
      </c>
      <c r="AE365" s="77">
        <f>VLOOKUP(F365,'N2K Features'!$D$5:$CL$125,26,FALSE)</f>
        <v>0</v>
      </c>
      <c r="AF365" s="78">
        <f>VLOOKUP(F365,'N2K Features'!$D$5:$CL$125,27,FALSE)</f>
        <v>0</v>
      </c>
      <c r="AG365" s="76" t="str">
        <f>VLOOKUP(F365,'N2K Features'!$D$5:$CL$125,28,FALSE)</f>
        <v>No</v>
      </c>
      <c r="AH365" s="76">
        <f>VLOOKUP(F365,'N2K Features'!$D$5:$CL$125,29,FALSE)</f>
        <v>0</v>
      </c>
      <c r="AI365" s="76">
        <f>VLOOKUP(F365,'N2K Features'!$D$5:$CL$125,30,FALSE)</f>
        <v>0</v>
      </c>
      <c r="AJ365" s="76" t="str">
        <f>VLOOKUP(F365,'N2K Features'!$D$5:$CL$125,31,FALSE)</f>
        <v>No</v>
      </c>
      <c r="AK365" s="76">
        <f>VLOOKUP(F365,'N2K Features'!$D$5:$CL$125,32,FALSE)</f>
        <v>0</v>
      </c>
      <c r="AL365" s="76">
        <f>VLOOKUP(F365,'N2K Features'!$D$5:$CL$125,33,FALSE)</f>
        <v>0</v>
      </c>
      <c r="AM365" s="76" t="str">
        <f>VLOOKUP(F365,'N2K Features'!$D$5:$CL$125,34,FALSE)</f>
        <v>No</v>
      </c>
      <c r="AN365" s="76">
        <f>VLOOKUP(F365,'N2K Features'!$D$5:$CL$125,35,FALSE)</f>
        <v>0</v>
      </c>
      <c r="AO365" s="76">
        <f>VLOOKUP(F365,'N2K Features'!$D$5:$CL$125,36,FALSE)</f>
        <v>0</v>
      </c>
      <c r="AP365" s="76" t="str">
        <f>VLOOKUP(F365,'N2K Features'!$D$5:$CL$125,37,FALSE)</f>
        <v>No</v>
      </c>
      <c r="AQ365" s="76">
        <f>VLOOKUP(F365,'N2K Features'!$D$5:$CL$125,38,FALSE)</f>
        <v>0</v>
      </c>
      <c r="AR365" s="76">
        <f>VLOOKUP(F365,'N2K Features'!$D$5:$CL$125,39,FALSE)</f>
        <v>0</v>
      </c>
      <c r="AS365" s="76" t="str">
        <f>VLOOKUP(F365,'N2K Features'!$D$5:$CL$125,40,FALSE)</f>
        <v>No</v>
      </c>
      <c r="AT365" s="76">
        <f>VLOOKUP(F365,'N2K Features'!$D$5:$CL$125,41,FALSE)</f>
        <v>0</v>
      </c>
      <c r="AU365" s="76">
        <f>VLOOKUP(F365,'N2K Features'!$D$5:$CL$125,42,FALSE)</f>
        <v>0</v>
      </c>
      <c r="AV365" s="76" t="str">
        <f>VLOOKUP(F365,'N2K Features'!$D$5:$CL$125,43,FALSE)</f>
        <v>No</v>
      </c>
      <c r="AW365" s="76">
        <f>VLOOKUP(F365,'N2K Features'!$D$5:$CL$125,44,FALSE)</f>
        <v>0</v>
      </c>
      <c r="AX365" s="76">
        <f>VLOOKUP(F365,'N2K Features'!$D$5:$CL$125,45,FALSE)</f>
        <v>0</v>
      </c>
      <c r="AY365" s="76" t="str">
        <f>VLOOKUP(F365,'N2K Features'!$D$5:$CL$125,46,FALSE)</f>
        <v>No</v>
      </c>
      <c r="AZ365" s="76">
        <f>VLOOKUP(F365,'N2K Features'!$D$5:$CL$125,47,FALSE)</f>
        <v>0</v>
      </c>
      <c r="BA365" s="76">
        <f>VLOOKUP(F365,'N2K Features'!$D$5:$CL$125,48,FALSE)</f>
        <v>0</v>
      </c>
      <c r="BB365" s="76" t="str">
        <f>VLOOKUP(F365,'N2K Features'!$D$5:$CL$125,49,FALSE)</f>
        <v>No</v>
      </c>
      <c r="BC365" s="76">
        <f>VLOOKUP(F365,'N2K Features'!$D$5:$CL$125,50,FALSE)</f>
        <v>0</v>
      </c>
      <c r="BD365" s="130">
        <f>VLOOKUP(F365,'N2K Features'!$D$5:$CL$125,51,FALSE)</f>
        <v>0</v>
      </c>
      <c r="BE365" s="76" t="str">
        <f>VLOOKUP(F365,'N2K Features'!$D$5:$CL$125,52,FALSE)</f>
        <v>Yes</v>
      </c>
      <c r="BF365" s="76" t="str">
        <f>VLOOKUP(F365,'N2K Features'!$D$5:$CL$125,53,FALSE)</f>
        <v>Small</v>
      </c>
      <c r="BG365" s="130" t="str">
        <f>VLOOKUP(F365,'N2K Features'!$D$5:$CL$125,54,FALSE)</f>
        <v>Low</v>
      </c>
      <c r="BH365" s="76" t="str">
        <f>VLOOKUP(F365,'N2K Features'!$D$5:$CL$125,55,FALSE)</f>
        <v>Yes</v>
      </c>
      <c r="BI365" s="76" t="str">
        <f>VLOOKUP(F365,'N2K Features'!$D$5:$CL$125,56,FALSE)</f>
        <v>Small</v>
      </c>
      <c r="BJ365" s="76" t="str">
        <f>VLOOKUP(F365,'N2K Features'!$D$5:$CL$125,57,FALSE)</f>
        <v>Low</v>
      </c>
      <c r="BK365" s="76" t="str">
        <f>VLOOKUP(F365,'N2K Features'!$D$5:$CL$125,58,FALSE)</f>
        <v>Yes</v>
      </c>
      <c r="BL365" s="76" t="str">
        <f>VLOOKUP(F365,'N2K Features'!$D$5:$CL$125,59,FALSE)</f>
        <v>Medium</v>
      </c>
      <c r="BM365" s="130" t="str">
        <f>VLOOKUP(F365,'N2K Features'!$D$5:$CL$125,60,FALSE)</f>
        <v>High</v>
      </c>
      <c r="BN365" s="76" t="str">
        <f>VLOOKUP(F365,'N2K Features'!$D$5:$CL$125,61,FALSE)</f>
        <v>Yes</v>
      </c>
      <c r="BO365" s="76" t="str">
        <f>VLOOKUP(F365,'N2K Features'!$D$5:$CL$125,62,FALSE)</f>
        <v>Medium</v>
      </c>
      <c r="BP365" s="76" t="str">
        <f>VLOOKUP(F365,'N2K Features'!$D$5:$CL$125,63,FALSE)</f>
        <v>Moderate</v>
      </c>
      <c r="BQ365" s="76" t="str">
        <f>VLOOKUP(F365,'N2K Features'!$D$5:$CL$125,64,FALSE)</f>
        <v>No</v>
      </c>
      <c r="BR365" s="76">
        <f>VLOOKUP(F365,'N2K Features'!$D$5:$CL$125,65,FALSE)</f>
        <v>0</v>
      </c>
      <c r="BS365" s="76">
        <f>VLOOKUP(F365,'N2K Features'!$D$5:$CL$125,66,FALSE)</f>
        <v>0</v>
      </c>
      <c r="BT365" s="76" t="str">
        <f>VLOOKUP(F365,'N2K Features'!$D$5:$CL$125,67,FALSE)</f>
        <v>Yes</v>
      </c>
      <c r="BU365" s="76" t="str">
        <f>VLOOKUP(F365,'N2K Features'!$D$5:$CL$125,68,FALSE)</f>
        <v>Small</v>
      </c>
      <c r="BV365" s="76" t="str">
        <f>VLOOKUP(F365,'N2K Features'!$D$5:$CL$125,69,FALSE)</f>
        <v>Low</v>
      </c>
      <c r="BW365" s="76" t="str">
        <f>VLOOKUP(F365,'N2K Features'!$D$5:$CL$125,70,FALSE)</f>
        <v>No</v>
      </c>
      <c r="BX365" s="76">
        <f>VLOOKUP(F365,'N2K Features'!$D$5:$CL$125,71,FALSE)</f>
        <v>0</v>
      </c>
      <c r="BY365" s="130">
        <f>VLOOKUP(F365,'N2K Features'!$D$5:$CL$125,72,FALSE)</f>
        <v>0</v>
      </c>
      <c r="BZ365" s="76" t="str">
        <f>VLOOKUP(F365,'N2K Features'!$D$5:$CL$125,73,FALSE)</f>
        <v>No</v>
      </c>
      <c r="CA365" s="76">
        <f>VLOOKUP(F365,'N2K Features'!$D$5:$CL$125,74,FALSE)</f>
        <v>0</v>
      </c>
      <c r="CB365" s="76">
        <f>VLOOKUP(F365,'N2K Features'!$D$5:$CL$125,75,FALSE)</f>
        <v>0</v>
      </c>
      <c r="CC365" s="76" t="str">
        <f>VLOOKUP(F365,'N2K Features'!$D$5:$CL$125,76,FALSE)</f>
        <v>No</v>
      </c>
      <c r="CD365" s="76">
        <f>VLOOKUP(F365,'N2K Features'!$D$5:$CL$125,77,FALSE)</f>
        <v>0</v>
      </c>
      <c r="CE365" s="76">
        <f>VLOOKUP(F365,'N2K Features'!$D$5:$CL$125,78,FALSE)</f>
        <v>0</v>
      </c>
      <c r="CF365" s="76" t="str">
        <f>VLOOKUP(F365,'N2K Features'!$D$5:$CL$125,79,FALSE)</f>
        <v>Yes</v>
      </c>
      <c r="CG365" s="76" t="str">
        <f>VLOOKUP(F365,'N2K Features'!$D$5:$CL$125,80,FALSE)</f>
        <v>Medium</v>
      </c>
      <c r="CH365" s="76" t="str">
        <f>VLOOKUP(F365,'N2K Features'!$D$5:$CL$125,81,FALSE)</f>
        <v>High</v>
      </c>
      <c r="CI365" s="76" t="str">
        <f>VLOOKUP(F365,'N2K Features'!$D$5:$CL$125,82,FALSE)</f>
        <v>No</v>
      </c>
      <c r="CJ365" s="76">
        <f>VLOOKUP(F365,'N2K Features'!$D$5:$CL$125,83,FALSE)</f>
        <v>0</v>
      </c>
      <c r="CK365" s="76">
        <f>VLOOKUP(F365,'N2K Features'!$D$5:$CL$125,84,FALSE)</f>
        <v>0</v>
      </c>
      <c r="CL365" s="76" t="str">
        <f>VLOOKUP(F365,'N2K Features'!$D$5:$CL$125,85,FALSE)</f>
        <v>Yes</v>
      </c>
      <c r="CM365" s="76" t="str">
        <f>VLOOKUP(F365,'N2K Features'!$D$5:$CL$125,86,FALSE)</f>
        <v>Low</v>
      </c>
      <c r="CN365" s="79" t="str">
        <f>VLOOKUP(F365,'N2K Features'!$D$5:$CL$125,87,FALSE)</f>
        <v xml:space="preserve">Old mines, historical interest, interest to botanists. Sensitive habitat, can be dangerous. </v>
      </c>
    </row>
    <row r="366" spans="1:92" ht="14.4" hidden="1" x14ac:dyDescent="0.3">
      <c r="A366" s="129" t="s">
        <v>346</v>
      </c>
      <c r="B366" s="59" t="s">
        <v>347</v>
      </c>
      <c r="C366" s="59" t="s">
        <v>528</v>
      </c>
      <c r="D366" s="59" t="s">
        <v>59</v>
      </c>
      <c r="E366" s="59" t="s">
        <v>607</v>
      </c>
      <c r="F366" s="59" t="s">
        <v>60</v>
      </c>
      <c r="G366" s="59" t="s">
        <v>61</v>
      </c>
      <c r="H366" s="179" t="s">
        <v>62</v>
      </c>
      <c r="I366" s="77" t="str">
        <f>VLOOKUP(F366,'N2K Features'!$D$5:$CL$125,4,FALSE)</f>
        <v>No</v>
      </c>
      <c r="J366" s="77">
        <f>VLOOKUP(F366,'N2K Features'!$D$5:$CL$125,5,FALSE)</f>
        <v>0</v>
      </c>
      <c r="K366" s="77">
        <f>VLOOKUP(F366,'N2K Features'!$D$5:$CL$125,6,FALSE)</f>
        <v>0</v>
      </c>
      <c r="L366" s="77" t="str">
        <f>VLOOKUP(F366,'N2K Features'!$D$5:$CL$125,7,FALSE)</f>
        <v>No</v>
      </c>
      <c r="M366" s="77" t="str">
        <f>VLOOKUP(F366,'N2K Features'!$D$5:$CL$125,8,FALSE)</f>
        <v>Negligible</v>
      </c>
      <c r="N366" s="77" t="str">
        <f>VLOOKUP(F366,'N2K Features'!$D$5:$CL$125,9,FALSE)</f>
        <v>Low</v>
      </c>
      <c r="O366" s="77" t="str">
        <f>VLOOKUP(F366,'N2K Features'!$D$5:$CL$125,10,FALSE)</f>
        <v>No</v>
      </c>
      <c r="P366" s="77" t="str">
        <f>VLOOKUP(F366,'N2K Features'!$D$5:$CL$125,11,FALSE)</f>
        <v>Negligible</v>
      </c>
      <c r="Q366" s="77" t="str">
        <f>VLOOKUP(F366,'N2K Features'!$D$5:$CL$125,12,FALSE)</f>
        <v>Low</v>
      </c>
      <c r="R366" s="77" t="str">
        <f>VLOOKUP(F366,'N2K Features'!$D$5:$CL$125,13,FALSE)</f>
        <v>No</v>
      </c>
      <c r="S366" s="77">
        <f>VLOOKUP(F366,'N2K Features'!$D$5:$CL$125,14,FALSE)</f>
        <v>0</v>
      </c>
      <c r="T366" s="77">
        <f>VLOOKUP(F366,'N2K Features'!$D$5:$CL$125,15,FALSE)</f>
        <v>0</v>
      </c>
      <c r="U366" s="77" t="str">
        <f>VLOOKUP(F366,'N2K Features'!$D$5:$CL$125,16,FALSE)</f>
        <v>No</v>
      </c>
      <c r="V366" s="77">
        <f>VLOOKUP(F366,'N2K Features'!$D$5:$CL$125, 17,FALSE)</f>
        <v>0</v>
      </c>
      <c r="W366" s="77">
        <f>VLOOKUP(F366,'N2K Features'!$D$5:$CL$125,18,FALSE)</f>
        <v>0</v>
      </c>
      <c r="X366" s="77" t="str">
        <f>VLOOKUP(F366,'N2K Features'!$D$5:$CL$125,19,FALSE)</f>
        <v>No</v>
      </c>
      <c r="Y366" s="77">
        <f>VLOOKUP(F366,'N2K Features'!$D$5:$CL$125,20,FALSE)</f>
        <v>0</v>
      </c>
      <c r="Z366" s="77">
        <f>VLOOKUP(F366,'N2K Features'!$D$5:$CL$125,21,FALSE)</f>
        <v>0</v>
      </c>
      <c r="AA366" s="77" t="str">
        <f>VLOOKUP(F366,'N2K Features'!$D$5:$CL$125,22,FALSE)</f>
        <v>No</v>
      </c>
      <c r="AB366" s="77">
        <f>VLOOKUP(F366,'N2K Features'!$D$5:$CL$125,23,FALSE)</f>
        <v>0</v>
      </c>
      <c r="AC366" s="77">
        <f>VLOOKUP(F366,'N2K Features'!$D$5:$CL$125,24,FALSE)</f>
        <v>0</v>
      </c>
      <c r="AD366" s="77" t="str">
        <f>VLOOKUP(F366,'N2K Features'!$D$5:$CL$125,25,FALSE)</f>
        <v>No</v>
      </c>
      <c r="AE366" s="77">
        <f>VLOOKUP(F366,'N2K Features'!$D$5:$CL$125,26,FALSE)</f>
        <v>0</v>
      </c>
      <c r="AF366" s="78">
        <f>VLOOKUP(F366,'N2K Features'!$D$5:$CL$125,27,FALSE)</f>
        <v>0</v>
      </c>
      <c r="AG366" s="76" t="str">
        <f>VLOOKUP(F366,'N2K Features'!$D$5:$CL$125,28,FALSE)</f>
        <v>No</v>
      </c>
      <c r="AH366" s="76">
        <f>VLOOKUP(F366,'N2K Features'!$D$5:$CL$125,29,FALSE)</f>
        <v>0</v>
      </c>
      <c r="AI366" s="76">
        <f>VLOOKUP(F366,'N2K Features'!$D$5:$CL$125,30,FALSE)</f>
        <v>0</v>
      </c>
      <c r="AJ366" s="76" t="str">
        <f>VLOOKUP(F366,'N2K Features'!$D$5:$CL$125,31,FALSE)</f>
        <v>No</v>
      </c>
      <c r="AK366" s="76">
        <f>VLOOKUP(F366,'N2K Features'!$D$5:$CL$125,32,FALSE)</f>
        <v>0</v>
      </c>
      <c r="AL366" s="76">
        <f>VLOOKUP(F366,'N2K Features'!$D$5:$CL$125,33,FALSE)</f>
        <v>0</v>
      </c>
      <c r="AM366" s="76" t="str">
        <f>VLOOKUP(F366,'N2K Features'!$D$5:$CL$125,34,FALSE)</f>
        <v>No</v>
      </c>
      <c r="AN366" s="76">
        <f>VLOOKUP(F366,'N2K Features'!$D$5:$CL$125,35,FALSE)</f>
        <v>0</v>
      </c>
      <c r="AO366" s="76">
        <f>VLOOKUP(F366,'N2K Features'!$D$5:$CL$125,36,FALSE)</f>
        <v>0</v>
      </c>
      <c r="AP366" s="76" t="str">
        <f>VLOOKUP(F366,'N2K Features'!$D$5:$CL$125,37,FALSE)</f>
        <v>No</v>
      </c>
      <c r="AQ366" s="76">
        <f>VLOOKUP(F366,'N2K Features'!$D$5:$CL$125,38,FALSE)</f>
        <v>0</v>
      </c>
      <c r="AR366" s="76">
        <f>VLOOKUP(F366,'N2K Features'!$D$5:$CL$125,39,FALSE)</f>
        <v>0</v>
      </c>
      <c r="AS366" s="76" t="str">
        <f>VLOOKUP(F366,'N2K Features'!$D$5:$CL$125,40,FALSE)</f>
        <v>No</v>
      </c>
      <c r="AT366" s="76">
        <f>VLOOKUP(F366,'N2K Features'!$D$5:$CL$125,41,FALSE)</f>
        <v>0</v>
      </c>
      <c r="AU366" s="76">
        <f>VLOOKUP(F366,'N2K Features'!$D$5:$CL$125,42,FALSE)</f>
        <v>0</v>
      </c>
      <c r="AV366" s="76" t="str">
        <f>VLOOKUP(F366,'N2K Features'!$D$5:$CL$125,43,FALSE)</f>
        <v>No</v>
      </c>
      <c r="AW366" s="76">
        <f>VLOOKUP(F366,'N2K Features'!$D$5:$CL$125,44,FALSE)</f>
        <v>0</v>
      </c>
      <c r="AX366" s="76">
        <f>VLOOKUP(F366,'N2K Features'!$D$5:$CL$125,45,FALSE)</f>
        <v>0</v>
      </c>
      <c r="AY366" s="76" t="str">
        <f>VLOOKUP(F366,'N2K Features'!$D$5:$CL$125,46,FALSE)</f>
        <v>No</v>
      </c>
      <c r="AZ366" s="76">
        <f>VLOOKUP(F366,'N2K Features'!$D$5:$CL$125,47,FALSE)</f>
        <v>0</v>
      </c>
      <c r="BA366" s="76">
        <f>VLOOKUP(F366,'N2K Features'!$D$5:$CL$125,48,FALSE)</f>
        <v>0</v>
      </c>
      <c r="BB366" s="76" t="str">
        <f>VLOOKUP(F366,'N2K Features'!$D$5:$CL$125,49,FALSE)</f>
        <v>No</v>
      </c>
      <c r="BC366" s="76">
        <f>VLOOKUP(F366,'N2K Features'!$D$5:$CL$125,50,FALSE)</f>
        <v>0</v>
      </c>
      <c r="BD366" s="130">
        <f>VLOOKUP(F366,'N2K Features'!$D$5:$CL$125,51,FALSE)</f>
        <v>0</v>
      </c>
      <c r="BE366" s="76" t="str">
        <f>VLOOKUP(F366,'N2K Features'!$D$5:$CL$125,52,FALSE)</f>
        <v>No</v>
      </c>
      <c r="BF366" s="76">
        <f>VLOOKUP(F366,'N2K Features'!$D$5:$CL$125,53,FALSE)</f>
        <v>0</v>
      </c>
      <c r="BG366" s="130">
        <f>VLOOKUP(F366,'N2K Features'!$D$5:$CL$125,54,FALSE)</f>
        <v>0</v>
      </c>
      <c r="BH366" s="76" t="str">
        <f>VLOOKUP(F366,'N2K Features'!$D$5:$CL$125,55,FALSE)</f>
        <v>No</v>
      </c>
      <c r="BI366" s="76">
        <f>VLOOKUP(F366,'N2K Features'!$D$5:$CL$125,56,FALSE)</f>
        <v>0</v>
      </c>
      <c r="BJ366" s="76">
        <f>VLOOKUP(F366,'N2K Features'!$D$5:$CL$125,57,FALSE)</f>
        <v>0</v>
      </c>
      <c r="BK366" s="76" t="str">
        <f>VLOOKUP(F366,'N2K Features'!$D$5:$CL$125,58,FALSE)</f>
        <v>No</v>
      </c>
      <c r="BL366" s="76">
        <f>VLOOKUP(F366,'N2K Features'!$D$5:$CL$125,59,FALSE)</f>
        <v>0</v>
      </c>
      <c r="BM366" s="130">
        <f>VLOOKUP(F366,'N2K Features'!$D$5:$CL$125,60,FALSE)</f>
        <v>0</v>
      </c>
      <c r="BN366" s="76" t="str">
        <f>VLOOKUP(F366,'N2K Features'!$D$5:$CL$125,61,FALSE)</f>
        <v>No</v>
      </c>
      <c r="BO366" s="76">
        <f>VLOOKUP(F366,'N2K Features'!$D$5:$CL$125,62,FALSE)</f>
        <v>0</v>
      </c>
      <c r="BP366" s="76">
        <f>VLOOKUP(F366,'N2K Features'!$D$5:$CL$125,63,FALSE)</f>
        <v>0</v>
      </c>
      <c r="BQ366" s="76" t="str">
        <f>VLOOKUP(F366,'N2K Features'!$D$5:$CL$125,64,FALSE)</f>
        <v>No</v>
      </c>
      <c r="BR366" s="76">
        <f>VLOOKUP(F366,'N2K Features'!$D$5:$CL$125,65,FALSE)</f>
        <v>0</v>
      </c>
      <c r="BS366" s="76">
        <f>VLOOKUP(F366,'N2K Features'!$D$5:$CL$125,66,FALSE)</f>
        <v>0</v>
      </c>
      <c r="BT366" s="76" t="str">
        <f>VLOOKUP(F366,'N2K Features'!$D$5:$CL$125,67,FALSE)</f>
        <v>No</v>
      </c>
      <c r="BU366" s="76">
        <f>VLOOKUP(F366,'N2K Features'!$D$5:$CL$125,68,FALSE)</f>
        <v>0</v>
      </c>
      <c r="BV366" s="76">
        <f>VLOOKUP(F366,'N2K Features'!$D$5:$CL$125,69,FALSE)</f>
        <v>0</v>
      </c>
      <c r="BW366" s="76" t="str">
        <f>VLOOKUP(F366,'N2K Features'!$D$5:$CL$125,70,FALSE)</f>
        <v>No</v>
      </c>
      <c r="BX366" s="76">
        <f>VLOOKUP(F366,'N2K Features'!$D$5:$CL$125,71,FALSE)</f>
        <v>0</v>
      </c>
      <c r="BY366" s="130">
        <f>VLOOKUP(F366,'N2K Features'!$D$5:$CL$125,72,FALSE)</f>
        <v>0</v>
      </c>
      <c r="BZ366" s="76" t="str">
        <f>VLOOKUP(F366,'N2K Features'!$D$5:$CL$125,73,FALSE)</f>
        <v>No</v>
      </c>
      <c r="CA366" s="76">
        <f>VLOOKUP(F366,'N2K Features'!$D$5:$CL$125,74,FALSE)</f>
        <v>0</v>
      </c>
      <c r="CB366" s="76">
        <f>VLOOKUP(F366,'N2K Features'!$D$5:$CL$125,75,FALSE)</f>
        <v>0</v>
      </c>
      <c r="CC366" s="76" t="str">
        <f>VLOOKUP(F366,'N2K Features'!$D$5:$CL$125,76,FALSE)</f>
        <v>No</v>
      </c>
      <c r="CD366" s="76">
        <f>VLOOKUP(F366,'N2K Features'!$D$5:$CL$125,77,FALSE)</f>
        <v>0</v>
      </c>
      <c r="CE366" s="76">
        <f>VLOOKUP(F366,'N2K Features'!$D$5:$CL$125,78,FALSE)</f>
        <v>0</v>
      </c>
      <c r="CF366" s="76" t="str">
        <f>VLOOKUP(F366,'N2K Features'!$D$5:$CL$125,79,FALSE)</f>
        <v>No</v>
      </c>
      <c r="CG366" s="76">
        <f>VLOOKUP(F366,'N2K Features'!$D$5:$CL$125,80,FALSE)</f>
        <v>0</v>
      </c>
      <c r="CH366" s="76">
        <f>VLOOKUP(F366,'N2K Features'!$D$5:$CL$125,81,FALSE)</f>
        <v>0</v>
      </c>
      <c r="CI366" s="76" t="str">
        <f>VLOOKUP(F366,'N2K Features'!$D$5:$CL$125,82,FALSE)</f>
        <v>No</v>
      </c>
      <c r="CJ366" s="76">
        <f>VLOOKUP(F366,'N2K Features'!$D$5:$CL$125,83,FALSE)</f>
        <v>0</v>
      </c>
      <c r="CK366" s="76">
        <f>VLOOKUP(F366,'N2K Features'!$D$5:$CL$125,84,FALSE)</f>
        <v>0</v>
      </c>
      <c r="CL366" s="76" t="str">
        <f>VLOOKUP(F366,'N2K Features'!$D$5:$CL$125,85,FALSE)</f>
        <v>Yes</v>
      </c>
      <c r="CM366" s="76" t="str">
        <f>VLOOKUP(F366,'N2K Features'!$D$5:$CL$125,86,FALSE)</f>
        <v>Low</v>
      </c>
      <c r="CN366" s="79" t="str">
        <f>VLOOKUP(F366,'N2K Features'!$D$5:$CL$125,87,FALSE)</f>
        <v xml:space="preserve">Interesting to public, some bat cams available. </v>
      </c>
    </row>
    <row r="367" spans="1:92" ht="14.4" hidden="1" x14ac:dyDescent="0.3">
      <c r="A367" s="129" t="s">
        <v>348</v>
      </c>
      <c r="B367" s="59" t="s">
        <v>349</v>
      </c>
      <c r="C367" s="59" t="s">
        <v>585</v>
      </c>
      <c r="D367" s="59" t="s">
        <v>154</v>
      </c>
      <c r="E367" s="59" t="s">
        <v>591</v>
      </c>
      <c r="F367" s="59" t="s">
        <v>155</v>
      </c>
      <c r="G367" s="59" t="s">
        <v>156</v>
      </c>
      <c r="H367" s="179" t="s">
        <v>157</v>
      </c>
      <c r="I367" s="77" t="str">
        <f>VLOOKUP(F367,'N2K Features'!$D$5:$CL$125,4,FALSE)</f>
        <v>Yes</v>
      </c>
      <c r="J367" s="77" t="str">
        <f>VLOOKUP(F367,'N2K Features'!$D$5:$CL$125,5,FALSE)</f>
        <v>Medium</v>
      </c>
      <c r="K367" s="77" t="str">
        <f>VLOOKUP(F367,'N2K Features'!$D$5:$CL$125,6,FALSE)</f>
        <v>Moderate</v>
      </c>
      <c r="L367" s="77" t="str">
        <f>VLOOKUP(F367,'N2K Features'!$D$5:$CL$125,7,FALSE)</f>
        <v>Yes</v>
      </c>
      <c r="M367" s="77" t="str">
        <f>VLOOKUP(F367,'N2K Features'!$D$5:$CL$125,8,FALSE)</f>
        <v>Small</v>
      </c>
      <c r="N367" s="77" t="str">
        <f>VLOOKUP(F367,'N2K Features'!$D$5:$CL$125,9,FALSE)</f>
        <v>Moderate</v>
      </c>
      <c r="O367" s="77" t="str">
        <f>VLOOKUP(F367,'N2K Features'!$D$5:$CL$125,10,FALSE)</f>
        <v>Yes</v>
      </c>
      <c r="P367" s="77" t="str">
        <f>VLOOKUP(F367,'N2K Features'!$D$5:$CL$125,11,FALSE)</f>
        <v>Medium</v>
      </c>
      <c r="Q367" s="77" t="str">
        <f>VLOOKUP(F367,'N2K Features'!$D$5:$CL$125,12,FALSE)</f>
        <v>Low</v>
      </c>
      <c r="R367" s="77" t="str">
        <f>VLOOKUP(F367,'N2K Features'!$D$5:$CL$125,13,FALSE)</f>
        <v>Yes</v>
      </c>
      <c r="S367" s="77" t="str">
        <f>VLOOKUP(F367,'N2K Features'!$D$5:$CL$125,14,FALSE)</f>
        <v>Small</v>
      </c>
      <c r="T367" s="77" t="str">
        <f>VLOOKUP(F367,'N2K Features'!$D$5:$CL$125,15,FALSE)</f>
        <v>Small</v>
      </c>
      <c r="U367" s="77" t="str">
        <f>VLOOKUP(F367,'N2K Features'!$D$5:$CL$125,16,FALSE)</f>
        <v>No</v>
      </c>
      <c r="V367" s="77">
        <f>VLOOKUP(F367,'N2K Features'!$D$5:$CL$125, 17,FALSE)</f>
        <v>0</v>
      </c>
      <c r="W367" s="77">
        <f>VLOOKUP(F367,'N2K Features'!$D$5:$CL$125,18,FALSE)</f>
        <v>0</v>
      </c>
      <c r="X367" s="77" t="str">
        <f>VLOOKUP(F367,'N2K Features'!$D$5:$CL$125,19,FALSE)</f>
        <v>No</v>
      </c>
      <c r="Y367" s="77">
        <f>VLOOKUP(F367,'N2K Features'!$D$5:$CL$125,20,FALSE)</f>
        <v>0</v>
      </c>
      <c r="Z367" s="77">
        <f>VLOOKUP(F367,'N2K Features'!$D$5:$CL$125,21,FALSE)</f>
        <v>0</v>
      </c>
      <c r="AA367" s="77" t="str">
        <f>VLOOKUP(F367,'N2K Features'!$D$5:$CL$125,22,FALSE)</f>
        <v>No</v>
      </c>
      <c r="AB367" s="77">
        <f>VLOOKUP(F367,'N2K Features'!$D$5:$CL$125,23,FALSE)</f>
        <v>0</v>
      </c>
      <c r="AC367" s="77">
        <f>VLOOKUP(F367,'N2K Features'!$D$5:$CL$125,24,FALSE)</f>
        <v>0</v>
      </c>
      <c r="AD367" s="77" t="str">
        <f>VLOOKUP(F367,'N2K Features'!$D$5:$CL$125,25,FALSE)</f>
        <v>No</v>
      </c>
      <c r="AE367" s="77">
        <f>VLOOKUP(F367,'N2K Features'!$D$5:$CL$125,26,FALSE)</f>
        <v>0</v>
      </c>
      <c r="AF367" s="78">
        <f>VLOOKUP(F367,'N2K Features'!$D$5:$CL$125,27,FALSE)</f>
        <v>0</v>
      </c>
      <c r="AG367" s="76" t="str">
        <f>VLOOKUP(F367,'N2K Features'!$D$5:$CL$125,28,FALSE)</f>
        <v>No</v>
      </c>
      <c r="AH367" s="76">
        <f>VLOOKUP(F367,'N2K Features'!$D$5:$CL$125,29,FALSE)</f>
        <v>0</v>
      </c>
      <c r="AI367" s="76">
        <f>VLOOKUP(F367,'N2K Features'!$D$5:$CL$125,30,FALSE)</f>
        <v>0</v>
      </c>
      <c r="AJ367" s="76" t="str">
        <f>VLOOKUP(F367,'N2K Features'!$D$5:$CL$125,31,FALSE)</f>
        <v>No</v>
      </c>
      <c r="AK367" s="76">
        <f>VLOOKUP(F367,'N2K Features'!$D$5:$CL$125,32,FALSE)</f>
        <v>0</v>
      </c>
      <c r="AL367" s="76">
        <f>VLOOKUP(F367,'N2K Features'!$D$5:$CL$125,33,FALSE)</f>
        <v>0</v>
      </c>
      <c r="AM367" s="76" t="str">
        <f>VLOOKUP(F367,'N2K Features'!$D$5:$CL$125,34,FALSE)</f>
        <v>No</v>
      </c>
      <c r="AN367" s="76">
        <f>VLOOKUP(F367,'N2K Features'!$D$5:$CL$125,35,FALSE)</f>
        <v>0</v>
      </c>
      <c r="AO367" s="76">
        <f>VLOOKUP(F367,'N2K Features'!$D$5:$CL$125,36,FALSE)</f>
        <v>0</v>
      </c>
      <c r="AP367" s="76" t="str">
        <f>VLOOKUP(F367,'N2K Features'!$D$5:$CL$125,37,FALSE)</f>
        <v>No</v>
      </c>
      <c r="AQ367" s="76">
        <f>VLOOKUP(F367,'N2K Features'!$D$5:$CL$125,38,FALSE)</f>
        <v>0</v>
      </c>
      <c r="AR367" s="76">
        <f>VLOOKUP(F367,'N2K Features'!$D$5:$CL$125,39,FALSE)</f>
        <v>0</v>
      </c>
      <c r="AS367" s="76" t="str">
        <f>VLOOKUP(F367,'N2K Features'!$D$5:$CL$125,40,FALSE)</f>
        <v>No</v>
      </c>
      <c r="AT367" s="76">
        <f>VLOOKUP(F367,'N2K Features'!$D$5:$CL$125,41,FALSE)</f>
        <v>0</v>
      </c>
      <c r="AU367" s="76">
        <f>VLOOKUP(F367,'N2K Features'!$D$5:$CL$125,42,FALSE)</f>
        <v>0</v>
      </c>
      <c r="AV367" s="76" t="str">
        <f>VLOOKUP(F367,'N2K Features'!$D$5:$CL$125,43,FALSE)</f>
        <v>No</v>
      </c>
      <c r="AW367" s="76">
        <f>VLOOKUP(F367,'N2K Features'!$D$5:$CL$125,44,FALSE)</f>
        <v>0</v>
      </c>
      <c r="AX367" s="76">
        <f>VLOOKUP(F367,'N2K Features'!$D$5:$CL$125,45,FALSE)</f>
        <v>0</v>
      </c>
      <c r="AY367" s="76" t="str">
        <f>VLOOKUP(F367,'N2K Features'!$D$5:$CL$125,46,FALSE)</f>
        <v>No</v>
      </c>
      <c r="AZ367" s="76">
        <f>VLOOKUP(F367,'N2K Features'!$D$5:$CL$125,47,FALSE)</f>
        <v>0</v>
      </c>
      <c r="BA367" s="76">
        <f>VLOOKUP(F367,'N2K Features'!$D$5:$CL$125,48,FALSE)</f>
        <v>0</v>
      </c>
      <c r="BB367" s="76" t="str">
        <f>VLOOKUP(F367,'N2K Features'!$D$5:$CL$125,49,FALSE)</f>
        <v>No</v>
      </c>
      <c r="BC367" s="76">
        <f>VLOOKUP(F367,'N2K Features'!$D$5:$CL$125,50,FALSE)</f>
        <v>0</v>
      </c>
      <c r="BD367" s="130">
        <f>VLOOKUP(F367,'N2K Features'!$D$5:$CL$125,51,FALSE)</f>
        <v>0</v>
      </c>
      <c r="BE367" s="76" t="str">
        <f>VLOOKUP(F367,'N2K Features'!$D$5:$CL$125,52,FALSE)</f>
        <v>Yes</v>
      </c>
      <c r="BF367" s="76" t="str">
        <f>VLOOKUP(F367,'N2K Features'!$D$5:$CL$125,53,FALSE)</f>
        <v>Small</v>
      </c>
      <c r="BG367" s="130" t="str">
        <f>VLOOKUP(F367,'N2K Features'!$D$5:$CL$125,54,FALSE)</f>
        <v>Low</v>
      </c>
      <c r="BH367" s="76" t="str">
        <f>VLOOKUP(F367,'N2K Features'!$D$5:$CL$125,55,FALSE)</f>
        <v>Yes</v>
      </c>
      <c r="BI367" s="76" t="str">
        <f>VLOOKUP(F367,'N2K Features'!$D$5:$CL$125,56,FALSE)</f>
        <v>Small</v>
      </c>
      <c r="BJ367" s="76" t="str">
        <f>VLOOKUP(F367,'N2K Features'!$D$5:$CL$125,57,FALSE)</f>
        <v>Low</v>
      </c>
      <c r="BK367" s="76" t="str">
        <f>VLOOKUP(F367,'N2K Features'!$D$5:$CL$125,58,FALSE)</f>
        <v>Yes</v>
      </c>
      <c r="BL367" s="76" t="str">
        <f>VLOOKUP(F367,'N2K Features'!$D$5:$CL$125,59,FALSE)</f>
        <v>Medium</v>
      </c>
      <c r="BM367" s="130" t="str">
        <f>VLOOKUP(F367,'N2K Features'!$D$5:$CL$125,60,FALSE)</f>
        <v>High</v>
      </c>
      <c r="BN367" s="76" t="str">
        <f>VLOOKUP(F367,'N2K Features'!$D$5:$CL$125,61,FALSE)</f>
        <v>Yes</v>
      </c>
      <c r="BO367" s="76" t="str">
        <f>VLOOKUP(F367,'N2K Features'!$D$5:$CL$125,62,FALSE)</f>
        <v>Medium</v>
      </c>
      <c r="BP367" s="76" t="str">
        <f>VLOOKUP(F367,'N2K Features'!$D$5:$CL$125,63,FALSE)</f>
        <v>Moderate</v>
      </c>
      <c r="BQ367" s="76" t="str">
        <f>VLOOKUP(F367,'N2K Features'!$D$5:$CL$125,64,FALSE)</f>
        <v>No</v>
      </c>
      <c r="BR367" s="76">
        <f>VLOOKUP(F367,'N2K Features'!$D$5:$CL$125,65,FALSE)</f>
        <v>0</v>
      </c>
      <c r="BS367" s="76">
        <f>VLOOKUP(F367,'N2K Features'!$D$5:$CL$125,66,FALSE)</f>
        <v>0</v>
      </c>
      <c r="BT367" s="76" t="str">
        <f>VLOOKUP(F367,'N2K Features'!$D$5:$CL$125,67,FALSE)</f>
        <v>Yes</v>
      </c>
      <c r="BU367" s="76" t="str">
        <f>VLOOKUP(F367,'N2K Features'!$D$5:$CL$125,68,FALSE)</f>
        <v>Small</v>
      </c>
      <c r="BV367" s="76" t="str">
        <f>VLOOKUP(F367,'N2K Features'!$D$5:$CL$125,69,FALSE)</f>
        <v>Low</v>
      </c>
      <c r="BW367" s="76" t="str">
        <f>VLOOKUP(F367,'N2K Features'!$D$5:$CL$125,70,FALSE)</f>
        <v>No</v>
      </c>
      <c r="BX367" s="76">
        <f>VLOOKUP(F367,'N2K Features'!$D$5:$CL$125,71,FALSE)</f>
        <v>0</v>
      </c>
      <c r="BY367" s="130">
        <f>VLOOKUP(F367,'N2K Features'!$D$5:$CL$125,72,FALSE)</f>
        <v>0</v>
      </c>
      <c r="BZ367" s="76" t="str">
        <f>VLOOKUP(F367,'N2K Features'!$D$5:$CL$125,73,FALSE)</f>
        <v>No</v>
      </c>
      <c r="CA367" s="76">
        <f>VLOOKUP(F367,'N2K Features'!$D$5:$CL$125,74,FALSE)</f>
        <v>0</v>
      </c>
      <c r="CB367" s="76">
        <f>VLOOKUP(F367,'N2K Features'!$D$5:$CL$125,75,FALSE)</f>
        <v>0</v>
      </c>
      <c r="CC367" s="76" t="str">
        <f>VLOOKUP(F367,'N2K Features'!$D$5:$CL$125,76,FALSE)</f>
        <v>No</v>
      </c>
      <c r="CD367" s="76">
        <f>VLOOKUP(F367,'N2K Features'!$D$5:$CL$125,77,FALSE)</f>
        <v>0</v>
      </c>
      <c r="CE367" s="76">
        <f>VLOOKUP(F367,'N2K Features'!$D$5:$CL$125,78,FALSE)</f>
        <v>0</v>
      </c>
      <c r="CF367" s="76" t="str">
        <f>VLOOKUP(F367,'N2K Features'!$D$5:$CL$125,79,FALSE)</f>
        <v>Yes</v>
      </c>
      <c r="CG367" s="76" t="str">
        <f>VLOOKUP(F367,'N2K Features'!$D$5:$CL$125,80,FALSE)</f>
        <v>Medium</v>
      </c>
      <c r="CH367" s="76" t="str">
        <f>VLOOKUP(F367,'N2K Features'!$D$5:$CL$125,81,FALSE)</f>
        <v>High</v>
      </c>
      <c r="CI367" s="76" t="str">
        <f>VLOOKUP(F367,'N2K Features'!$D$5:$CL$125,82,FALSE)</f>
        <v>No</v>
      </c>
      <c r="CJ367" s="76">
        <f>VLOOKUP(F367,'N2K Features'!$D$5:$CL$125,83,FALSE)</f>
        <v>0</v>
      </c>
      <c r="CK367" s="76">
        <f>VLOOKUP(F367,'N2K Features'!$D$5:$CL$125,84,FALSE)</f>
        <v>0</v>
      </c>
      <c r="CL367" s="76" t="str">
        <f>VLOOKUP(F367,'N2K Features'!$D$5:$CL$125,85,FALSE)</f>
        <v>Yes</v>
      </c>
      <c r="CM367" s="76" t="str">
        <f>VLOOKUP(F367,'N2K Features'!$D$5:$CL$125,86,FALSE)</f>
        <v>Low</v>
      </c>
      <c r="CN367" s="79" t="str">
        <f>VLOOKUP(F367,'N2K Features'!$D$5:$CL$125,87,FALSE)</f>
        <v xml:space="preserve">Old mines, historical interest, interest to botanists. Sensitive habitat, can be dangerous. </v>
      </c>
    </row>
    <row r="368" spans="1:92" ht="14.4" hidden="1" x14ac:dyDescent="0.3">
      <c r="A368" s="129" t="s">
        <v>348</v>
      </c>
      <c r="B368" s="59" t="s">
        <v>349</v>
      </c>
      <c r="C368" s="59" t="s">
        <v>585</v>
      </c>
      <c r="D368" s="59" t="s">
        <v>170</v>
      </c>
      <c r="E368" s="59" t="s">
        <v>592</v>
      </c>
      <c r="F368" s="59" t="s">
        <v>171</v>
      </c>
      <c r="G368" s="59" t="s">
        <v>172</v>
      </c>
      <c r="H368" s="179" t="s">
        <v>173</v>
      </c>
      <c r="I368" s="77" t="str">
        <f>VLOOKUP(F368,'N2K Features'!$D$5:$CL$125,4,FALSE)</f>
        <v>Yes</v>
      </c>
      <c r="J368" s="77" t="str">
        <f>VLOOKUP(F368,'N2K Features'!$D$5:$CL$125,5,FALSE)</f>
        <v>Medium</v>
      </c>
      <c r="K368" s="77" t="str">
        <f>VLOOKUP(F368,'N2K Features'!$D$5:$CL$125,6,FALSE)</f>
        <v>Moderate</v>
      </c>
      <c r="L368" s="77" t="str">
        <f>VLOOKUP(F368,'N2K Features'!$D$5:$CL$125,7,FALSE)</f>
        <v>Yes</v>
      </c>
      <c r="M368" s="77" t="str">
        <f>VLOOKUP(F368,'N2K Features'!$D$5:$CL$125,8,FALSE)</f>
        <v>Large</v>
      </c>
      <c r="N368" s="77" t="str">
        <f>VLOOKUP(F368,'N2K Features'!$D$5:$CL$125,9,FALSE)</f>
        <v>Moderate</v>
      </c>
      <c r="O368" s="77" t="str">
        <f>VLOOKUP(F368,'N2K Features'!$D$5:$CL$125,10,FALSE)</f>
        <v>Yes</v>
      </c>
      <c r="P368" s="77" t="str">
        <f>VLOOKUP(F368,'N2K Features'!$D$5:$CL$125,11,FALSE)</f>
        <v>Medium</v>
      </c>
      <c r="Q368" s="77" t="str">
        <f>VLOOKUP(F368,'N2K Features'!$D$5:$CL$125,12,FALSE)</f>
        <v>Low</v>
      </c>
      <c r="R368" s="77" t="str">
        <f>VLOOKUP(F368,'N2K Features'!$D$5:$CL$125,13,FALSE)</f>
        <v>Yes</v>
      </c>
      <c r="S368" s="77" t="str">
        <f>VLOOKUP(F368,'N2K Features'!$D$5:$CL$125,14,FALSE)</f>
        <v>Medium</v>
      </c>
      <c r="T368" s="77" t="str">
        <f>VLOOKUP(F368,'N2K Features'!$D$5:$CL$125,15,FALSE)</f>
        <v>Moderate</v>
      </c>
      <c r="U368" s="77" t="str">
        <f>VLOOKUP(F368,'N2K Features'!$D$5:$CL$125,16,FALSE)</f>
        <v>Yes</v>
      </c>
      <c r="V368" s="77" t="str">
        <f>VLOOKUP(F368,'N2K Features'!$D$5:$CL$125, 17,FALSE)</f>
        <v>Medium</v>
      </c>
      <c r="W368" s="77" t="str">
        <f>VLOOKUP(F368,'N2K Features'!$D$5:$CL$125,18,FALSE)</f>
        <v>Low</v>
      </c>
      <c r="X368" s="77" t="str">
        <f>VLOOKUP(F368,'N2K Features'!$D$5:$CL$125,19,FALSE)</f>
        <v>No</v>
      </c>
      <c r="Y368" s="77">
        <f>VLOOKUP(F368,'N2K Features'!$D$5:$CL$125,20,FALSE)</f>
        <v>0</v>
      </c>
      <c r="Z368" s="77">
        <f>VLOOKUP(F368,'N2K Features'!$D$5:$CL$125,21,FALSE)</f>
        <v>0</v>
      </c>
      <c r="AA368" s="77" t="str">
        <f>VLOOKUP(F368,'N2K Features'!$D$5:$CL$125,22,FALSE)</f>
        <v>No</v>
      </c>
      <c r="AB368" s="77">
        <f>VLOOKUP(F368,'N2K Features'!$D$5:$CL$125,23,FALSE)</f>
        <v>0</v>
      </c>
      <c r="AC368" s="77">
        <f>VLOOKUP(F368,'N2K Features'!$D$5:$CL$125,24,FALSE)</f>
        <v>0</v>
      </c>
      <c r="AD368" s="77" t="str">
        <f>VLOOKUP(F368,'N2K Features'!$D$5:$CL$125,25,FALSE)</f>
        <v>Yes</v>
      </c>
      <c r="AE368" s="77" t="str">
        <f>VLOOKUP(F368,'N2K Features'!$D$5:$CL$125,26,FALSE)</f>
        <v>Medium</v>
      </c>
      <c r="AF368" s="78" t="str">
        <f>VLOOKUP(F368,'N2K Features'!$D$5:$CL$125,27,FALSE)</f>
        <v>High</v>
      </c>
      <c r="AG368" s="76" t="str">
        <f>VLOOKUP(F368,'N2K Features'!$D$5:$CL$125,28,FALSE)</f>
        <v>Yes</v>
      </c>
      <c r="AH368" s="76" t="str">
        <f>VLOOKUP(F368,'N2K Features'!$D$5:$CL$125,29,FALSE)</f>
        <v>Small</v>
      </c>
      <c r="AI368" s="76" t="str">
        <f>VLOOKUP(F368,'N2K Features'!$D$5:$CL$125,30,FALSE)</f>
        <v>High</v>
      </c>
      <c r="AJ368" s="76" t="str">
        <f>VLOOKUP(F368,'N2K Features'!$D$5:$CL$125,31,FALSE)</f>
        <v>No</v>
      </c>
      <c r="AK368" s="76">
        <f>VLOOKUP(F368,'N2K Features'!$D$5:$CL$125,32,FALSE)</f>
        <v>0</v>
      </c>
      <c r="AL368" s="76">
        <f>VLOOKUP(F368,'N2K Features'!$D$5:$CL$125,33,FALSE)</f>
        <v>0</v>
      </c>
      <c r="AM368" s="76" t="str">
        <f>VLOOKUP(F368,'N2K Features'!$D$5:$CL$125,34,FALSE)</f>
        <v>No</v>
      </c>
      <c r="AN368" s="76">
        <f>VLOOKUP(F368,'N2K Features'!$D$5:$CL$125,35,FALSE)</f>
        <v>0</v>
      </c>
      <c r="AO368" s="76">
        <f>VLOOKUP(F368,'N2K Features'!$D$5:$CL$125,36,FALSE)</f>
        <v>0</v>
      </c>
      <c r="AP368" s="76" t="str">
        <f>VLOOKUP(F368,'N2K Features'!$D$5:$CL$125,37,FALSE)</f>
        <v>Yes</v>
      </c>
      <c r="AQ368" s="76" t="str">
        <f>VLOOKUP(F368,'N2K Features'!$D$5:$CL$125,38,FALSE)</f>
        <v>Medium</v>
      </c>
      <c r="AR368" s="76" t="str">
        <f>VLOOKUP(F368,'N2K Features'!$D$5:$CL$125,39,FALSE)</f>
        <v>Low</v>
      </c>
      <c r="AS368" s="76" t="str">
        <f>VLOOKUP(F368,'N2K Features'!$D$5:$CL$125,40,FALSE)</f>
        <v>No</v>
      </c>
      <c r="AT368" s="76">
        <f>VLOOKUP(F368,'N2K Features'!$D$5:$CL$125,41,FALSE)</f>
        <v>0</v>
      </c>
      <c r="AU368" s="76">
        <f>VLOOKUP(F368,'N2K Features'!$D$5:$CL$125,42,FALSE)</f>
        <v>0</v>
      </c>
      <c r="AV368" s="76" t="str">
        <f>VLOOKUP(F368,'N2K Features'!$D$5:$CL$125,43,FALSE)</f>
        <v>No</v>
      </c>
      <c r="AW368" s="76">
        <f>VLOOKUP(F368,'N2K Features'!$D$5:$CL$125,44,FALSE)</f>
        <v>0</v>
      </c>
      <c r="AX368" s="76">
        <f>VLOOKUP(F368,'N2K Features'!$D$5:$CL$125,45,FALSE)</f>
        <v>0</v>
      </c>
      <c r="AY368" s="76" t="str">
        <f>VLOOKUP(F368,'N2K Features'!$D$5:$CL$125,46,FALSE)</f>
        <v>No</v>
      </c>
      <c r="AZ368" s="76">
        <f>VLOOKUP(F368,'N2K Features'!$D$5:$CL$125,47,FALSE)</f>
        <v>0</v>
      </c>
      <c r="BA368" s="76">
        <f>VLOOKUP(F368,'N2K Features'!$D$5:$CL$125,48,FALSE)</f>
        <v>0</v>
      </c>
      <c r="BB368" s="76" t="str">
        <f>VLOOKUP(F368,'N2K Features'!$D$5:$CL$125,49,FALSE)</f>
        <v>No</v>
      </c>
      <c r="BC368" s="76">
        <f>VLOOKUP(F368,'N2K Features'!$D$5:$CL$125,50,FALSE)</f>
        <v>0</v>
      </c>
      <c r="BD368" s="130">
        <f>VLOOKUP(F368,'N2K Features'!$D$5:$CL$125,51,FALSE)</f>
        <v>0</v>
      </c>
      <c r="BE368" s="76" t="str">
        <f>VLOOKUP(F368,'N2K Features'!$D$5:$CL$125,52,FALSE)</f>
        <v>Yes</v>
      </c>
      <c r="BF368" s="76" t="str">
        <f>VLOOKUP(F368,'N2K Features'!$D$5:$CL$125,53,FALSE)</f>
        <v>Small</v>
      </c>
      <c r="BG368" s="130" t="str">
        <f>VLOOKUP(F368,'N2K Features'!$D$5:$CL$125,54,FALSE)</f>
        <v>Low</v>
      </c>
      <c r="BH368" s="76" t="str">
        <f>VLOOKUP(F368,'N2K Features'!$D$5:$CL$125,55,FALSE)</f>
        <v>Yes</v>
      </c>
      <c r="BI368" s="76" t="str">
        <f>VLOOKUP(F368,'N2K Features'!$D$5:$CL$125,56,FALSE)</f>
        <v>Small</v>
      </c>
      <c r="BJ368" s="76" t="str">
        <f>VLOOKUP(F368,'N2K Features'!$D$5:$CL$125,57,FALSE)</f>
        <v>Low</v>
      </c>
      <c r="BK368" s="76" t="str">
        <f>VLOOKUP(F368,'N2K Features'!$D$5:$CL$125,58,FALSE)</f>
        <v>Yes</v>
      </c>
      <c r="BL368" s="76" t="str">
        <f>VLOOKUP(F368,'N2K Features'!$D$5:$CL$125,59,FALSE)</f>
        <v>Medium</v>
      </c>
      <c r="BM368" s="130" t="str">
        <f>VLOOKUP(F368,'N2K Features'!$D$5:$CL$125,60,FALSE)</f>
        <v>High</v>
      </c>
      <c r="BN368" s="76" t="str">
        <f>VLOOKUP(F368,'N2K Features'!$D$5:$CL$125,61,FALSE)</f>
        <v>Yes</v>
      </c>
      <c r="BO368" s="76" t="str">
        <f>VLOOKUP(F368,'N2K Features'!$D$5:$CL$125,62,FALSE)</f>
        <v>Medium</v>
      </c>
      <c r="BP368" s="76" t="str">
        <f>VLOOKUP(F368,'N2K Features'!$D$5:$CL$125,63,FALSE)</f>
        <v>Moderate</v>
      </c>
      <c r="BQ368" s="76" t="str">
        <f>VLOOKUP(F368,'N2K Features'!$D$5:$CL$125,64,FALSE)</f>
        <v>No</v>
      </c>
      <c r="BR368" s="76">
        <f>VLOOKUP(F368,'N2K Features'!$D$5:$CL$125,65,FALSE)</f>
        <v>0</v>
      </c>
      <c r="BS368" s="76">
        <f>VLOOKUP(F368,'N2K Features'!$D$5:$CL$125,66,FALSE)</f>
        <v>0</v>
      </c>
      <c r="BT368" s="76" t="str">
        <f>VLOOKUP(F368,'N2K Features'!$D$5:$CL$125,67,FALSE)</f>
        <v>Yes</v>
      </c>
      <c r="BU368" s="76" t="str">
        <f>VLOOKUP(F368,'N2K Features'!$D$5:$CL$125,68,FALSE)</f>
        <v>Small</v>
      </c>
      <c r="BV368" s="76" t="str">
        <f>VLOOKUP(F368,'N2K Features'!$D$5:$CL$125,69,FALSE)</f>
        <v>Low</v>
      </c>
      <c r="BW368" s="76" t="str">
        <f>VLOOKUP(F368,'N2K Features'!$D$5:$CL$125,70,FALSE)</f>
        <v>Yes</v>
      </c>
      <c r="BX368" s="76" t="str">
        <f>VLOOKUP(F368,'N2K Features'!$D$5:$CL$125,71,FALSE)</f>
        <v>Medium</v>
      </c>
      <c r="BY368" s="130" t="str">
        <f>VLOOKUP(F368,'N2K Features'!$D$5:$CL$125,72,FALSE)</f>
        <v>High</v>
      </c>
      <c r="BZ368" s="76" t="str">
        <f>VLOOKUP(F368,'N2K Features'!$D$5:$CL$125,73,FALSE)</f>
        <v>No</v>
      </c>
      <c r="CA368" s="76">
        <f>VLOOKUP(F368,'N2K Features'!$D$5:$CL$125,74,FALSE)</f>
        <v>0</v>
      </c>
      <c r="CB368" s="76">
        <f>VLOOKUP(F368,'N2K Features'!$D$5:$CL$125,75,FALSE)</f>
        <v>0</v>
      </c>
      <c r="CC368" s="76" t="str">
        <f>VLOOKUP(F368,'N2K Features'!$D$5:$CL$125,76,FALSE)</f>
        <v>No</v>
      </c>
      <c r="CD368" s="76">
        <f>VLOOKUP(F368,'N2K Features'!$D$5:$CL$125,77,FALSE)</f>
        <v>0</v>
      </c>
      <c r="CE368" s="76">
        <f>VLOOKUP(F368,'N2K Features'!$D$5:$CL$125,78,FALSE)</f>
        <v>0</v>
      </c>
      <c r="CF368" s="76" t="str">
        <f>VLOOKUP(F368,'N2K Features'!$D$5:$CL$125,79,FALSE)</f>
        <v>Yes</v>
      </c>
      <c r="CG368" s="76" t="str">
        <f>VLOOKUP(F368,'N2K Features'!$D$5:$CL$125,80,FALSE)</f>
        <v>Medium</v>
      </c>
      <c r="CH368" s="76" t="str">
        <f>VLOOKUP(F368,'N2K Features'!$D$5:$CL$125,81,FALSE)</f>
        <v>High</v>
      </c>
      <c r="CI368" s="76" t="str">
        <f>VLOOKUP(F368,'N2K Features'!$D$5:$CL$125,82,FALSE)</f>
        <v>No</v>
      </c>
      <c r="CJ368" s="76">
        <f>VLOOKUP(F368,'N2K Features'!$D$5:$CL$125,83,FALSE)</f>
        <v>0</v>
      </c>
      <c r="CK368" s="76">
        <f>VLOOKUP(F368,'N2K Features'!$D$5:$CL$125,84,FALSE)</f>
        <v>0</v>
      </c>
      <c r="CL368" s="76" t="str">
        <f>VLOOKUP(F368,'N2K Features'!$D$5:$CL$125,85,FALSE)</f>
        <v>Yes</v>
      </c>
      <c r="CM368" s="76" t="str">
        <f>VLOOKUP(F368,'N2K Features'!$D$5:$CL$125,86,FALSE)</f>
        <v>Medium</v>
      </c>
      <c r="CN368" s="79" t="str">
        <f>VLOOKUP(F368,'N2K Features'!$D$5:$CL$125,87,FALSE)</f>
        <v xml:space="preserve">Contributes to iconic upland landscapes of Wales, popular with walkers, mountaineers </v>
      </c>
    </row>
    <row r="369" spans="1:92" ht="14.4" hidden="1" x14ac:dyDescent="0.3">
      <c r="A369" s="129" t="s">
        <v>348</v>
      </c>
      <c r="B369" s="59" t="s">
        <v>349</v>
      </c>
      <c r="C369" s="59" t="s">
        <v>585</v>
      </c>
      <c r="D369" s="59" t="s">
        <v>166</v>
      </c>
      <c r="E369" s="59" t="s">
        <v>592</v>
      </c>
      <c r="F369" s="59" t="s">
        <v>167</v>
      </c>
      <c r="G369" s="59" t="s">
        <v>168</v>
      </c>
      <c r="H369" s="179" t="s">
        <v>169</v>
      </c>
      <c r="I369" s="77" t="str">
        <f>VLOOKUP(F369,'N2K Features'!$D$5:$CL$125,4,FALSE)</f>
        <v>Yes</v>
      </c>
      <c r="J369" s="77" t="str">
        <f>VLOOKUP(F369,'N2K Features'!$D$5:$CL$125,5,FALSE)</f>
        <v>Medium</v>
      </c>
      <c r="K369" s="77" t="str">
        <f>VLOOKUP(F369,'N2K Features'!$D$5:$CL$125,6,FALSE)</f>
        <v>Moderate</v>
      </c>
      <c r="L369" s="77" t="str">
        <f>VLOOKUP(F369,'N2K Features'!$D$5:$CL$125,7,FALSE)</f>
        <v>Yes</v>
      </c>
      <c r="M369" s="77" t="str">
        <f>VLOOKUP(F369,'N2K Features'!$D$5:$CL$125,8,FALSE)</f>
        <v>Large</v>
      </c>
      <c r="N369" s="77" t="str">
        <f>VLOOKUP(F369,'N2K Features'!$D$5:$CL$125,9,FALSE)</f>
        <v>Moderate</v>
      </c>
      <c r="O369" s="77" t="str">
        <f>VLOOKUP(F369,'N2K Features'!$D$5:$CL$125,10,FALSE)</f>
        <v>Yes</v>
      </c>
      <c r="P369" s="77" t="str">
        <f>VLOOKUP(F369,'N2K Features'!$D$5:$CL$125,11,FALSE)</f>
        <v>Medium</v>
      </c>
      <c r="Q369" s="77" t="str">
        <f>VLOOKUP(F369,'N2K Features'!$D$5:$CL$125,12,FALSE)</f>
        <v>Low</v>
      </c>
      <c r="R369" s="77" t="str">
        <f>VLOOKUP(F369,'N2K Features'!$D$5:$CL$125,13,FALSE)</f>
        <v>Yes</v>
      </c>
      <c r="S369" s="77" t="str">
        <f>VLOOKUP(F369,'N2K Features'!$D$5:$CL$125,14,FALSE)</f>
        <v>Medium</v>
      </c>
      <c r="T369" s="77" t="str">
        <f>VLOOKUP(F369,'N2K Features'!$D$5:$CL$125,15,FALSE)</f>
        <v>Moderate</v>
      </c>
      <c r="U369" s="77" t="str">
        <f>VLOOKUP(F369,'N2K Features'!$D$5:$CL$125,16,FALSE)</f>
        <v>Yes</v>
      </c>
      <c r="V369" s="77" t="str">
        <f>VLOOKUP(F369,'N2K Features'!$D$5:$CL$125, 17,FALSE)</f>
        <v>Medium</v>
      </c>
      <c r="W369" s="77" t="str">
        <f>VLOOKUP(F369,'N2K Features'!$D$5:$CL$125,18,FALSE)</f>
        <v>Low</v>
      </c>
      <c r="X369" s="77" t="str">
        <f>VLOOKUP(F369,'N2K Features'!$D$5:$CL$125,19,FALSE)</f>
        <v>No</v>
      </c>
      <c r="Y369" s="77">
        <f>VLOOKUP(F369,'N2K Features'!$D$5:$CL$125,20,FALSE)</f>
        <v>0</v>
      </c>
      <c r="Z369" s="77">
        <f>VLOOKUP(F369,'N2K Features'!$D$5:$CL$125,21,FALSE)</f>
        <v>0</v>
      </c>
      <c r="AA369" s="77" t="str">
        <f>VLOOKUP(F369,'N2K Features'!$D$5:$CL$125,22,FALSE)</f>
        <v>No</v>
      </c>
      <c r="AB369" s="77">
        <f>VLOOKUP(F369,'N2K Features'!$D$5:$CL$125,23,FALSE)</f>
        <v>0</v>
      </c>
      <c r="AC369" s="77">
        <f>VLOOKUP(F369,'N2K Features'!$D$5:$CL$125,24,FALSE)</f>
        <v>0</v>
      </c>
      <c r="AD369" s="77" t="str">
        <f>VLOOKUP(F369,'N2K Features'!$D$5:$CL$125,25,FALSE)</f>
        <v>Yes</v>
      </c>
      <c r="AE369" s="77" t="str">
        <f>VLOOKUP(F369,'N2K Features'!$D$5:$CL$125,26,FALSE)</f>
        <v>Medium</v>
      </c>
      <c r="AF369" s="78" t="str">
        <f>VLOOKUP(F369,'N2K Features'!$D$5:$CL$125,27,FALSE)</f>
        <v>High</v>
      </c>
      <c r="AG369" s="76" t="str">
        <f>VLOOKUP(F369,'N2K Features'!$D$5:$CL$125,28,FALSE)</f>
        <v>Yes</v>
      </c>
      <c r="AH369" s="76" t="str">
        <f>VLOOKUP(F369,'N2K Features'!$D$5:$CL$125,29,FALSE)</f>
        <v>Small</v>
      </c>
      <c r="AI369" s="76" t="str">
        <f>VLOOKUP(F369,'N2K Features'!$D$5:$CL$125,30,FALSE)</f>
        <v>High</v>
      </c>
      <c r="AJ369" s="76" t="str">
        <f>VLOOKUP(F369,'N2K Features'!$D$5:$CL$125,31,FALSE)</f>
        <v>No</v>
      </c>
      <c r="AK369" s="76">
        <f>VLOOKUP(F369,'N2K Features'!$D$5:$CL$125,32,FALSE)</f>
        <v>0</v>
      </c>
      <c r="AL369" s="76">
        <f>VLOOKUP(F369,'N2K Features'!$D$5:$CL$125,33,FALSE)</f>
        <v>0</v>
      </c>
      <c r="AM369" s="76" t="str">
        <f>VLOOKUP(F369,'N2K Features'!$D$5:$CL$125,34,FALSE)</f>
        <v>No</v>
      </c>
      <c r="AN369" s="76">
        <f>VLOOKUP(F369,'N2K Features'!$D$5:$CL$125,35,FALSE)</f>
        <v>0</v>
      </c>
      <c r="AO369" s="76">
        <f>VLOOKUP(F369,'N2K Features'!$D$5:$CL$125,36,FALSE)</f>
        <v>0</v>
      </c>
      <c r="AP369" s="76" t="str">
        <f>VLOOKUP(F369,'N2K Features'!$D$5:$CL$125,37,FALSE)</f>
        <v>Yes</v>
      </c>
      <c r="AQ369" s="76" t="str">
        <f>VLOOKUP(F369,'N2K Features'!$D$5:$CL$125,38,FALSE)</f>
        <v>Medium</v>
      </c>
      <c r="AR369" s="76" t="str">
        <f>VLOOKUP(F369,'N2K Features'!$D$5:$CL$125,39,FALSE)</f>
        <v>Low</v>
      </c>
      <c r="AS369" s="76" t="str">
        <f>VLOOKUP(F369,'N2K Features'!$D$5:$CL$125,40,FALSE)</f>
        <v>No</v>
      </c>
      <c r="AT369" s="76">
        <f>VLOOKUP(F369,'N2K Features'!$D$5:$CL$125,41,FALSE)</f>
        <v>0</v>
      </c>
      <c r="AU369" s="76">
        <f>VLOOKUP(F369,'N2K Features'!$D$5:$CL$125,42,FALSE)</f>
        <v>0</v>
      </c>
      <c r="AV369" s="76" t="str">
        <f>VLOOKUP(F369,'N2K Features'!$D$5:$CL$125,43,FALSE)</f>
        <v>No</v>
      </c>
      <c r="AW369" s="76">
        <f>VLOOKUP(F369,'N2K Features'!$D$5:$CL$125,44,FALSE)</f>
        <v>0</v>
      </c>
      <c r="AX369" s="76">
        <f>VLOOKUP(F369,'N2K Features'!$D$5:$CL$125,45,FALSE)</f>
        <v>0</v>
      </c>
      <c r="AY369" s="76" t="str">
        <f>VLOOKUP(F369,'N2K Features'!$D$5:$CL$125,46,FALSE)</f>
        <v>No</v>
      </c>
      <c r="AZ369" s="76">
        <f>VLOOKUP(F369,'N2K Features'!$D$5:$CL$125,47,FALSE)</f>
        <v>0</v>
      </c>
      <c r="BA369" s="76">
        <f>VLOOKUP(F369,'N2K Features'!$D$5:$CL$125,48,FALSE)</f>
        <v>0</v>
      </c>
      <c r="BB369" s="76" t="str">
        <f>VLOOKUP(F369,'N2K Features'!$D$5:$CL$125,49,FALSE)</f>
        <v>No</v>
      </c>
      <c r="BC369" s="76">
        <f>VLOOKUP(F369,'N2K Features'!$D$5:$CL$125,50,FALSE)</f>
        <v>0</v>
      </c>
      <c r="BD369" s="130">
        <f>VLOOKUP(F369,'N2K Features'!$D$5:$CL$125,51,FALSE)</f>
        <v>0</v>
      </c>
      <c r="BE369" s="76" t="str">
        <f>VLOOKUP(F369,'N2K Features'!$D$5:$CL$125,52,FALSE)</f>
        <v>Yes</v>
      </c>
      <c r="BF369" s="76" t="str">
        <f>VLOOKUP(F369,'N2K Features'!$D$5:$CL$125,53,FALSE)</f>
        <v>Small</v>
      </c>
      <c r="BG369" s="130" t="str">
        <f>VLOOKUP(F369,'N2K Features'!$D$5:$CL$125,54,FALSE)</f>
        <v>Low</v>
      </c>
      <c r="BH369" s="76" t="str">
        <f>VLOOKUP(F369,'N2K Features'!$D$5:$CL$125,55,FALSE)</f>
        <v>Yes</v>
      </c>
      <c r="BI369" s="76" t="str">
        <f>VLOOKUP(F369,'N2K Features'!$D$5:$CL$125,56,FALSE)</f>
        <v>Small</v>
      </c>
      <c r="BJ369" s="76" t="str">
        <f>VLOOKUP(F369,'N2K Features'!$D$5:$CL$125,57,FALSE)</f>
        <v>Low</v>
      </c>
      <c r="BK369" s="76" t="str">
        <f>VLOOKUP(F369,'N2K Features'!$D$5:$CL$125,58,FALSE)</f>
        <v>Yes</v>
      </c>
      <c r="BL369" s="76" t="str">
        <f>VLOOKUP(F369,'N2K Features'!$D$5:$CL$125,59,FALSE)</f>
        <v>Medium</v>
      </c>
      <c r="BM369" s="130" t="str">
        <f>VLOOKUP(F369,'N2K Features'!$D$5:$CL$125,60,FALSE)</f>
        <v>High</v>
      </c>
      <c r="BN369" s="76" t="str">
        <f>VLOOKUP(F369,'N2K Features'!$D$5:$CL$125,61,FALSE)</f>
        <v>Yes</v>
      </c>
      <c r="BO369" s="76" t="str">
        <f>VLOOKUP(F369,'N2K Features'!$D$5:$CL$125,62,FALSE)</f>
        <v>Medium</v>
      </c>
      <c r="BP369" s="76" t="str">
        <f>VLOOKUP(F369,'N2K Features'!$D$5:$CL$125,63,FALSE)</f>
        <v>Moderate</v>
      </c>
      <c r="BQ369" s="76" t="str">
        <f>VLOOKUP(F369,'N2K Features'!$D$5:$CL$125,64,FALSE)</f>
        <v>Yes</v>
      </c>
      <c r="BR369" s="76" t="str">
        <f>VLOOKUP(F369,'N2K Features'!$D$5:$CL$125,65,FALSE)</f>
        <v>Medium</v>
      </c>
      <c r="BS369" s="76" t="str">
        <f>VLOOKUP(F369,'N2K Features'!$D$5:$CL$125,66,FALSE)</f>
        <v>Moderate</v>
      </c>
      <c r="BT369" s="76" t="str">
        <f>VLOOKUP(F369,'N2K Features'!$D$5:$CL$125,67,FALSE)</f>
        <v>Yes</v>
      </c>
      <c r="BU369" s="76" t="str">
        <f>VLOOKUP(F369,'N2K Features'!$D$5:$CL$125,68,FALSE)</f>
        <v>Small</v>
      </c>
      <c r="BV369" s="76" t="str">
        <f>VLOOKUP(F369,'N2K Features'!$D$5:$CL$125,69,FALSE)</f>
        <v>Low</v>
      </c>
      <c r="BW369" s="76" t="str">
        <f>VLOOKUP(F369,'N2K Features'!$D$5:$CL$125,70,FALSE)</f>
        <v>Yes</v>
      </c>
      <c r="BX369" s="76" t="str">
        <f>VLOOKUP(F369,'N2K Features'!$D$5:$CL$125,71,FALSE)</f>
        <v>Medium</v>
      </c>
      <c r="BY369" s="130" t="str">
        <f>VLOOKUP(F369,'N2K Features'!$D$5:$CL$125,72,FALSE)</f>
        <v>High</v>
      </c>
      <c r="BZ369" s="76" t="str">
        <f>VLOOKUP(F369,'N2K Features'!$D$5:$CL$125,73,FALSE)</f>
        <v>No</v>
      </c>
      <c r="CA369" s="76">
        <f>VLOOKUP(F369,'N2K Features'!$D$5:$CL$125,74,FALSE)</f>
        <v>0</v>
      </c>
      <c r="CB369" s="76">
        <f>VLOOKUP(F369,'N2K Features'!$D$5:$CL$125,75,FALSE)</f>
        <v>0</v>
      </c>
      <c r="CC369" s="76" t="str">
        <f>VLOOKUP(F369,'N2K Features'!$D$5:$CL$125,76,FALSE)</f>
        <v>No</v>
      </c>
      <c r="CD369" s="76">
        <f>VLOOKUP(F369,'N2K Features'!$D$5:$CL$125,77,FALSE)</f>
        <v>0</v>
      </c>
      <c r="CE369" s="76">
        <f>VLOOKUP(F369,'N2K Features'!$D$5:$CL$125,78,FALSE)</f>
        <v>0</v>
      </c>
      <c r="CF369" s="76" t="str">
        <f>VLOOKUP(F369,'N2K Features'!$D$5:$CL$125,79,FALSE)</f>
        <v>Yes</v>
      </c>
      <c r="CG369" s="76" t="str">
        <f>VLOOKUP(F369,'N2K Features'!$D$5:$CL$125,80,FALSE)</f>
        <v>Medium</v>
      </c>
      <c r="CH369" s="76" t="str">
        <f>VLOOKUP(F369,'N2K Features'!$D$5:$CL$125,81,FALSE)</f>
        <v>High</v>
      </c>
      <c r="CI369" s="76" t="str">
        <f>VLOOKUP(F369,'N2K Features'!$D$5:$CL$125,82,FALSE)</f>
        <v>No</v>
      </c>
      <c r="CJ369" s="76">
        <f>VLOOKUP(F369,'N2K Features'!$D$5:$CL$125,83,FALSE)</f>
        <v>0</v>
      </c>
      <c r="CK369" s="76">
        <f>VLOOKUP(F369,'N2K Features'!$D$5:$CL$125,84,FALSE)</f>
        <v>0</v>
      </c>
      <c r="CL369" s="76" t="str">
        <f>VLOOKUP(F369,'N2K Features'!$D$5:$CL$125,85,FALSE)</f>
        <v>Yes</v>
      </c>
      <c r="CM369" s="76" t="str">
        <f>VLOOKUP(F369,'N2K Features'!$D$5:$CL$125,86,FALSE)</f>
        <v>Medium</v>
      </c>
      <c r="CN369" s="79" t="str">
        <f>VLOOKUP(F369,'N2K Features'!$D$5:$CL$125,87,FALSE)</f>
        <v>Appealing open space, with flowers and butterflies, sometimes near towns, sometimes on nature reserves with interpretation</v>
      </c>
    </row>
    <row r="370" spans="1:92" ht="14.4" hidden="1" x14ac:dyDescent="0.3">
      <c r="A370" s="129" t="s">
        <v>348</v>
      </c>
      <c r="B370" s="59" t="s">
        <v>349</v>
      </c>
      <c r="C370" s="59" t="s">
        <v>585</v>
      </c>
      <c r="D370" s="59" t="s">
        <v>185</v>
      </c>
      <c r="E370" s="59" t="s">
        <v>593</v>
      </c>
      <c r="F370" s="59" t="s">
        <v>186</v>
      </c>
      <c r="G370" s="59" t="s">
        <v>187</v>
      </c>
      <c r="H370" s="179" t="s">
        <v>188</v>
      </c>
      <c r="I370" s="77" t="str">
        <f>VLOOKUP(F370,'N2K Features'!$D$5:$CL$125,4,FALSE)</f>
        <v>Yes</v>
      </c>
      <c r="J370" s="77" t="str">
        <f>VLOOKUP(F370,'N2K Features'!$D$5:$CL$125,5,FALSE)</f>
        <v>Medium</v>
      </c>
      <c r="K370" s="77" t="str">
        <f>VLOOKUP(F370,'N2K Features'!$D$5:$CL$125,6,FALSE)</f>
        <v>Moderate</v>
      </c>
      <c r="L370" s="77" t="str">
        <f>VLOOKUP(F370,'N2K Features'!$D$5:$CL$125,7,FALSE)</f>
        <v>Yes</v>
      </c>
      <c r="M370" s="77" t="str">
        <f>VLOOKUP(F370,'N2K Features'!$D$5:$CL$125,8,FALSE)</f>
        <v>Large</v>
      </c>
      <c r="N370" s="77" t="str">
        <f>VLOOKUP(F370,'N2K Features'!$D$5:$CL$125,9,FALSE)</f>
        <v>Moderate</v>
      </c>
      <c r="O370" s="77" t="str">
        <f>VLOOKUP(F370,'N2K Features'!$D$5:$CL$125,10,FALSE)</f>
        <v>Yes</v>
      </c>
      <c r="P370" s="77" t="str">
        <f>VLOOKUP(F370,'N2K Features'!$D$5:$CL$125,11,FALSE)</f>
        <v>Medium</v>
      </c>
      <c r="Q370" s="77" t="str">
        <f>VLOOKUP(F370,'N2K Features'!$D$5:$CL$125,12,FALSE)</f>
        <v>Low</v>
      </c>
      <c r="R370" s="77" t="str">
        <f>VLOOKUP(F370,'N2K Features'!$D$5:$CL$125,13,FALSE)</f>
        <v>Yes</v>
      </c>
      <c r="S370" s="77" t="str">
        <f>VLOOKUP(F370,'N2K Features'!$D$5:$CL$125,14,FALSE)</f>
        <v>Large</v>
      </c>
      <c r="T370" s="77" t="str">
        <f>VLOOKUP(F370,'N2K Features'!$D$5:$CL$125,15,FALSE)</f>
        <v>Moderate</v>
      </c>
      <c r="U370" s="77" t="str">
        <f>VLOOKUP(F370,'N2K Features'!$D$5:$CL$125,16,FALSE)</f>
        <v>Yes</v>
      </c>
      <c r="V370" s="77" t="str">
        <f>VLOOKUP(F370,'N2K Features'!$D$5:$CL$125, 17,FALSE)</f>
        <v>Medium</v>
      </c>
      <c r="W370" s="77" t="str">
        <f>VLOOKUP(F370,'N2K Features'!$D$5:$CL$125,18,FALSE)</f>
        <v>Low</v>
      </c>
      <c r="X370" s="77" t="str">
        <f>VLOOKUP(F370,'N2K Features'!$D$5:$CL$125,19,FALSE)</f>
        <v>No</v>
      </c>
      <c r="Y370" s="77">
        <f>VLOOKUP(F370,'N2K Features'!$D$5:$CL$125,20,FALSE)</f>
        <v>0</v>
      </c>
      <c r="Z370" s="77">
        <f>VLOOKUP(F370,'N2K Features'!$D$5:$CL$125,21,FALSE)</f>
        <v>0</v>
      </c>
      <c r="AA370" s="77" t="str">
        <f>VLOOKUP(F370,'N2K Features'!$D$5:$CL$125,22,FALSE)</f>
        <v>No</v>
      </c>
      <c r="AB370" s="77">
        <f>VLOOKUP(F370,'N2K Features'!$D$5:$CL$125,23,FALSE)</f>
        <v>0</v>
      </c>
      <c r="AC370" s="77">
        <f>VLOOKUP(F370,'N2K Features'!$D$5:$CL$125,24,FALSE)</f>
        <v>0</v>
      </c>
      <c r="AD370" s="77" t="str">
        <f>VLOOKUP(F370,'N2K Features'!$D$5:$CL$125,25,FALSE)</f>
        <v>Yes</v>
      </c>
      <c r="AE370" s="77" t="str">
        <f>VLOOKUP(F370,'N2K Features'!$D$5:$CL$125,26,FALSE)</f>
        <v>Medium</v>
      </c>
      <c r="AF370" s="78" t="str">
        <f>VLOOKUP(F370,'N2K Features'!$D$5:$CL$125,27,FALSE)</f>
        <v>High</v>
      </c>
      <c r="AG370" s="76" t="str">
        <f>VLOOKUP(F370,'N2K Features'!$D$5:$CL$125,28,FALSE)</f>
        <v>Yes</v>
      </c>
      <c r="AH370" s="76" t="str">
        <f>VLOOKUP(F370,'N2K Features'!$D$5:$CL$125,29,FALSE)</f>
        <v>Small</v>
      </c>
      <c r="AI370" s="76" t="str">
        <f>VLOOKUP(F370,'N2K Features'!$D$5:$CL$125,30,FALSE)</f>
        <v>High</v>
      </c>
      <c r="AJ370" s="76" t="str">
        <f>VLOOKUP(F370,'N2K Features'!$D$5:$CL$125,31,FALSE)</f>
        <v>No</v>
      </c>
      <c r="AK370" s="76">
        <f>VLOOKUP(F370,'N2K Features'!$D$5:$CL$125,32,FALSE)</f>
        <v>0</v>
      </c>
      <c r="AL370" s="76">
        <f>VLOOKUP(F370,'N2K Features'!$D$5:$CL$125,33,FALSE)</f>
        <v>0</v>
      </c>
      <c r="AM370" s="76" t="str">
        <f>VLOOKUP(F370,'N2K Features'!$D$5:$CL$125,34,FALSE)</f>
        <v>Yes</v>
      </c>
      <c r="AN370" s="76" t="str">
        <f>VLOOKUP(F370,'N2K Features'!$D$5:$CL$125,35,FALSE)</f>
        <v>Small</v>
      </c>
      <c r="AO370" s="76" t="str">
        <f>VLOOKUP(F370,'N2K Features'!$D$5:$CL$125,36,FALSE)</f>
        <v>Low</v>
      </c>
      <c r="AP370" s="76" t="str">
        <f>VLOOKUP(F370,'N2K Features'!$D$5:$CL$125,37,FALSE)</f>
        <v>Yes</v>
      </c>
      <c r="AQ370" s="76" t="str">
        <f>VLOOKUP(F370,'N2K Features'!$D$5:$CL$125,38,FALSE)</f>
        <v>Medium</v>
      </c>
      <c r="AR370" s="76" t="str">
        <f>VLOOKUP(F370,'N2K Features'!$D$5:$CL$125,39,FALSE)</f>
        <v>Low</v>
      </c>
      <c r="AS370" s="76" t="str">
        <f>VLOOKUP(F370,'N2K Features'!$D$5:$CL$125,40,FALSE)</f>
        <v>No</v>
      </c>
      <c r="AT370" s="76">
        <f>VLOOKUP(F370,'N2K Features'!$D$5:$CL$125,41,FALSE)</f>
        <v>0</v>
      </c>
      <c r="AU370" s="76">
        <f>VLOOKUP(F370,'N2K Features'!$D$5:$CL$125,42,FALSE)</f>
        <v>0</v>
      </c>
      <c r="AV370" s="76" t="str">
        <f>VLOOKUP(F370,'N2K Features'!$D$5:$CL$125,43,FALSE)</f>
        <v>No</v>
      </c>
      <c r="AW370" s="76">
        <f>VLOOKUP(F370,'N2K Features'!$D$5:$CL$125,44,FALSE)</f>
        <v>0</v>
      </c>
      <c r="AX370" s="76">
        <f>VLOOKUP(F370,'N2K Features'!$D$5:$CL$125,45,FALSE)</f>
        <v>0</v>
      </c>
      <c r="AY370" s="76" t="str">
        <f>VLOOKUP(F370,'N2K Features'!$D$5:$CL$125,46,FALSE)</f>
        <v>No</v>
      </c>
      <c r="AZ370" s="76">
        <f>VLOOKUP(F370,'N2K Features'!$D$5:$CL$125,47,FALSE)</f>
        <v>0</v>
      </c>
      <c r="BA370" s="76">
        <f>VLOOKUP(F370,'N2K Features'!$D$5:$CL$125,48,FALSE)</f>
        <v>0</v>
      </c>
      <c r="BB370" s="76" t="str">
        <f>VLOOKUP(F370,'N2K Features'!$D$5:$CL$125,49,FALSE)</f>
        <v>No</v>
      </c>
      <c r="BC370" s="76">
        <f>VLOOKUP(F370,'N2K Features'!$D$5:$CL$125,50,FALSE)</f>
        <v>0</v>
      </c>
      <c r="BD370" s="130">
        <f>VLOOKUP(F370,'N2K Features'!$D$5:$CL$125,51,FALSE)</f>
        <v>0</v>
      </c>
      <c r="BE370" s="76" t="str">
        <f>VLOOKUP(F370,'N2K Features'!$D$5:$CL$125,52,FALSE)</f>
        <v>No</v>
      </c>
      <c r="BF370" s="76">
        <f>VLOOKUP(F370,'N2K Features'!$D$5:$CL$125,53,FALSE)</f>
        <v>0</v>
      </c>
      <c r="BG370" s="130">
        <f>VLOOKUP(F370,'N2K Features'!$D$5:$CL$125,54,FALSE)</f>
        <v>0</v>
      </c>
      <c r="BH370" s="76" t="str">
        <f>VLOOKUP(F370,'N2K Features'!$D$5:$CL$125,55,FALSE)</f>
        <v>Yes</v>
      </c>
      <c r="BI370" s="76" t="str">
        <f>VLOOKUP(F370,'N2K Features'!$D$5:$CL$125,56,FALSE)</f>
        <v>Small</v>
      </c>
      <c r="BJ370" s="76" t="str">
        <f>VLOOKUP(F370,'N2K Features'!$D$5:$CL$125,57,FALSE)</f>
        <v>Low</v>
      </c>
      <c r="BK370" s="76" t="str">
        <f>VLOOKUP(F370,'N2K Features'!$D$5:$CL$125,58,FALSE)</f>
        <v>Yes</v>
      </c>
      <c r="BL370" s="76" t="str">
        <f>VLOOKUP(F370,'N2K Features'!$D$5:$CL$125,59,FALSE)</f>
        <v>Medium</v>
      </c>
      <c r="BM370" s="130" t="str">
        <f>VLOOKUP(F370,'N2K Features'!$D$5:$CL$125,60,FALSE)</f>
        <v>Moderate</v>
      </c>
      <c r="BN370" s="76" t="str">
        <f>VLOOKUP(F370,'N2K Features'!$D$5:$CL$125,61,FALSE)</f>
        <v>Yes</v>
      </c>
      <c r="BO370" s="76" t="str">
        <f>VLOOKUP(F370,'N2K Features'!$D$5:$CL$125,62,FALSE)</f>
        <v>Medium</v>
      </c>
      <c r="BP370" s="76" t="str">
        <f>VLOOKUP(F370,'N2K Features'!$D$5:$CL$125,63,FALSE)</f>
        <v>Moderate</v>
      </c>
      <c r="BQ370" s="76" t="str">
        <f>VLOOKUP(F370,'N2K Features'!$D$5:$CL$125,64,FALSE)</f>
        <v>No</v>
      </c>
      <c r="BR370" s="76">
        <f>VLOOKUP(F370,'N2K Features'!$D$5:$CL$125,65,FALSE)</f>
        <v>0</v>
      </c>
      <c r="BS370" s="76">
        <f>VLOOKUP(F370,'N2K Features'!$D$5:$CL$125,66,FALSE)</f>
        <v>0</v>
      </c>
      <c r="BT370" s="76" t="str">
        <f>VLOOKUP(F370,'N2K Features'!$D$5:$CL$125,67,FALSE)</f>
        <v>Yes</v>
      </c>
      <c r="BU370" s="76" t="str">
        <f>VLOOKUP(F370,'N2K Features'!$D$5:$CL$125,68,FALSE)</f>
        <v>Small</v>
      </c>
      <c r="BV370" s="76" t="str">
        <f>VLOOKUP(F370,'N2K Features'!$D$5:$CL$125,69,FALSE)</f>
        <v>High</v>
      </c>
      <c r="BW370" s="76" t="str">
        <f>VLOOKUP(F370,'N2K Features'!$D$5:$CL$125,70,FALSE)</f>
        <v>Yes</v>
      </c>
      <c r="BX370" s="76" t="str">
        <f>VLOOKUP(F370,'N2K Features'!$D$5:$CL$125,71,FALSE)</f>
        <v>Medium</v>
      </c>
      <c r="BY370" s="130" t="str">
        <f>VLOOKUP(F370,'N2K Features'!$D$5:$CL$125,72,FALSE)</f>
        <v>High</v>
      </c>
      <c r="BZ370" s="76" t="str">
        <f>VLOOKUP(F370,'N2K Features'!$D$5:$CL$125,73,FALSE)</f>
        <v>No</v>
      </c>
      <c r="CA370" s="76">
        <f>VLOOKUP(F370,'N2K Features'!$D$5:$CL$125,74,FALSE)</f>
        <v>0</v>
      </c>
      <c r="CB370" s="76">
        <f>VLOOKUP(F370,'N2K Features'!$D$5:$CL$125,75,FALSE)</f>
        <v>0</v>
      </c>
      <c r="CC370" s="76" t="str">
        <f>VLOOKUP(F370,'N2K Features'!$D$5:$CL$125,76,FALSE)</f>
        <v>No</v>
      </c>
      <c r="CD370" s="76">
        <f>VLOOKUP(F370,'N2K Features'!$D$5:$CL$125,77,FALSE)</f>
        <v>0</v>
      </c>
      <c r="CE370" s="76">
        <f>VLOOKUP(F370,'N2K Features'!$D$5:$CL$125,78,FALSE)</f>
        <v>0</v>
      </c>
      <c r="CF370" s="76" t="str">
        <f>VLOOKUP(F370,'N2K Features'!$D$5:$CL$125,79,FALSE)</f>
        <v>Yes</v>
      </c>
      <c r="CG370" s="76" t="str">
        <f>VLOOKUP(F370,'N2K Features'!$D$5:$CL$125,80,FALSE)</f>
        <v>Medium</v>
      </c>
      <c r="CH370" s="76" t="str">
        <f>VLOOKUP(F370,'N2K Features'!$D$5:$CL$125,81,FALSE)</f>
        <v>High</v>
      </c>
      <c r="CI370" s="76" t="str">
        <f>VLOOKUP(F370,'N2K Features'!$D$5:$CL$125,82,FALSE)</f>
        <v>No</v>
      </c>
      <c r="CJ370" s="76">
        <f>VLOOKUP(F370,'N2K Features'!$D$5:$CL$125,83,FALSE)</f>
        <v>0</v>
      </c>
      <c r="CK370" s="76">
        <f>VLOOKUP(F370,'N2K Features'!$D$5:$CL$125,84,FALSE)</f>
        <v>0</v>
      </c>
      <c r="CL370" s="76" t="str">
        <f>VLOOKUP(F370,'N2K Features'!$D$5:$CL$125,85,FALSE)</f>
        <v>Yes</v>
      </c>
      <c r="CM370" s="76" t="str">
        <f>VLOOKUP(F370,'N2K Features'!$D$5:$CL$125,86,FALSE)</f>
        <v>Medium</v>
      </c>
      <c r="CN370" s="79" t="str">
        <f>VLOOKUP(F370,'N2K Features'!$D$5:$CL$125,87,FALSE)</f>
        <v>Contributes to iconic upland and coastal landscapes of Wales, popular with walkers. Display of flowers.</v>
      </c>
    </row>
    <row r="371" spans="1:92" ht="14.4" hidden="1" x14ac:dyDescent="0.3">
      <c r="A371" s="129" t="s">
        <v>348</v>
      </c>
      <c r="B371" s="59" t="s">
        <v>349</v>
      </c>
      <c r="C371" s="59" t="s">
        <v>528</v>
      </c>
      <c r="D371" s="59" t="s">
        <v>15</v>
      </c>
      <c r="E371" s="59" t="s">
        <v>17</v>
      </c>
      <c r="F371" s="59" t="s">
        <v>16</v>
      </c>
      <c r="G371" s="59" t="s">
        <v>17</v>
      </c>
      <c r="H371" s="179" t="s">
        <v>18</v>
      </c>
      <c r="I371" s="77" t="str">
        <f>VLOOKUP(F371,'N2K Features'!$D$5:$CL$125,4,FALSE)</f>
        <v>No</v>
      </c>
      <c r="J371" s="77">
        <f>VLOOKUP(F371,'N2K Features'!$D$5:$CL$125,5,FALSE)</f>
        <v>0</v>
      </c>
      <c r="K371" s="77">
        <f>VLOOKUP(F371,'N2K Features'!$D$5:$CL$125,6,FALSE)</f>
        <v>0</v>
      </c>
      <c r="L371" s="77" t="str">
        <f>VLOOKUP(F371,'N2K Features'!$D$5:$CL$125,7,FALSE)</f>
        <v>No</v>
      </c>
      <c r="M371" s="77" t="str">
        <f>VLOOKUP(F371,'N2K Features'!$D$5:$CL$125,8,FALSE)</f>
        <v>Negligible</v>
      </c>
      <c r="N371" s="77" t="str">
        <f>VLOOKUP(F371,'N2K Features'!$D$5:$CL$125,9,FALSE)</f>
        <v>Low</v>
      </c>
      <c r="O371" s="77" t="str">
        <f>VLOOKUP(F371,'N2K Features'!$D$5:$CL$125,10,FALSE)</f>
        <v>No</v>
      </c>
      <c r="P371" s="77" t="str">
        <f>VLOOKUP(F371,'N2K Features'!$D$5:$CL$125,11,FALSE)</f>
        <v>Negligible</v>
      </c>
      <c r="Q371" s="77" t="str">
        <f>VLOOKUP(F371,'N2K Features'!$D$5:$CL$125,12,FALSE)</f>
        <v>Low</v>
      </c>
      <c r="R371" s="77" t="str">
        <f>VLOOKUP(F371,'N2K Features'!$D$5:$CL$125,13,FALSE)</f>
        <v>No</v>
      </c>
      <c r="S371" s="77">
        <f>VLOOKUP(F371,'N2K Features'!$D$5:$CL$125,14,FALSE)</f>
        <v>0</v>
      </c>
      <c r="T371" s="77">
        <f>VLOOKUP(F371,'N2K Features'!$D$5:$CL$125,15,FALSE)</f>
        <v>0</v>
      </c>
      <c r="U371" s="77" t="str">
        <f>VLOOKUP(F371,'N2K Features'!$D$5:$CL$125,16,FALSE)</f>
        <v>No</v>
      </c>
      <c r="V371" s="77">
        <f>VLOOKUP(F371,'N2K Features'!$D$5:$CL$125, 17,FALSE)</f>
        <v>0</v>
      </c>
      <c r="W371" s="77">
        <f>VLOOKUP(F371,'N2K Features'!$D$5:$CL$125,18,FALSE)</f>
        <v>0</v>
      </c>
      <c r="X371" s="77" t="str">
        <f>VLOOKUP(F371,'N2K Features'!$D$5:$CL$125,19,FALSE)</f>
        <v>No</v>
      </c>
      <c r="Y371" s="77">
        <f>VLOOKUP(F371,'N2K Features'!$D$5:$CL$125,20,FALSE)</f>
        <v>0</v>
      </c>
      <c r="Z371" s="77">
        <f>VLOOKUP(F371,'N2K Features'!$D$5:$CL$125,21,FALSE)</f>
        <v>0</v>
      </c>
      <c r="AA371" s="77" t="str">
        <f>VLOOKUP(F371,'N2K Features'!$D$5:$CL$125,22,FALSE)</f>
        <v>No</v>
      </c>
      <c r="AB371" s="77">
        <f>VLOOKUP(F371,'N2K Features'!$D$5:$CL$125,23,FALSE)</f>
        <v>0</v>
      </c>
      <c r="AC371" s="77">
        <f>VLOOKUP(F371,'N2K Features'!$D$5:$CL$125,24,FALSE)</f>
        <v>0</v>
      </c>
      <c r="AD371" s="77" t="str">
        <f>VLOOKUP(F371,'N2K Features'!$D$5:$CL$125,25,FALSE)</f>
        <v>No</v>
      </c>
      <c r="AE371" s="77">
        <f>VLOOKUP(F371,'N2K Features'!$D$5:$CL$125,26,FALSE)</f>
        <v>0</v>
      </c>
      <c r="AF371" s="78">
        <f>VLOOKUP(F371,'N2K Features'!$D$5:$CL$125,27,FALSE)</f>
        <v>0</v>
      </c>
      <c r="AG371" s="76" t="str">
        <f>VLOOKUP(F371,'N2K Features'!$D$5:$CL$125,28,FALSE)</f>
        <v>No</v>
      </c>
      <c r="AH371" s="76">
        <f>VLOOKUP(F371,'N2K Features'!$D$5:$CL$125,29,FALSE)</f>
        <v>0</v>
      </c>
      <c r="AI371" s="76">
        <f>VLOOKUP(F371,'N2K Features'!$D$5:$CL$125,30,FALSE)</f>
        <v>0</v>
      </c>
      <c r="AJ371" s="76" t="str">
        <f>VLOOKUP(F371,'N2K Features'!$D$5:$CL$125,31,FALSE)</f>
        <v>No</v>
      </c>
      <c r="AK371" s="76">
        <f>VLOOKUP(F371,'N2K Features'!$D$5:$CL$125,32,FALSE)</f>
        <v>0</v>
      </c>
      <c r="AL371" s="76">
        <f>VLOOKUP(F371,'N2K Features'!$D$5:$CL$125,33,FALSE)</f>
        <v>0</v>
      </c>
      <c r="AM371" s="76" t="str">
        <f>VLOOKUP(F371,'N2K Features'!$D$5:$CL$125,34,FALSE)</f>
        <v>No</v>
      </c>
      <c r="AN371" s="76">
        <f>VLOOKUP(F371,'N2K Features'!$D$5:$CL$125,35,FALSE)</f>
        <v>0</v>
      </c>
      <c r="AO371" s="76">
        <f>VLOOKUP(F371,'N2K Features'!$D$5:$CL$125,36,FALSE)</f>
        <v>0</v>
      </c>
      <c r="AP371" s="76" t="str">
        <f>VLOOKUP(F371,'N2K Features'!$D$5:$CL$125,37,FALSE)</f>
        <v>No</v>
      </c>
      <c r="AQ371" s="76">
        <f>VLOOKUP(F371,'N2K Features'!$D$5:$CL$125,38,FALSE)</f>
        <v>0</v>
      </c>
      <c r="AR371" s="76">
        <f>VLOOKUP(F371,'N2K Features'!$D$5:$CL$125,39,FALSE)</f>
        <v>0</v>
      </c>
      <c r="AS371" s="76" t="str">
        <f>VLOOKUP(F371,'N2K Features'!$D$5:$CL$125,40,FALSE)</f>
        <v>No</v>
      </c>
      <c r="AT371" s="76">
        <f>VLOOKUP(F371,'N2K Features'!$D$5:$CL$125,41,FALSE)</f>
        <v>0</v>
      </c>
      <c r="AU371" s="76">
        <f>VLOOKUP(F371,'N2K Features'!$D$5:$CL$125,42,FALSE)</f>
        <v>0</v>
      </c>
      <c r="AV371" s="76" t="str">
        <f>VLOOKUP(F371,'N2K Features'!$D$5:$CL$125,43,FALSE)</f>
        <v>No</v>
      </c>
      <c r="AW371" s="76">
        <f>VLOOKUP(F371,'N2K Features'!$D$5:$CL$125,44,FALSE)</f>
        <v>0</v>
      </c>
      <c r="AX371" s="76">
        <f>VLOOKUP(F371,'N2K Features'!$D$5:$CL$125,45,FALSE)</f>
        <v>0</v>
      </c>
      <c r="AY371" s="76" t="str">
        <f>VLOOKUP(F371,'N2K Features'!$D$5:$CL$125,46,FALSE)</f>
        <v>No</v>
      </c>
      <c r="AZ371" s="76">
        <f>VLOOKUP(F371,'N2K Features'!$D$5:$CL$125,47,FALSE)</f>
        <v>0</v>
      </c>
      <c r="BA371" s="76">
        <f>VLOOKUP(F371,'N2K Features'!$D$5:$CL$125,48,FALSE)</f>
        <v>0</v>
      </c>
      <c r="BB371" s="76" t="str">
        <f>VLOOKUP(F371,'N2K Features'!$D$5:$CL$125,49,FALSE)</f>
        <v>No</v>
      </c>
      <c r="BC371" s="76">
        <f>VLOOKUP(F371,'N2K Features'!$D$5:$CL$125,50,FALSE)</f>
        <v>0</v>
      </c>
      <c r="BD371" s="130">
        <f>VLOOKUP(F371,'N2K Features'!$D$5:$CL$125,51,FALSE)</f>
        <v>0</v>
      </c>
      <c r="BE371" s="76" t="str">
        <f>VLOOKUP(F371,'N2K Features'!$D$5:$CL$125,52,FALSE)</f>
        <v>No</v>
      </c>
      <c r="BF371" s="76">
        <f>VLOOKUP(F371,'N2K Features'!$D$5:$CL$125,53,FALSE)</f>
        <v>0</v>
      </c>
      <c r="BG371" s="130">
        <f>VLOOKUP(F371,'N2K Features'!$D$5:$CL$125,54,FALSE)</f>
        <v>0</v>
      </c>
      <c r="BH371" s="76" t="str">
        <f>VLOOKUP(F371,'N2K Features'!$D$5:$CL$125,55,FALSE)</f>
        <v>No</v>
      </c>
      <c r="BI371" s="76">
        <f>VLOOKUP(F371,'N2K Features'!$D$5:$CL$125,56,FALSE)</f>
        <v>0</v>
      </c>
      <c r="BJ371" s="76">
        <f>VLOOKUP(F371,'N2K Features'!$D$5:$CL$125,57,FALSE)</f>
        <v>0</v>
      </c>
      <c r="BK371" s="76" t="str">
        <f>VLOOKUP(F371,'N2K Features'!$D$5:$CL$125,58,FALSE)</f>
        <v>No</v>
      </c>
      <c r="BL371" s="76">
        <f>VLOOKUP(F371,'N2K Features'!$D$5:$CL$125,59,FALSE)</f>
        <v>0</v>
      </c>
      <c r="BM371" s="130">
        <f>VLOOKUP(F371,'N2K Features'!$D$5:$CL$125,60,FALSE)</f>
        <v>0</v>
      </c>
      <c r="BN371" s="76" t="str">
        <f>VLOOKUP(F371,'N2K Features'!$D$5:$CL$125,61,FALSE)</f>
        <v>No</v>
      </c>
      <c r="BO371" s="76">
        <f>VLOOKUP(F371,'N2K Features'!$D$5:$CL$125,62,FALSE)</f>
        <v>0</v>
      </c>
      <c r="BP371" s="76">
        <f>VLOOKUP(F371,'N2K Features'!$D$5:$CL$125,63,FALSE)</f>
        <v>0</v>
      </c>
      <c r="BQ371" s="76" t="str">
        <f>VLOOKUP(F371,'N2K Features'!$D$5:$CL$125,64,FALSE)</f>
        <v>No</v>
      </c>
      <c r="BR371" s="76">
        <f>VLOOKUP(F371,'N2K Features'!$D$5:$CL$125,65,FALSE)</f>
        <v>0</v>
      </c>
      <c r="BS371" s="76">
        <f>VLOOKUP(F371,'N2K Features'!$D$5:$CL$125,66,FALSE)</f>
        <v>0</v>
      </c>
      <c r="BT371" s="76" t="str">
        <f>VLOOKUP(F371,'N2K Features'!$D$5:$CL$125,67,FALSE)</f>
        <v>No</v>
      </c>
      <c r="BU371" s="76">
        <f>VLOOKUP(F371,'N2K Features'!$D$5:$CL$125,68,FALSE)</f>
        <v>0</v>
      </c>
      <c r="BV371" s="76">
        <f>VLOOKUP(F371,'N2K Features'!$D$5:$CL$125,69,FALSE)</f>
        <v>0</v>
      </c>
      <c r="BW371" s="76" t="str">
        <f>VLOOKUP(F371,'N2K Features'!$D$5:$CL$125,70,FALSE)</f>
        <v>No</v>
      </c>
      <c r="BX371" s="76">
        <f>VLOOKUP(F371,'N2K Features'!$D$5:$CL$125,71,FALSE)</f>
        <v>0</v>
      </c>
      <c r="BY371" s="130">
        <f>VLOOKUP(F371,'N2K Features'!$D$5:$CL$125,72,FALSE)</f>
        <v>0</v>
      </c>
      <c r="BZ371" s="76" t="str">
        <f>VLOOKUP(F371,'N2K Features'!$D$5:$CL$125,73,FALSE)</f>
        <v>No</v>
      </c>
      <c r="CA371" s="76">
        <f>VLOOKUP(F371,'N2K Features'!$D$5:$CL$125,74,FALSE)</f>
        <v>0</v>
      </c>
      <c r="CB371" s="76">
        <f>VLOOKUP(F371,'N2K Features'!$D$5:$CL$125,75,FALSE)</f>
        <v>0</v>
      </c>
      <c r="CC371" s="76" t="str">
        <f>VLOOKUP(F371,'N2K Features'!$D$5:$CL$125,76,FALSE)</f>
        <v>No</v>
      </c>
      <c r="CD371" s="76">
        <f>VLOOKUP(F371,'N2K Features'!$D$5:$CL$125,77,FALSE)</f>
        <v>0</v>
      </c>
      <c r="CE371" s="76">
        <f>VLOOKUP(F371,'N2K Features'!$D$5:$CL$125,78,FALSE)</f>
        <v>0</v>
      </c>
      <c r="CF371" s="76" t="str">
        <f>VLOOKUP(F371,'N2K Features'!$D$5:$CL$125,79,FALSE)</f>
        <v>No</v>
      </c>
      <c r="CG371" s="76">
        <f>VLOOKUP(F371,'N2K Features'!$D$5:$CL$125,80,FALSE)</f>
        <v>0</v>
      </c>
      <c r="CH371" s="76">
        <f>VLOOKUP(F371,'N2K Features'!$D$5:$CL$125,81,FALSE)</f>
        <v>0</v>
      </c>
      <c r="CI371" s="76" t="str">
        <f>VLOOKUP(F371,'N2K Features'!$D$5:$CL$125,82,FALSE)</f>
        <v>No</v>
      </c>
      <c r="CJ371" s="76">
        <f>VLOOKUP(F371,'N2K Features'!$D$5:$CL$125,83,FALSE)</f>
        <v>0</v>
      </c>
      <c r="CK371" s="76">
        <f>VLOOKUP(F371,'N2K Features'!$D$5:$CL$125,84,FALSE)</f>
        <v>0</v>
      </c>
      <c r="CL371" s="76" t="str">
        <f>VLOOKUP(F371,'N2K Features'!$D$5:$CL$125,85,FALSE)</f>
        <v>Yes</v>
      </c>
      <c r="CM371" s="76" t="str">
        <f>VLOOKUP(F371,'N2K Features'!$D$5:$CL$125,86,FALSE)</f>
        <v>Medium</v>
      </c>
      <c r="CN371" s="79" t="str">
        <f>VLOOKUP(F371,'N2K Features'!$D$5:$CL$125,87,FALSE)</f>
        <v xml:space="preserve">Appealing to children. Close to towns, educational value. Licence required. </v>
      </c>
    </row>
    <row r="372" spans="1:92" ht="14.4" hidden="1" x14ac:dyDescent="0.3">
      <c r="A372" s="129" t="s">
        <v>350</v>
      </c>
      <c r="B372" s="59" t="s">
        <v>351</v>
      </c>
      <c r="C372" s="59" t="s">
        <v>528</v>
      </c>
      <c r="D372" s="59" t="s">
        <v>15</v>
      </c>
      <c r="E372" s="59" t="s">
        <v>17</v>
      </c>
      <c r="F372" s="59" t="s">
        <v>16</v>
      </c>
      <c r="G372" s="59" t="s">
        <v>17</v>
      </c>
      <c r="H372" s="179" t="s">
        <v>18</v>
      </c>
      <c r="I372" s="77" t="str">
        <f>VLOOKUP(F372,'N2K Features'!$D$5:$CL$125,4,FALSE)</f>
        <v>No</v>
      </c>
      <c r="J372" s="77">
        <f>VLOOKUP(F372,'N2K Features'!$D$5:$CL$125,5,FALSE)</f>
        <v>0</v>
      </c>
      <c r="K372" s="77">
        <f>VLOOKUP(F372,'N2K Features'!$D$5:$CL$125,6,FALSE)</f>
        <v>0</v>
      </c>
      <c r="L372" s="77" t="str">
        <f>VLOOKUP(F372,'N2K Features'!$D$5:$CL$125,7,FALSE)</f>
        <v>No</v>
      </c>
      <c r="M372" s="77" t="str">
        <f>VLOOKUP(F372,'N2K Features'!$D$5:$CL$125,8,FALSE)</f>
        <v>Negligible</v>
      </c>
      <c r="N372" s="77" t="str">
        <f>VLOOKUP(F372,'N2K Features'!$D$5:$CL$125,9,FALSE)</f>
        <v>Low</v>
      </c>
      <c r="O372" s="77" t="str">
        <f>VLOOKUP(F372,'N2K Features'!$D$5:$CL$125,10,FALSE)</f>
        <v>No</v>
      </c>
      <c r="P372" s="77" t="str">
        <f>VLOOKUP(F372,'N2K Features'!$D$5:$CL$125,11,FALSE)</f>
        <v>Negligible</v>
      </c>
      <c r="Q372" s="77" t="str">
        <f>VLOOKUP(F372,'N2K Features'!$D$5:$CL$125,12,FALSE)</f>
        <v>Low</v>
      </c>
      <c r="R372" s="77" t="str">
        <f>VLOOKUP(F372,'N2K Features'!$D$5:$CL$125,13,FALSE)</f>
        <v>No</v>
      </c>
      <c r="S372" s="77">
        <f>VLOOKUP(F372,'N2K Features'!$D$5:$CL$125,14,FALSE)</f>
        <v>0</v>
      </c>
      <c r="T372" s="77">
        <f>VLOOKUP(F372,'N2K Features'!$D$5:$CL$125,15,FALSE)</f>
        <v>0</v>
      </c>
      <c r="U372" s="77" t="str">
        <f>VLOOKUP(F372,'N2K Features'!$D$5:$CL$125,16,FALSE)</f>
        <v>No</v>
      </c>
      <c r="V372" s="77">
        <f>VLOOKUP(F372,'N2K Features'!$D$5:$CL$125, 17,FALSE)</f>
        <v>0</v>
      </c>
      <c r="W372" s="77">
        <f>VLOOKUP(F372,'N2K Features'!$D$5:$CL$125,18,FALSE)</f>
        <v>0</v>
      </c>
      <c r="X372" s="77" t="str">
        <f>VLOOKUP(F372,'N2K Features'!$D$5:$CL$125,19,FALSE)</f>
        <v>No</v>
      </c>
      <c r="Y372" s="77">
        <f>VLOOKUP(F372,'N2K Features'!$D$5:$CL$125,20,FALSE)</f>
        <v>0</v>
      </c>
      <c r="Z372" s="77">
        <f>VLOOKUP(F372,'N2K Features'!$D$5:$CL$125,21,FALSE)</f>
        <v>0</v>
      </c>
      <c r="AA372" s="77" t="str">
        <f>VLOOKUP(F372,'N2K Features'!$D$5:$CL$125,22,FALSE)</f>
        <v>No</v>
      </c>
      <c r="AB372" s="77">
        <f>VLOOKUP(F372,'N2K Features'!$D$5:$CL$125,23,FALSE)</f>
        <v>0</v>
      </c>
      <c r="AC372" s="77">
        <f>VLOOKUP(F372,'N2K Features'!$D$5:$CL$125,24,FALSE)</f>
        <v>0</v>
      </c>
      <c r="AD372" s="77" t="str">
        <f>VLOOKUP(F372,'N2K Features'!$D$5:$CL$125,25,FALSE)</f>
        <v>No</v>
      </c>
      <c r="AE372" s="77">
        <f>VLOOKUP(F372,'N2K Features'!$D$5:$CL$125,26,FALSE)</f>
        <v>0</v>
      </c>
      <c r="AF372" s="78">
        <f>VLOOKUP(F372,'N2K Features'!$D$5:$CL$125,27,FALSE)</f>
        <v>0</v>
      </c>
      <c r="AG372" s="76" t="str">
        <f>VLOOKUP(F372,'N2K Features'!$D$5:$CL$125,28,FALSE)</f>
        <v>No</v>
      </c>
      <c r="AH372" s="76">
        <f>VLOOKUP(F372,'N2K Features'!$D$5:$CL$125,29,FALSE)</f>
        <v>0</v>
      </c>
      <c r="AI372" s="76">
        <f>VLOOKUP(F372,'N2K Features'!$D$5:$CL$125,30,FALSE)</f>
        <v>0</v>
      </c>
      <c r="AJ372" s="76" t="str">
        <f>VLOOKUP(F372,'N2K Features'!$D$5:$CL$125,31,FALSE)</f>
        <v>No</v>
      </c>
      <c r="AK372" s="76">
        <f>VLOOKUP(F372,'N2K Features'!$D$5:$CL$125,32,FALSE)</f>
        <v>0</v>
      </c>
      <c r="AL372" s="76">
        <f>VLOOKUP(F372,'N2K Features'!$D$5:$CL$125,33,FALSE)</f>
        <v>0</v>
      </c>
      <c r="AM372" s="76" t="str">
        <f>VLOOKUP(F372,'N2K Features'!$D$5:$CL$125,34,FALSE)</f>
        <v>No</v>
      </c>
      <c r="AN372" s="76">
        <f>VLOOKUP(F372,'N2K Features'!$D$5:$CL$125,35,FALSE)</f>
        <v>0</v>
      </c>
      <c r="AO372" s="76">
        <f>VLOOKUP(F372,'N2K Features'!$D$5:$CL$125,36,FALSE)</f>
        <v>0</v>
      </c>
      <c r="AP372" s="76" t="str">
        <f>VLOOKUP(F372,'N2K Features'!$D$5:$CL$125,37,FALSE)</f>
        <v>No</v>
      </c>
      <c r="AQ372" s="76">
        <f>VLOOKUP(F372,'N2K Features'!$D$5:$CL$125,38,FALSE)</f>
        <v>0</v>
      </c>
      <c r="AR372" s="76">
        <f>VLOOKUP(F372,'N2K Features'!$D$5:$CL$125,39,FALSE)</f>
        <v>0</v>
      </c>
      <c r="AS372" s="76" t="str">
        <f>VLOOKUP(F372,'N2K Features'!$D$5:$CL$125,40,FALSE)</f>
        <v>No</v>
      </c>
      <c r="AT372" s="76">
        <f>VLOOKUP(F372,'N2K Features'!$D$5:$CL$125,41,FALSE)</f>
        <v>0</v>
      </c>
      <c r="AU372" s="76">
        <f>VLOOKUP(F372,'N2K Features'!$D$5:$CL$125,42,FALSE)</f>
        <v>0</v>
      </c>
      <c r="AV372" s="76" t="str">
        <f>VLOOKUP(F372,'N2K Features'!$D$5:$CL$125,43,FALSE)</f>
        <v>No</v>
      </c>
      <c r="AW372" s="76">
        <f>VLOOKUP(F372,'N2K Features'!$D$5:$CL$125,44,FALSE)</f>
        <v>0</v>
      </c>
      <c r="AX372" s="76">
        <f>VLOOKUP(F372,'N2K Features'!$D$5:$CL$125,45,FALSE)</f>
        <v>0</v>
      </c>
      <c r="AY372" s="76" t="str">
        <f>VLOOKUP(F372,'N2K Features'!$D$5:$CL$125,46,FALSE)</f>
        <v>No</v>
      </c>
      <c r="AZ372" s="76">
        <f>VLOOKUP(F372,'N2K Features'!$D$5:$CL$125,47,FALSE)</f>
        <v>0</v>
      </c>
      <c r="BA372" s="76">
        <f>VLOOKUP(F372,'N2K Features'!$D$5:$CL$125,48,FALSE)</f>
        <v>0</v>
      </c>
      <c r="BB372" s="76" t="str">
        <f>VLOOKUP(F372,'N2K Features'!$D$5:$CL$125,49,FALSE)</f>
        <v>No</v>
      </c>
      <c r="BC372" s="76">
        <f>VLOOKUP(F372,'N2K Features'!$D$5:$CL$125,50,FALSE)</f>
        <v>0</v>
      </c>
      <c r="BD372" s="130">
        <f>VLOOKUP(F372,'N2K Features'!$D$5:$CL$125,51,FALSE)</f>
        <v>0</v>
      </c>
      <c r="BE372" s="76" t="str">
        <f>VLOOKUP(F372,'N2K Features'!$D$5:$CL$125,52,FALSE)</f>
        <v>No</v>
      </c>
      <c r="BF372" s="76">
        <f>VLOOKUP(F372,'N2K Features'!$D$5:$CL$125,53,FALSE)</f>
        <v>0</v>
      </c>
      <c r="BG372" s="130">
        <f>VLOOKUP(F372,'N2K Features'!$D$5:$CL$125,54,FALSE)</f>
        <v>0</v>
      </c>
      <c r="BH372" s="76" t="str">
        <f>VLOOKUP(F372,'N2K Features'!$D$5:$CL$125,55,FALSE)</f>
        <v>No</v>
      </c>
      <c r="BI372" s="76">
        <f>VLOOKUP(F372,'N2K Features'!$D$5:$CL$125,56,FALSE)</f>
        <v>0</v>
      </c>
      <c r="BJ372" s="76">
        <f>VLOOKUP(F372,'N2K Features'!$D$5:$CL$125,57,FALSE)</f>
        <v>0</v>
      </c>
      <c r="BK372" s="76" t="str">
        <f>VLOOKUP(F372,'N2K Features'!$D$5:$CL$125,58,FALSE)</f>
        <v>No</v>
      </c>
      <c r="BL372" s="76">
        <f>VLOOKUP(F372,'N2K Features'!$D$5:$CL$125,59,FALSE)</f>
        <v>0</v>
      </c>
      <c r="BM372" s="130">
        <f>VLOOKUP(F372,'N2K Features'!$D$5:$CL$125,60,FALSE)</f>
        <v>0</v>
      </c>
      <c r="BN372" s="76" t="str">
        <f>VLOOKUP(F372,'N2K Features'!$D$5:$CL$125,61,FALSE)</f>
        <v>No</v>
      </c>
      <c r="BO372" s="76">
        <f>VLOOKUP(F372,'N2K Features'!$D$5:$CL$125,62,FALSE)</f>
        <v>0</v>
      </c>
      <c r="BP372" s="76">
        <f>VLOOKUP(F372,'N2K Features'!$D$5:$CL$125,63,FALSE)</f>
        <v>0</v>
      </c>
      <c r="BQ372" s="76" t="str">
        <f>VLOOKUP(F372,'N2K Features'!$D$5:$CL$125,64,FALSE)</f>
        <v>No</v>
      </c>
      <c r="BR372" s="76">
        <f>VLOOKUP(F372,'N2K Features'!$D$5:$CL$125,65,FALSE)</f>
        <v>0</v>
      </c>
      <c r="BS372" s="76">
        <f>VLOOKUP(F372,'N2K Features'!$D$5:$CL$125,66,FALSE)</f>
        <v>0</v>
      </c>
      <c r="BT372" s="76" t="str">
        <f>VLOOKUP(F372,'N2K Features'!$D$5:$CL$125,67,FALSE)</f>
        <v>No</v>
      </c>
      <c r="BU372" s="76">
        <f>VLOOKUP(F372,'N2K Features'!$D$5:$CL$125,68,FALSE)</f>
        <v>0</v>
      </c>
      <c r="BV372" s="76">
        <f>VLOOKUP(F372,'N2K Features'!$D$5:$CL$125,69,FALSE)</f>
        <v>0</v>
      </c>
      <c r="BW372" s="76" t="str">
        <f>VLOOKUP(F372,'N2K Features'!$D$5:$CL$125,70,FALSE)</f>
        <v>No</v>
      </c>
      <c r="BX372" s="76">
        <f>VLOOKUP(F372,'N2K Features'!$D$5:$CL$125,71,FALSE)</f>
        <v>0</v>
      </c>
      <c r="BY372" s="130">
        <f>VLOOKUP(F372,'N2K Features'!$D$5:$CL$125,72,FALSE)</f>
        <v>0</v>
      </c>
      <c r="BZ372" s="76" t="str">
        <f>VLOOKUP(F372,'N2K Features'!$D$5:$CL$125,73,FALSE)</f>
        <v>No</v>
      </c>
      <c r="CA372" s="76">
        <f>VLOOKUP(F372,'N2K Features'!$D$5:$CL$125,74,FALSE)</f>
        <v>0</v>
      </c>
      <c r="CB372" s="76">
        <f>VLOOKUP(F372,'N2K Features'!$D$5:$CL$125,75,FALSE)</f>
        <v>0</v>
      </c>
      <c r="CC372" s="76" t="str">
        <f>VLOOKUP(F372,'N2K Features'!$D$5:$CL$125,76,FALSE)</f>
        <v>No</v>
      </c>
      <c r="CD372" s="76">
        <f>VLOOKUP(F372,'N2K Features'!$D$5:$CL$125,77,FALSE)</f>
        <v>0</v>
      </c>
      <c r="CE372" s="76">
        <f>VLOOKUP(F372,'N2K Features'!$D$5:$CL$125,78,FALSE)</f>
        <v>0</v>
      </c>
      <c r="CF372" s="76" t="str">
        <f>VLOOKUP(F372,'N2K Features'!$D$5:$CL$125,79,FALSE)</f>
        <v>No</v>
      </c>
      <c r="CG372" s="76">
        <f>VLOOKUP(F372,'N2K Features'!$D$5:$CL$125,80,FALSE)</f>
        <v>0</v>
      </c>
      <c r="CH372" s="76">
        <f>VLOOKUP(F372,'N2K Features'!$D$5:$CL$125,81,FALSE)</f>
        <v>0</v>
      </c>
      <c r="CI372" s="76" t="str">
        <f>VLOOKUP(F372,'N2K Features'!$D$5:$CL$125,82,FALSE)</f>
        <v>No</v>
      </c>
      <c r="CJ372" s="76">
        <f>VLOOKUP(F372,'N2K Features'!$D$5:$CL$125,83,FALSE)</f>
        <v>0</v>
      </c>
      <c r="CK372" s="76">
        <f>VLOOKUP(F372,'N2K Features'!$D$5:$CL$125,84,FALSE)</f>
        <v>0</v>
      </c>
      <c r="CL372" s="76" t="str">
        <f>VLOOKUP(F372,'N2K Features'!$D$5:$CL$125,85,FALSE)</f>
        <v>Yes</v>
      </c>
      <c r="CM372" s="76" t="str">
        <f>VLOOKUP(F372,'N2K Features'!$D$5:$CL$125,86,FALSE)</f>
        <v>Medium</v>
      </c>
      <c r="CN372" s="79" t="str">
        <f>VLOOKUP(F372,'N2K Features'!$D$5:$CL$125,87,FALSE)</f>
        <v xml:space="preserve">Appealing to children. Close to towns, educational value. Licence required. </v>
      </c>
    </row>
    <row r="373" spans="1:92" ht="14.4" hidden="1" x14ac:dyDescent="0.3">
      <c r="A373" s="129" t="s">
        <v>352</v>
      </c>
      <c r="B373" s="59" t="s">
        <v>353</v>
      </c>
      <c r="C373" s="59" t="s">
        <v>585</v>
      </c>
      <c r="D373" s="59" t="s">
        <v>142</v>
      </c>
      <c r="E373" s="59" t="s">
        <v>590</v>
      </c>
      <c r="F373" s="59" t="s">
        <v>143</v>
      </c>
      <c r="G373" s="59" t="s">
        <v>144</v>
      </c>
      <c r="H373" s="179" t="s">
        <v>145</v>
      </c>
      <c r="I373" s="77" t="str">
        <f>VLOOKUP(F373,'N2K Features'!$D$5:$CL$125,4,FALSE)</f>
        <v>Yes</v>
      </c>
      <c r="J373" s="77" t="str">
        <f>VLOOKUP(F373,'N2K Features'!$D$5:$CL$125,5,FALSE)</f>
        <v>Medium</v>
      </c>
      <c r="K373" s="77" t="str">
        <f>VLOOKUP(F373,'N2K Features'!$D$5:$CL$125,6,FALSE)</f>
        <v>Moderate</v>
      </c>
      <c r="L373" s="77" t="str">
        <f>VLOOKUP(F373,'N2K Features'!$D$5:$CL$125,7,FALSE)</f>
        <v>Yes</v>
      </c>
      <c r="M373" s="77" t="str">
        <f>VLOOKUP(F373,'N2K Features'!$D$5:$CL$125,8,FALSE)</f>
        <v>Medium</v>
      </c>
      <c r="N373" s="77" t="str">
        <f>VLOOKUP(F373,'N2K Features'!$D$5:$CL$125,9,FALSE)</f>
        <v>High</v>
      </c>
      <c r="O373" s="77" t="str">
        <f>VLOOKUP(F373,'N2K Features'!$D$5:$CL$125,10,FALSE)</f>
        <v>Yes</v>
      </c>
      <c r="P373" s="77" t="str">
        <f>VLOOKUP(F373,'N2K Features'!$D$5:$CL$125,11,FALSE)</f>
        <v>Medium</v>
      </c>
      <c r="Q373" s="77" t="str">
        <f>VLOOKUP(F373,'N2K Features'!$D$5:$CL$125,12,FALSE)</f>
        <v>Low</v>
      </c>
      <c r="R373" s="77" t="str">
        <f>VLOOKUP(F373,'N2K Features'!$D$5:$CL$125,13,FALSE)</f>
        <v>Yes</v>
      </c>
      <c r="S373" s="77" t="str">
        <f>VLOOKUP(F373,'N2K Features'!$D$5:$CL$125,14,FALSE)</f>
        <v>Medium</v>
      </c>
      <c r="T373" s="77" t="str">
        <f>VLOOKUP(F373,'N2K Features'!$D$5:$CL$125,15,FALSE)</f>
        <v>High</v>
      </c>
      <c r="U373" s="77" t="str">
        <f>VLOOKUP(F373,'N2K Features'!$D$5:$CL$125,16,FALSE)</f>
        <v>Yes</v>
      </c>
      <c r="V373" s="77" t="str">
        <f>VLOOKUP(F373,'N2K Features'!$D$5:$CL$125, 17,FALSE)</f>
        <v>Small</v>
      </c>
      <c r="W373" s="77" t="str">
        <f>VLOOKUP(F373,'N2K Features'!$D$5:$CL$125,18,FALSE)</f>
        <v>Low</v>
      </c>
      <c r="X373" s="77" t="str">
        <f>VLOOKUP(F373,'N2K Features'!$D$5:$CL$125,19,FALSE)</f>
        <v>No</v>
      </c>
      <c r="Y373" s="77">
        <f>VLOOKUP(F373,'N2K Features'!$D$5:$CL$125,20,FALSE)</f>
        <v>0</v>
      </c>
      <c r="Z373" s="77">
        <f>VLOOKUP(F373,'N2K Features'!$D$5:$CL$125,21,FALSE)</f>
        <v>0</v>
      </c>
      <c r="AA373" s="77" t="str">
        <f>VLOOKUP(F373,'N2K Features'!$D$5:$CL$125,22,FALSE)</f>
        <v>No</v>
      </c>
      <c r="AB373" s="77">
        <f>VLOOKUP(F373,'N2K Features'!$D$5:$CL$125,23,FALSE)</f>
        <v>0</v>
      </c>
      <c r="AC373" s="77">
        <f>VLOOKUP(F373,'N2K Features'!$D$5:$CL$125,24,FALSE)</f>
        <v>0</v>
      </c>
      <c r="AD373" s="77" t="str">
        <f>VLOOKUP(F373,'N2K Features'!$D$5:$CL$125,25,FALSE)</f>
        <v>Yes</v>
      </c>
      <c r="AE373" s="77" t="str">
        <f>VLOOKUP(F373,'N2K Features'!$D$5:$CL$125,26,FALSE)</f>
        <v>Medium</v>
      </c>
      <c r="AF373" s="78" t="str">
        <f>VLOOKUP(F373,'N2K Features'!$D$5:$CL$125,27,FALSE)</f>
        <v>High</v>
      </c>
      <c r="AG373" s="76" t="str">
        <f>VLOOKUP(F373,'N2K Features'!$D$5:$CL$125,28,FALSE)</f>
        <v>Yes</v>
      </c>
      <c r="AH373" s="76" t="str">
        <f>VLOOKUP(F373,'N2K Features'!$D$5:$CL$125,29,FALSE)</f>
        <v>Small</v>
      </c>
      <c r="AI373" s="76" t="str">
        <f>VLOOKUP(F373,'N2K Features'!$D$5:$CL$125,30,FALSE)</f>
        <v>High</v>
      </c>
      <c r="AJ373" s="76" t="str">
        <f>VLOOKUP(F373,'N2K Features'!$D$5:$CL$125,31,FALSE)</f>
        <v>Yes</v>
      </c>
      <c r="AK373" s="76" t="str">
        <f>VLOOKUP(F373,'N2K Features'!$D$5:$CL$125,32,FALSE)</f>
        <v>Medium</v>
      </c>
      <c r="AL373" s="76" t="str">
        <f>VLOOKUP(F373,'N2K Features'!$D$5:$CL$125,33,FALSE)</f>
        <v>Low</v>
      </c>
      <c r="AM373" s="76" t="str">
        <f>VLOOKUP(F373,'N2K Features'!$D$5:$CL$125,34,FALSE)</f>
        <v>No</v>
      </c>
      <c r="AN373" s="76">
        <f>VLOOKUP(F373,'N2K Features'!$D$5:$CL$125,35,FALSE)</f>
        <v>0</v>
      </c>
      <c r="AO373" s="76">
        <f>VLOOKUP(F373,'N2K Features'!$D$5:$CL$125,36,FALSE)</f>
        <v>0</v>
      </c>
      <c r="AP373" s="76" t="str">
        <f>VLOOKUP(F373,'N2K Features'!$D$5:$CL$125,37,FALSE)</f>
        <v>Yes</v>
      </c>
      <c r="AQ373" s="76" t="str">
        <f>VLOOKUP(F373,'N2K Features'!$D$5:$CL$125,38,FALSE)</f>
        <v>Small</v>
      </c>
      <c r="AR373" s="76" t="str">
        <f>VLOOKUP(F373,'N2K Features'!$D$5:$CL$125,39,FALSE)</f>
        <v>Low</v>
      </c>
      <c r="AS373" s="76" t="str">
        <f>VLOOKUP(F373,'N2K Features'!$D$5:$CL$125,40,FALSE)</f>
        <v>Yes</v>
      </c>
      <c r="AT373" s="76" t="str">
        <f>VLOOKUP(F373,'N2K Features'!$D$5:$CL$125,41,FALSE)</f>
        <v>Small</v>
      </c>
      <c r="AU373" s="76" t="str">
        <f>VLOOKUP(F373,'N2K Features'!$D$5:$CL$125,42,FALSE)</f>
        <v>High</v>
      </c>
      <c r="AV373" s="76" t="str">
        <f>VLOOKUP(F373,'N2K Features'!$D$5:$CL$125,43,FALSE)</f>
        <v>No</v>
      </c>
      <c r="AW373" s="76">
        <f>VLOOKUP(F373,'N2K Features'!$D$5:$CL$125,44,FALSE)</f>
        <v>0</v>
      </c>
      <c r="AX373" s="76">
        <f>VLOOKUP(F373,'N2K Features'!$D$5:$CL$125,45,FALSE)</f>
        <v>0</v>
      </c>
      <c r="AY373" s="76" t="str">
        <f>VLOOKUP(F373,'N2K Features'!$D$5:$CL$125,46,FALSE)</f>
        <v>No</v>
      </c>
      <c r="AZ373" s="76">
        <f>VLOOKUP(F373,'N2K Features'!$D$5:$CL$125,47,FALSE)</f>
        <v>0</v>
      </c>
      <c r="BA373" s="76">
        <f>VLOOKUP(F373,'N2K Features'!$D$5:$CL$125,48,FALSE)</f>
        <v>0</v>
      </c>
      <c r="BB373" s="76" t="str">
        <f>VLOOKUP(F373,'N2K Features'!$D$5:$CL$125,49,FALSE)</f>
        <v>No</v>
      </c>
      <c r="BC373" s="76">
        <f>VLOOKUP(F373,'N2K Features'!$D$5:$CL$125,50,FALSE)</f>
        <v>0</v>
      </c>
      <c r="BD373" s="130">
        <f>VLOOKUP(F373,'N2K Features'!$D$5:$CL$125,51,FALSE)</f>
        <v>0</v>
      </c>
      <c r="BE373" s="76" t="str">
        <f>VLOOKUP(F373,'N2K Features'!$D$5:$CL$125,52,FALSE)</f>
        <v>Yes</v>
      </c>
      <c r="BF373" s="76" t="str">
        <f>VLOOKUP(F373,'N2K Features'!$D$5:$CL$125,53,FALSE)</f>
        <v>Small</v>
      </c>
      <c r="BG373" s="130" t="str">
        <f>VLOOKUP(F373,'N2K Features'!$D$5:$CL$125,54,FALSE)</f>
        <v>Low</v>
      </c>
      <c r="BH373" s="76" t="str">
        <f>VLOOKUP(F373,'N2K Features'!$D$5:$CL$125,55,FALSE)</f>
        <v>Yes</v>
      </c>
      <c r="BI373" s="76" t="str">
        <f>VLOOKUP(F373,'N2K Features'!$D$5:$CL$125,56,FALSE)</f>
        <v>Large</v>
      </c>
      <c r="BJ373" s="76" t="str">
        <f>VLOOKUP(F373,'N2K Features'!$D$5:$CL$125,57,FALSE)</f>
        <v>High</v>
      </c>
      <c r="BK373" s="76" t="str">
        <f>VLOOKUP(F373,'N2K Features'!$D$5:$CL$125,58,FALSE)</f>
        <v>Yes</v>
      </c>
      <c r="BL373" s="76" t="str">
        <f>VLOOKUP(F373,'N2K Features'!$D$5:$CL$125,59,FALSE)</f>
        <v>Large</v>
      </c>
      <c r="BM373" s="130" t="str">
        <f>VLOOKUP(F373,'N2K Features'!$D$5:$CL$125,60,FALSE)</f>
        <v>High</v>
      </c>
      <c r="BN373" s="76" t="str">
        <f>VLOOKUP(F373,'N2K Features'!$D$5:$CL$125,61,FALSE)</f>
        <v>Yes</v>
      </c>
      <c r="BO373" s="76" t="str">
        <f>VLOOKUP(F373,'N2K Features'!$D$5:$CL$125,62,FALSE)</f>
        <v>Medium</v>
      </c>
      <c r="BP373" s="76" t="str">
        <f>VLOOKUP(F373,'N2K Features'!$D$5:$CL$125,63,FALSE)</f>
        <v>Moderate</v>
      </c>
      <c r="BQ373" s="76" t="str">
        <f>VLOOKUP(F373,'N2K Features'!$D$5:$CL$125,64,FALSE)</f>
        <v>Yes</v>
      </c>
      <c r="BR373" s="76" t="str">
        <f>VLOOKUP(F373,'N2K Features'!$D$5:$CL$125,65,FALSE)</f>
        <v>Medium</v>
      </c>
      <c r="BS373" s="76" t="str">
        <f>VLOOKUP(F373,'N2K Features'!$D$5:$CL$125,66,FALSE)</f>
        <v>Moderate</v>
      </c>
      <c r="BT373" s="76" t="str">
        <f>VLOOKUP(F373,'N2K Features'!$D$5:$CL$125,67,FALSE)</f>
        <v>Yes</v>
      </c>
      <c r="BU373" s="76" t="str">
        <f>VLOOKUP(F373,'N2K Features'!$D$5:$CL$125,68,FALSE)</f>
        <v>Medium</v>
      </c>
      <c r="BV373" s="76" t="str">
        <f>VLOOKUP(F373,'N2K Features'!$D$5:$CL$125,69,FALSE)</f>
        <v>High</v>
      </c>
      <c r="BW373" s="76" t="str">
        <f>VLOOKUP(F373,'N2K Features'!$D$5:$CL$125,70,FALSE)</f>
        <v>Yes</v>
      </c>
      <c r="BX373" s="76" t="str">
        <f>VLOOKUP(F373,'N2K Features'!$D$5:$CL$125,71,FALSE)</f>
        <v>Medium</v>
      </c>
      <c r="BY373" s="130" t="str">
        <f>VLOOKUP(F373,'N2K Features'!$D$5:$CL$125,72,FALSE)</f>
        <v>High</v>
      </c>
      <c r="BZ373" s="76" t="str">
        <f>VLOOKUP(F373,'N2K Features'!$D$5:$CL$125,73,FALSE)</f>
        <v>No</v>
      </c>
      <c r="CA373" s="76">
        <f>VLOOKUP(F373,'N2K Features'!$D$5:$CL$125,74,FALSE)</f>
        <v>0</v>
      </c>
      <c r="CB373" s="76">
        <f>VLOOKUP(F373,'N2K Features'!$D$5:$CL$125,75,FALSE)</f>
        <v>0</v>
      </c>
      <c r="CC373" s="76" t="str">
        <f>VLOOKUP(F373,'N2K Features'!$D$5:$CL$125,76,FALSE)</f>
        <v>No</v>
      </c>
      <c r="CD373" s="76">
        <f>VLOOKUP(F373,'N2K Features'!$D$5:$CL$125,77,FALSE)</f>
        <v>0</v>
      </c>
      <c r="CE373" s="76">
        <f>VLOOKUP(F373,'N2K Features'!$D$5:$CL$125,78,FALSE)</f>
        <v>0</v>
      </c>
      <c r="CF373" s="76" t="str">
        <f>VLOOKUP(F373,'N2K Features'!$D$5:$CL$125,79,FALSE)</f>
        <v>Yes</v>
      </c>
      <c r="CG373" s="76" t="str">
        <f>VLOOKUP(F373,'N2K Features'!$D$5:$CL$125,80,FALSE)</f>
        <v>Medium</v>
      </c>
      <c r="CH373" s="76" t="str">
        <f>VLOOKUP(F373,'N2K Features'!$D$5:$CL$125,81,FALSE)</f>
        <v>High</v>
      </c>
      <c r="CI373" s="76" t="str">
        <f>VLOOKUP(F373,'N2K Features'!$D$5:$CL$125,82,FALSE)</f>
        <v>No</v>
      </c>
      <c r="CJ373" s="76">
        <f>VLOOKUP(F373,'N2K Features'!$D$5:$CL$125,83,FALSE)</f>
        <v>0</v>
      </c>
      <c r="CK373" s="76">
        <f>VLOOKUP(F373,'N2K Features'!$D$5:$CL$125,84,FALSE)</f>
        <v>0</v>
      </c>
      <c r="CL373" s="76" t="str">
        <f>VLOOKUP(F373,'N2K Features'!$D$5:$CL$125,85,FALSE)</f>
        <v>Yes</v>
      </c>
      <c r="CM373" s="76" t="str">
        <f>VLOOKUP(F373,'N2K Features'!$D$5:$CL$125,86,FALSE)</f>
        <v>Low</v>
      </c>
      <c r="CN373" s="79" t="str">
        <f>VLOOKUP(F373,'N2K Features'!$D$5:$CL$125,87,FALSE)</f>
        <v>Contributes to diverse landscape</v>
      </c>
    </row>
    <row r="374" spans="1:92" ht="14.4" hidden="1" x14ac:dyDescent="0.3">
      <c r="A374" s="129" t="s">
        <v>354</v>
      </c>
      <c r="B374" s="59" t="s">
        <v>355</v>
      </c>
      <c r="C374" s="59" t="s">
        <v>585</v>
      </c>
      <c r="D374" s="59" t="s">
        <v>619</v>
      </c>
      <c r="E374" s="59" t="s">
        <v>594</v>
      </c>
      <c r="F374" s="59" t="s">
        <v>620</v>
      </c>
      <c r="G374" s="59" t="s">
        <v>621</v>
      </c>
      <c r="H374" s="179" t="s">
        <v>622</v>
      </c>
      <c r="I374" s="77" t="str">
        <f>VLOOKUP(F374,'N2K Features'!$D$5:$CL$125,4,FALSE)</f>
        <v>Yes</v>
      </c>
      <c r="J374" s="77" t="str">
        <f>VLOOKUP(F374,'N2K Features'!$D$5:$CL$125,5,FALSE)</f>
        <v>Medium</v>
      </c>
      <c r="K374" s="77" t="str">
        <f>VLOOKUP(F374,'N2K Features'!$D$5:$CL$125,6,FALSE)</f>
        <v>Moderate</v>
      </c>
      <c r="L374" s="77" t="str">
        <f>VLOOKUP(F374,'N2K Features'!$D$5:$CL$125,7,FALSE)</f>
        <v>Yes</v>
      </c>
      <c r="M374" s="77" t="str">
        <f>VLOOKUP(F374,'N2K Features'!$D$5:$CL$125,8,FALSE)</f>
        <v>Small</v>
      </c>
      <c r="N374" s="77" t="str">
        <f>VLOOKUP(F374,'N2K Features'!$D$5:$CL$125,9,FALSE)</f>
        <v>Low</v>
      </c>
      <c r="O374" s="77" t="str">
        <f>VLOOKUP(F374,'N2K Features'!$D$5:$CL$125,10,FALSE)</f>
        <v>Yes</v>
      </c>
      <c r="P374" s="77" t="str">
        <f>VLOOKUP(F374,'N2K Features'!$D$5:$CL$125,11,FALSE)</f>
        <v>Medium</v>
      </c>
      <c r="Q374" s="77" t="str">
        <f>VLOOKUP(F374,'N2K Features'!$D$5:$CL$125,12,FALSE)</f>
        <v>Low</v>
      </c>
      <c r="R374" s="77" t="str">
        <f>VLOOKUP(F374,'N2K Features'!$D$5:$CL$125,13,FALSE)</f>
        <v>Yes</v>
      </c>
      <c r="S374" s="77" t="str">
        <f>VLOOKUP(F374,'N2K Features'!$D$5:$CL$125,14,FALSE)</f>
        <v>Medium</v>
      </c>
      <c r="T374" s="77" t="str">
        <f>VLOOKUP(F374,'N2K Features'!$D$5:$CL$125,15,FALSE)</f>
        <v>High</v>
      </c>
      <c r="U374" s="77" t="str">
        <f>VLOOKUP(F374,'N2K Features'!$D$5:$CL$125,16,FALSE)</f>
        <v>No</v>
      </c>
      <c r="V374" s="77">
        <f>VLOOKUP(F374,'N2K Features'!$D$5:$CL$125, 17,FALSE)</f>
        <v>0</v>
      </c>
      <c r="W374" s="77">
        <f>VLOOKUP(F374,'N2K Features'!$D$5:$CL$125,18,FALSE)</f>
        <v>0</v>
      </c>
      <c r="X374" s="77" t="str">
        <f>VLOOKUP(F374,'N2K Features'!$D$5:$CL$125,19,FALSE)</f>
        <v>No</v>
      </c>
      <c r="Y374" s="77">
        <f>VLOOKUP(F374,'N2K Features'!$D$5:$CL$125,20,FALSE)</f>
        <v>0</v>
      </c>
      <c r="Z374" s="77">
        <f>VLOOKUP(F374,'N2K Features'!$D$5:$CL$125,21,FALSE)</f>
        <v>0</v>
      </c>
      <c r="AA374" s="77" t="str">
        <f>VLOOKUP(F374,'N2K Features'!$D$5:$CL$125,22,FALSE)</f>
        <v>Yes</v>
      </c>
      <c r="AB374" s="77" t="str">
        <f>VLOOKUP(F374,'N2K Features'!$D$5:$CL$125,23,FALSE)</f>
        <v>Medium</v>
      </c>
      <c r="AC374" s="77" t="str">
        <f>VLOOKUP(F374,'N2K Features'!$D$5:$CL$125,24,FALSE)</f>
        <v>High</v>
      </c>
      <c r="AD374" s="77" t="str">
        <f>VLOOKUP(F374,'N2K Features'!$D$5:$CL$125,25,FALSE)</f>
        <v>No</v>
      </c>
      <c r="AE374" s="77">
        <f>VLOOKUP(F374,'N2K Features'!$D$5:$CL$125,26,FALSE)</f>
        <v>0</v>
      </c>
      <c r="AF374" s="78">
        <f>VLOOKUP(F374,'N2K Features'!$D$5:$CL$125,27,FALSE)</f>
        <v>0</v>
      </c>
      <c r="AG374" s="76" t="str">
        <f>VLOOKUP(F374,'N2K Features'!$D$5:$CL$125,28,FALSE)</f>
        <v>No</v>
      </c>
      <c r="AH374" s="76">
        <f>VLOOKUP(F374,'N2K Features'!$D$5:$CL$125,29,FALSE)</f>
        <v>0</v>
      </c>
      <c r="AI374" s="76">
        <f>VLOOKUP(F374,'N2K Features'!$D$5:$CL$125,30,FALSE)</f>
        <v>0</v>
      </c>
      <c r="AJ374" s="76" t="str">
        <f>VLOOKUP(F374,'N2K Features'!$D$5:$CL$125,31,FALSE)</f>
        <v>No</v>
      </c>
      <c r="AK374" s="76">
        <f>VLOOKUP(F374,'N2K Features'!$D$5:$CL$125,32,FALSE)</f>
        <v>0</v>
      </c>
      <c r="AL374" s="76">
        <f>VLOOKUP(F374,'N2K Features'!$D$5:$CL$125,33,FALSE)</f>
        <v>0</v>
      </c>
      <c r="AM374" s="76" t="str">
        <f>VLOOKUP(F374,'N2K Features'!$D$5:$CL$125,34,FALSE)</f>
        <v>No</v>
      </c>
      <c r="AN374" s="76">
        <f>VLOOKUP(F374,'N2K Features'!$D$5:$CL$125,35,FALSE)</f>
        <v>0</v>
      </c>
      <c r="AO374" s="76">
        <f>VLOOKUP(F374,'N2K Features'!$D$5:$CL$125,36,FALSE)</f>
        <v>0</v>
      </c>
      <c r="AP374" s="76" t="str">
        <f>VLOOKUP(F374,'N2K Features'!$D$5:$CL$125,37,FALSE)</f>
        <v>No</v>
      </c>
      <c r="AQ374" s="76">
        <f>VLOOKUP(F374,'N2K Features'!$D$5:$CL$125,38,FALSE)</f>
        <v>0</v>
      </c>
      <c r="AR374" s="76">
        <f>VLOOKUP(F374,'N2K Features'!$D$5:$CL$125,39,FALSE)</f>
        <v>0</v>
      </c>
      <c r="AS374" s="76" t="str">
        <f>VLOOKUP(F374,'N2K Features'!$D$5:$CL$125,40,FALSE)</f>
        <v>No</v>
      </c>
      <c r="AT374" s="76">
        <f>VLOOKUP(F374,'N2K Features'!$D$5:$CL$125,41,FALSE)</f>
        <v>0</v>
      </c>
      <c r="AU374" s="76">
        <f>VLOOKUP(F374,'N2K Features'!$D$5:$CL$125,42,FALSE)</f>
        <v>0</v>
      </c>
      <c r="AV374" s="76" t="str">
        <f>VLOOKUP(F374,'N2K Features'!$D$5:$CL$125,43,FALSE)</f>
        <v>Yes</v>
      </c>
      <c r="AW374" s="76" t="str">
        <f>VLOOKUP(F374,'N2K Features'!$D$5:$CL$125,44,FALSE)</f>
        <v>Medium</v>
      </c>
      <c r="AX374" s="76" t="str">
        <f>VLOOKUP(F374,'N2K Features'!$D$5:$CL$125,45,FALSE)</f>
        <v>Low</v>
      </c>
      <c r="AY374" s="76" t="str">
        <f>VLOOKUP(F374,'N2K Features'!$D$5:$CL$125,46,FALSE)</f>
        <v>No</v>
      </c>
      <c r="AZ374" s="76">
        <f>VLOOKUP(F374,'N2K Features'!$D$5:$CL$125,47,FALSE)</f>
        <v>0</v>
      </c>
      <c r="BA374" s="76">
        <f>VLOOKUP(F374,'N2K Features'!$D$5:$CL$125,48,FALSE)</f>
        <v>0</v>
      </c>
      <c r="BB374" s="76" t="str">
        <f>VLOOKUP(F374,'N2K Features'!$D$5:$CL$125,49,FALSE)</f>
        <v>No</v>
      </c>
      <c r="BC374" s="76">
        <f>VLOOKUP(F374,'N2K Features'!$D$5:$CL$125,50,FALSE)</f>
        <v>0</v>
      </c>
      <c r="BD374" s="130">
        <f>VLOOKUP(F374,'N2K Features'!$D$5:$CL$125,51,FALSE)</f>
        <v>0</v>
      </c>
      <c r="BE374" s="76" t="str">
        <f>VLOOKUP(F374,'N2K Features'!$D$5:$CL$125,52,FALSE)</f>
        <v>No</v>
      </c>
      <c r="BF374" s="76">
        <f>VLOOKUP(F374,'N2K Features'!$D$5:$CL$125,53,FALSE)</f>
        <v>0</v>
      </c>
      <c r="BG374" s="130">
        <f>VLOOKUP(F374,'N2K Features'!$D$5:$CL$125,54,FALSE)</f>
        <v>0</v>
      </c>
      <c r="BH374" s="76" t="str">
        <f>VLOOKUP(F374,'N2K Features'!$D$5:$CL$125,55,FALSE)</f>
        <v>Yes</v>
      </c>
      <c r="BI374" s="76" t="str">
        <f>VLOOKUP(F374,'N2K Features'!$D$5:$CL$125,56,FALSE)</f>
        <v>Large</v>
      </c>
      <c r="BJ374" s="76" t="str">
        <f>VLOOKUP(F374,'N2K Features'!$D$5:$CL$125,57,FALSE)</f>
        <v>Moderate</v>
      </c>
      <c r="BK374" s="76" t="str">
        <f>VLOOKUP(F374,'N2K Features'!$D$5:$CL$125,58,FALSE)</f>
        <v>Yes</v>
      </c>
      <c r="BL374" s="76" t="str">
        <f>VLOOKUP(F374,'N2K Features'!$D$5:$CL$125,59,FALSE)</f>
        <v>Medium</v>
      </c>
      <c r="BM374" s="130" t="str">
        <f>VLOOKUP(F374,'N2K Features'!$D$5:$CL$125,60,FALSE)</f>
        <v>High</v>
      </c>
      <c r="BN374" s="76" t="str">
        <f>VLOOKUP(F374,'N2K Features'!$D$5:$CL$125,61,FALSE)</f>
        <v>Yes</v>
      </c>
      <c r="BO374" s="76" t="str">
        <f>VLOOKUP(F374,'N2K Features'!$D$5:$CL$125,62,FALSE)</f>
        <v>Medium</v>
      </c>
      <c r="BP374" s="76" t="str">
        <f>VLOOKUP(F374,'N2K Features'!$D$5:$CL$125,63,FALSE)</f>
        <v>Moderate</v>
      </c>
      <c r="BQ374" s="76" t="str">
        <f>VLOOKUP(F374,'N2K Features'!$D$5:$CL$125,64,FALSE)</f>
        <v>Yes</v>
      </c>
      <c r="BR374" s="76" t="str">
        <f>VLOOKUP(F374,'N2K Features'!$D$5:$CL$125,65,FALSE)</f>
        <v>Medium</v>
      </c>
      <c r="BS374" s="76" t="str">
        <f>VLOOKUP(F374,'N2K Features'!$D$5:$CL$125,66,FALSE)</f>
        <v>Moderate</v>
      </c>
      <c r="BT374" s="76" t="str">
        <f>VLOOKUP(F374,'N2K Features'!$D$5:$CL$125,67,FALSE)</f>
        <v>No</v>
      </c>
      <c r="BU374" s="76">
        <f>VLOOKUP(F374,'N2K Features'!$D$5:$CL$125,68,FALSE)</f>
        <v>0</v>
      </c>
      <c r="BV374" s="76">
        <f>VLOOKUP(F374,'N2K Features'!$D$5:$CL$125,69,FALSE)</f>
        <v>0</v>
      </c>
      <c r="BW374" s="76" t="str">
        <f>VLOOKUP(F374,'N2K Features'!$D$5:$CL$125,70,FALSE)</f>
        <v>Yes</v>
      </c>
      <c r="BX374" s="76" t="str">
        <f>VLOOKUP(F374,'N2K Features'!$D$5:$CL$125,71,FALSE)</f>
        <v>Medium</v>
      </c>
      <c r="BY374" s="130" t="str">
        <f>VLOOKUP(F374,'N2K Features'!$D$5:$CL$125,72,FALSE)</f>
        <v>High</v>
      </c>
      <c r="BZ374" s="76" t="str">
        <f>VLOOKUP(F374,'N2K Features'!$D$5:$CL$125,73,FALSE)</f>
        <v>No</v>
      </c>
      <c r="CA374" s="76">
        <f>VLOOKUP(F374,'N2K Features'!$D$5:$CL$125,74,FALSE)</f>
        <v>0</v>
      </c>
      <c r="CB374" s="76">
        <f>VLOOKUP(F374,'N2K Features'!$D$5:$CL$125,75,FALSE)</f>
        <v>0</v>
      </c>
      <c r="CC374" s="76" t="str">
        <f>VLOOKUP(F374,'N2K Features'!$D$5:$CL$125,76,FALSE)</f>
        <v>No</v>
      </c>
      <c r="CD374" s="76">
        <f>VLOOKUP(F374,'N2K Features'!$D$5:$CL$125,77,FALSE)</f>
        <v>0</v>
      </c>
      <c r="CE374" s="76">
        <f>VLOOKUP(F374,'N2K Features'!$D$5:$CL$125,78,FALSE)</f>
        <v>0</v>
      </c>
      <c r="CF374" s="76" t="str">
        <f>VLOOKUP(F374,'N2K Features'!$D$5:$CL$125,79,FALSE)</f>
        <v>No</v>
      </c>
      <c r="CG374" s="76">
        <f>VLOOKUP(F374,'N2K Features'!$D$5:$CL$125,80,FALSE)</f>
        <v>0</v>
      </c>
      <c r="CH374" s="76">
        <f>VLOOKUP(F374,'N2K Features'!$D$5:$CL$125,81,FALSE)</f>
        <v>0</v>
      </c>
      <c r="CI374" s="76" t="str">
        <f>VLOOKUP(F374,'N2K Features'!$D$5:$CL$125,82,FALSE)</f>
        <v>No</v>
      </c>
      <c r="CJ374" s="76">
        <f>VLOOKUP(F374,'N2K Features'!$D$5:$CL$125,83,FALSE)</f>
        <v>0</v>
      </c>
      <c r="CK374" s="76">
        <f>VLOOKUP(F374,'N2K Features'!$D$5:$CL$125,84,FALSE)</f>
        <v>0</v>
      </c>
      <c r="CL374" s="76" t="str">
        <f>VLOOKUP(F374,'N2K Features'!$D$5:$CL$125,85,FALSE)</f>
        <v>Yes</v>
      </c>
      <c r="CM374" s="76" t="str">
        <f>VLOOKUP(F374,'N2K Features'!$D$5:$CL$125,86,FALSE)</f>
        <v>Low</v>
      </c>
      <c r="CN374" s="79" t="str">
        <f>VLOOKUP(F374,'N2K Features'!$D$5:$CL$125,87,FALSE)</f>
        <v>Natural freshwater landscape</v>
      </c>
    </row>
    <row r="375" spans="1:92" ht="14.4" hidden="1" x14ac:dyDescent="0.3">
      <c r="A375" s="129" t="s">
        <v>356</v>
      </c>
      <c r="B375" s="59" t="s">
        <v>357</v>
      </c>
      <c r="C375" s="59" t="s">
        <v>585</v>
      </c>
      <c r="D375" s="59" t="s">
        <v>11</v>
      </c>
      <c r="E375" s="59" t="s">
        <v>601</v>
      </c>
      <c r="F375" s="59" t="s">
        <v>12</v>
      </c>
      <c r="G375" s="59" t="s">
        <v>13</v>
      </c>
      <c r="H375" s="179" t="s">
        <v>14</v>
      </c>
      <c r="I375" s="77" t="str">
        <f>VLOOKUP(F375,'N2K Features'!$D$5:$CL$125,4,FALSE)</f>
        <v>Yes</v>
      </c>
      <c r="J375" s="77" t="str">
        <f>VLOOKUP(F375,'N2K Features'!$D$5:$CL$125,5,FALSE)</f>
        <v>Medium</v>
      </c>
      <c r="K375" s="77" t="str">
        <f>VLOOKUP(F375,'N2K Features'!$D$5:$CL$125,6,FALSE)</f>
        <v>Moderate</v>
      </c>
      <c r="L375" s="77" t="str">
        <f>VLOOKUP(F375,'N2K Features'!$D$5:$CL$125,7,FALSE)</f>
        <v>Yes</v>
      </c>
      <c r="M375" s="77" t="str">
        <f>VLOOKUP(F375,'N2K Features'!$D$5:$CL$125,8,FALSE)</f>
        <v>Large</v>
      </c>
      <c r="N375" s="77" t="str">
        <f>VLOOKUP(F375,'N2K Features'!$D$5:$CL$125,9,FALSE)</f>
        <v>Moderate</v>
      </c>
      <c r="O375" s="77" t="str">
        <f>VLOOKUP(F375,'N2K Features'!$D$5:$CL$125,10,FALSE)</f>
        <v>Yes</v>
      </c>
      <c r="P375" s="77" t="str">
        <f>VLOOKUP(F375,'N2K Features'!$D$5:$CL$125,11,FALSE)</f>
        <v>Medium</v>
      </c>
      <c r="Q375" s="77" t="str">
        <f>VLOOKUP(F375,'N2K Features'!$D$5:$CL$125,12,FALSE)</f>
        <v>Low</v>
      </c>
      <c r="R375" s="77" t="str">
        <f>VLOOKUP(F375,'N2K Features'!$D$5:$CL$125,13,FALSE)</f>
        <v>Yes</v>
      </c>
      <c r="S375" s="77" t="str">
        <f>VLOOKUP(F375,'N2K Features'!$D$5:$CL$125,14,FALSE)</f>
        <v>Large</v>
      </c>
      <c r="T375" s="77" t="str">
        <f>VLOOKUP(F375,'N2K Features'!$D$5:$CL$125,15,FALSE)</f>
        <v>High</v>
      </c>
      <c r="U375" s="77" t="str">
        <f>VLOOKUP(F375,'N2K Features'!$D$5:$CL$125,16,FALSE)</f>
        <v>Yes</v>
      </c>
      <c r="V375" s="77" t="str">
        <f>VLOOKUP(F375,'N2K Features'!$D$5:$CL$125, 17,FALSE)</f>
        <v>Medium</v>
      </c>
      <c r="W375" s="77" t="str">
        <f>VLOOKUP(F375,'N2K Features'!$D$5:$CL$125,18,FALSE)</f>
        <v>Low</v>
      </c>
      <c r="X375" s="77" t="str">
        <f>VLOOKUP(F375,'N2K Features'!$D$5:$CL$125,19,FALSE)</f>
        <v>No</v>
      </c>
      <c r="Y375" s="77">
        <f>VLOOKUP(F375,'N2K Features'!$D$5:$CL$125,20,FALSE)</f>
        <v>0</v>
      </c>
      <c r="Z375" s="77">
        <f>VLOOKUP(F375,'N2K Features'!$D$5:$CL$125,21,FALSE)</f>
        <v>0</v>
      </c>
      <c r="AA375" s="77" t="str">
        <f>VLOOKUP(F375,'N2K Features'!$D$5:$CL$125,22,FALSE)</f>
        <v>Yes</v>
      </c>
      <c r="AB375" s="77" t="str">
        <f>VLOOKUP(F375,'N2K Features'!$D$5:$CL$125,23,FALSE)</f>
        <v>Small</v>
      </c>
      <c r="AC375" s="77" t="str">
        <f>VLOOKUP(F375,'N2K Features'!$D$5:$CL$125,24,FALSE)</f>
        <v>High</v>
      </c>
      <c r="AD375" s="77" t="str">
        <f>VLOOKUP(F375,'N2K Features'!$D$5:$CL$125,25,FALSE)</f>
        <v>Yes</v>
      </c>
      <c r="AE375" s="77" t="str">
        <f>VLOOKUP(F375,'N2K Features'!$D$5:$CL$125,26,FALSE)</f>
        <v>Small</v>
      </c>
      <c r="AF375" s="78" t="str">
        <f>VLOOKUP(F375,'N2K Features'!$D$5:$CL$125,27,FALSE)</f>
        <v>Low</v>
      </c>
      <c r="AG375" s="76" t="str">
        <f>VLOOKUP(F375,'N2K Features'!$D$5:$CL$125,28,FALSE)</f>
        <v>No</v>
      </c>
      <c r="AH375" s="76">
        <f>VLOOKUP(F375,'N2K Features'!$D$5:$CL$125,29,FALSE)</f>
        <v>0</v>
      </c>
      <c r="AI375" s="76">
        <f>VLOOKUP(F375,'N2K Features'!$D$5:$CL$125,30,FALSE)</f>
        <v>0</v>
      </c>
      <c r="AJ375" s="76" t="str">
        <f>VLOOKUP(F375,'N2K Features'!$D$5:$CL$125,31,FALSE)</f>
        <v>No</v>
      </c>
      <c r="AK375" s="76">
        <f>VLOOKUP(F375,'N2K Features'!$D$5:$CL$125,32,FALSE)</f>
        <v>0</v>
      </c>
      <c r="AL375" s="76">
        <f>VLOOKUP(F375,'N2K Features'!$D$5:$CL$125,33,FALSE)</f>
        <v>0</v>
      </c>
      <c r="AM375" s="76" t="str">
        <f>VLOOKUP(F375,'N2K Features'!$D$5:$CL$125,34,FALSE)</f>
        <v>Yes</v>
      </c>
      <c r="AN375" s="76" t="str">
        <f>VLOOKUP(F375,'N2K Features'!$D$5:$CL$125,35,FALSE)</f>
        <v>Small</v>
      </c>
      <c r="AO375" s="76" t="str">
        <f>VLOOKUP(F375,'N2K Features'!$D$5:$CL$125,36,FALSE)</f>
        <v>Low</v>
      </c>
      <c r="AP375" s="76" t="str">
        <f>VLOOKUP(F375,'N2K Features'!$D$5:$CL$125,37,FALSE)</f>
        <v>No</v>
      </c>
      <c r="AQ375" s="76">
        <f>VLOOKUP(F375,'N2K Features'!$D$5:$CL$125,38,FALSE)</f>
        <v>0</v>
      </c>
      <c r="AR375" s="76">
        <f>VLOOKUP(F375,'N2K Features'!$D$5:$CL$125,39,FALSE)</f>
        <v>0</v>
      </c>
      <c r="AS375" s="76" t="str">
        <f>VLOOKUP(F375,'N2K Features'!$D$5:$CL$125,40,FALSE)</f>
        <v>No</v>
      </c>
      <c r="AT375" s="76">
        <f>VLOOKUP(F375,'N2K Features'!$D$5:$CL$125,41,FALSE)</f>
        <v>0</v>
      </c>
      <c r="AU375" s="76">
        <f>VLOOKUP(F375,'N2K Features'!$D$5:$CL$125,42,FALSE)</f>
        <v>0</v>
      </c>
      <c r="AV375" s="76" t="str">
        <f>VLOOKUP(F375,'N2K Features'!$D$5:$CL$125,43,FALSE)</f>
        <v>No</v>
      </c>
      <c r="AW375" s="76">
        <f>VLOOKUP(F375,'N2K Features'!$D$5:$CL$125,44,FALSE)</f>
        <v>0</v>
      </c>
      <c r="AX375" s="76">
        <f>VLOOKUP(F375,'N2K Features'!$D$5:$CL$125,45,FALSE)</f>
        <v>0</v>
      </c>
      <c r="AY375" s="76" t="str">
        <f>VLOOKUP(F375,'N2K Features'!$D$5:$CL$125,46,FALSE)</f>
        <v>No</v>
      </c>
      <c r="AZ375" s="76">
        <f>VLOOKUP(F375,'N2K Features'!$D$5:$CL$125,47,FALSE)</f>
        <v>0</v>
      </c>
      <c r="BA375" s="76">
        <f>VLOOKUP(F375,'N2K Features'!$D$5:$CL$125,48,FALSE)</f>
        <v>0</v>
      </c>
      <c r="BB375" s="76" t="str">
        <f>VLOOKUP(F375,'N2K Features'!$D$5:$CL$125,49,FALSE)</f>
        <v>No</v>
      </c>
      <c r="BC375" s="76">
        <f>VLOOKUP(F375,'N2K Features'!$D$5:$CL$125,50,FALSE)</f>
        <v>0</v>
      </c>
      <c r="BD375" s="130">
        <f>VLOOKUP(F375,'N2K Features'!$D$5:$CL$125,51,FALSE)</f>
        <v>0</v>
      </c>
      <c r="BE375" s="76" t="str">
        <f>VLOOKUP(F375,'N2K Features'!$D$5:$CL$125,52,FALSE)</f>
        <v>No</v>
      </c>
      <c r="BF375" s="76">
        <f>VLOOKUP(F375,'N2K Features'!$D$5:$CL$125,53,FALSE)</f>
        <v>0</v>
      </c>
      <c r="BG375" s="130">
        <f>VLOOKUP(F375,'N2K Features'!$D$5:$CL$125,54,FALSE)</f>
        <v>0</v>
      </c>
      <c r="BH375" s="76" t="str">
        <f>VLOOKUP(F375,'N2K Features'!$D$5:$CL$125,55,FALSE)</f>
        <v>Yes</v>
      </c>
      <c r="BI375" s="76" t="str">
        <f>VLOOKUP(F375,'N2K Features'!$D$5:$CL$125,56,FALSE)</f>
        <v>Large</v>
      </c>
      <c r="BJ375" s="76" t="str">
        <f>VLOOKUP(F375,'N2K Features'!$D$5:$CL$125,57,FALSE)</f>
        <v>High</v>
      </c>
      <c r="BK375" s="76" t="str">
        <f>VLOOKUP(F375,'N2K Features'!$D$5:$CL$125,58,FALSE)</f>
        <v>Yes</v>
      </c>
      <c r="BL375" s="76" t="str">
        <f>VLOOKUP(F375,'N2K Features'!$D$5:$CL$125,59,FALSE)</f>
        <v>Large</v>
      </c>
      <c r="BM375" s="130" t="str">
        <f>VLOOKUP(F375,'N2K Features'!$D$5:$CL$125,60,FALSE)</f>
        <v>High</v>
      </c>
      <c r="BN375" s="76" t="str">
        <f>VLOOKUP(F375,'N2K Features'!$D$5:$CL$125,61,FALSE)</f>
        <v>Yes</v>
      </c>
      <c r="BO375" s="76" t="str">
        <f>VLOOKUP(F375,'N2K Features'!$D$5:$CL$125,62,FALSE)</f>
        <v>Medium</v>
      </c>
      <c r="BP375" s="76" t="str">
        <f>VLOOKUP(F375,'N2K Features'!$D$5:$CL$125,63,FALSE)</f>
        <v>Moderate</v>
      </c>
      <c r="BQ375" s="76" t="str">
        <f>VLOOKUP(F375,'N2K Features'!$D$5:$CL$125,64,FALSE)</f>
        <v>Yes</v>
      </c>
      <c r="BR375" s="76" t="str">
        <f>VLOOKUP(F375,'N2K Features'!$D$5:$CL$125,65,FALSE)</f>
        <v>Medium</v>
      </c>
      <c r="BS375" s="76" t="str">
        <f>VLOOKUP(F375,'N2K Features'!$D$5:$CL$125,66,FALSE)</f>
        <v>Moderate</v>
      </c>
      <c r="BT375" s="76" t="str">
        <f>VLOOKUP(F375,'N2K Features'!$D$5:$CL$125,67,FALSE)</f>
        <v>Yes</v>
      </c>
      <c r="BU375" s="76" t="str">
        <f>VLOOKUP(F375,'N2K Features'!$D$5:$CL$125,68,FALSE)</f>
        <v>Small</v>
      </c>
      <c r="BV375" s="76" t="str">
        <f>VLOOKUP(F375,'N2K Features'!$D$5:$CL$125,69,FALSE)</f>
        <v>Low</v>
      </c>
      <c r="BW375" s="76" t="str">
        <f>VLOOKUP(F375,'N2K Features'!$D$5:$CL$125,70,FALSE)</f>
        <v>Yes</v>
      </c>
      <c r="BX375" s="76" t="str">
        <f>VLOOKUP(F375,'N2K Features'!$D$5:$CL$125,71,FALSE)</f>
        <v>Medium</v>
      </c>
      <c r="BY375" s="130" t="str">
        <f>VLOOKUP(F375,'N2K Features'!$D$5:$CL$125,72,FALSE)</f>
        <v>High</v>
      </c>
      <c r="BZ375" s="76" t="str">
        <f>VLOOKUP(F375,'N2K Features'!$D$5:$CL$125,73,FALSE)</f>
        <v>No</v>
      </c>
      <c r="CA375" s="76">
        <f>VLOOKUP(F375,'N2K Features'!$D$5:$CL$125,74,FALSE)</f>
        <v>0</v>
      </c>
      <c r="CB375" s="76">
        <f>VLOOKUP(F375,'N2K Features'!$D$5:$CL$125,75,FALSE)</f>
        <v>0</v>
      </c>
      <c r="CC375" s="76" t="str">
        <f>VLOOKUP(F375,'N2K Features'!$D$5:$CL$125,76,FALSE)</f>
        <v>No</v>
      </c>
      <c r="CD375" s="76">
        <f>VLOOKUP(F375,'N2K Features'!$D$5:$CL$125,77,FALSE)</f>
        <v>0</v>
      </c>
      <c r="CE375" s="76">
        <f>VLOOKUP(F375,'N2K Features'!$D$5:$CL$125,78,FALSE)</f>
        <v>0</v>
      </c>
      <c r="CF375" s="76" t="str">
        <f>VLOOKUP(F375,'N2K Features'!$D$5:$CL$125,79,FALSE)</f>
        <v>Yes</v>
      </c>
      <c r="CG375" s="76" t="str">
        <f>VLOOKUP(F375,'N2K Features'!$D$5:$CL$125,80,FALSE)</f>
        <v>Medium</v>
      </c>
      <c r="CH375" s="76" t="str">
        <f>VLOOKUP(F375,'N2K Features'!$D$5:$CL$125,81,FALSE)</f>
        <v>Low</v>
      </c>
      <c r="CI375" s="76" t="str">
        <f>VLOOKUP(F375,'N2K Features'!$D$5:$CL$125,82,FALSE)</f>
        <v>Yes</v>
      </c>
      <c r="CJ375" s="76" t="str">
        <f>VLOOKUP(F375,'N2K Features'!$D$5:$CL$125,83,FALSE)</f>
        <v>Medium</v>
      </c>
      <c r="CK375" s="76" t="str">
        <f>VLOOKUP(F375,'N2K Features'!$D$5:$CL$125,84,FALSE)</f>
        <v>High</v>
      </c>
      <c r="CL375" s="76" t="str">
        <f>VLOOKUP(F375,'N2K Features'!$D$5:$CL$125,85,FALSE)</f>
        <v>Yes</v>
      </c>
      <c r="CM375" s="76" t="str">
        <f>VLOOKUP(F375,'N2K Features'!$D$5:$CL$125,86,FALSE)</f>
        <v>Medium</v>
      </c>
      <c r="CN375" s="79" t="str">
        <f>VLOOKUP(F375,'N2K Features'!$D$5:$CL$125,87,FALSE)</f>
        <v xml:space="preserve">Distinctive natural character, often nature reserves with interpretation. </v>
      </c>
    </row>
    <row r="376" spans="1:92" ht="14.4" hidden="1" x14ac:dyDescent="0.3">
      <c r="A376" s="129" t="s">
        <v>356</v>
      </c>
      <c r="B376" s="59" t="s">
        <v>357</v>
      </c>
      <c r="C376" s="59" t="s">
        <v>585</v>
      </c>
      <c r="D376" s="59" t="s">
        <v>679</v>
      </c>
      <c r="E376" s="59" t="s">
        <v>601</v>
      </c>
      <c r="F376" s="59" t="s">
        <v>0</v>
      </c>
      <c r="G376" s="59" t="s">
        <v>1</v>
      </c>
      <c r="H376" s="179" t="s">
        <v>2</v>
      </c>
      <c r="I376" s="77" t="str">
        <f>VLOOKUP(F376,'N2K Features'!$D$5:$CL$125,4,FALSE)</f>
        <v>Yes</v>
      </c>
      <c r="J376" s="77" t="str">
        <f>VLOOKUP(F376,'N2K Features'!$D$5:$CL$125,5,FALSE)</f>
        <v>Medium</v>
      </c>
      <c r="K376" s="77" t="str">
        <f>VLOOKUP(F376,'N2K Features'!$D$5:$CL$125,6,FALSE)</f>
        <v>Moderate</v>
      </c>
      <c r="L376" s="77" t="str">
        <f>VLOOKUP(F376,'N2K Features'!$D$5:$CL$125,7,FALSE)</f>
        <v>Yes</v>
      </c>
      <c r="M376" s="77" t="str">
        <f>VLOOKUP(F376,'N2K Features'!$D$5:$CL$125,8,FALSE)</f>
        <v>Large</v>
      </c>
      <c r="N376" s="77" t="str">
        <f>VLOOKUP(F376,'N2K Features'!$D$5:$CL$125,9,FALSE)</f>
        <v>Moderate</v>
      </c>
      <c r="O376" s="77" t="str">
        <f>VLOOKUP(F376,'N2K Features'!$D$5:$CL$125,10,FALSE)</f>
        <v>Yes</v>
      </c>
      <c r="P376" s="77" t="str">
        <f>VLOOKUP(F376,'N2K Features'!$D$5:$CL$125,11,FALSE)</f>
        <v>Medium</v>
      </c>
      <c r="Q376" s="77" t="str">
        <f>VLOOKUP(F376,'N2K Features'!$D$5:$CL$125,12,FALSE)</f>
        <v>Low</v>
      </c>
      <c r="R376" s="77" t="str">
        <f>VLOOKUP(F376,'N2K Features'!$D$5:$CL$125,13,FALSE)</f>
        <v>Yes</v>
      </c>
      <c r="S376" s="77" t="str">
        <f>VLOOKUP(F376,'N2K Features'!$D$5:$CL$125,14,FALSE)</f>
        <v>Large</v>
      </c>
      <c r="T376" s="77" t="str">
        <f>VLOOKUP(F376,'N2K Features'!$D$5:$CL$125,15,FALSE)</f>
        <v>High</v>
      </c>
      <c r="U376" s="77" t="str">
        <f>VLOOKUP(F376,'N2K Features'!$D$5:$CL$125,16,FALSE)</f>
        <v>Yes</v>
      </c>
      <c r="V376" s="77" t="str">
        <f>VLOOKUP(F376,'N2K Features'!$D$5:$CL$125, 17,FALSE)</f>
        <v>Medium</v>
      </c>
      <c r="W376" s="77" t="str">
        <f>VLOOKUP(F376,'N2K Features'!$D$5:$CL$125,18,FALSE)</f>
        <v>Low</v>
      </c>
      <c r="X376" s="77" t="str">
        <f>VLOOKUP(F376,'N2K Features'!$D$5:$CL$125,19,FALSE)</f>
        <v>No</v>
      </c>
      <c r="Y376" s="77">
        <f>VLOOKUP(F376,'N2K Features'!$D$5:$CL$125,20,FALSE)</f>
        <v>0</v>
      </c>
      <c r="Z376" s="77">
        <f>VLOOKUP(F376,'N2K Features'!$D$5:$CL$125,21,FALSE)</f>
        <v>0</v>
      </c>
      <c r="AA376" s="77" t="str">
        <f>VLOOKUP(F376,'N2K Features'!$D$5:$CL$125,22,FALSE)</f>
        <v>Yes</v>
      </c>
      <c r="AB376" s="77" t="str">
        <f>VLOOKUP(F376,'N2K Features'!$D$5:$CL$125,23,FALSE)</f>
        <v>Small</v>
      </c>
      <c r="AC376" s="77" t="str">
        <f>VLOOKUP(F376,'N2K Features'!$D$5:$CL$125,24,FALSE)</f>
        <v>High</v>
      </c>
      <c r="AD376" s="77" t="str">
        <f>VLOOKUP(F376,'N2K Features'!$D$5:$CL$125,25,FALSE)</f>
        <v>Yes</v>
      </c>
      <c r="AE376" s="77" t="str">
        <f>VLOOKUP(F376,'N2K Features'!$D$5:$CL$125,26,FALSE)</f>
        <v>Small</v>
      </c>
      <c r="AF376" s="78" t="str">
        <f>VLOOKUP(F376,'N2K Features'!$D$5:$CL$125,27,FALSE)</f>
        <v>Low</v>
      </c>
      <c r="AG376" s="76" t="str">
        <f>VLOOKUP(F376,'N2K Features'!$D$5:$CL$125,28,FALSE)</f>
        <v>No</v>
      </c>
      <c r="AH376" s="76">
        <f>VLOOKUP(F376,'N2K Features'!$D$5:$CL$125,29,FALSE)</f>
        <v>0</v>
      </c>
      <c r="AI376" s="76">
        <f>VLOOKUP(F376,'N2K Features'!$D$5:$CL$125,30,FALSE)</f>
        <v>0</v>
      </c>
      <c r="AJ376" s="76" t="str">
        <f>VLOOKUP(F376,'N2K Features'!$D$5:$CL$125,31,FALSE)</f>
        <v>No</v>
      </c>
      <c r="AK376" s="76">
        <f>VLOOKUP(F376,'N2K Features'!$D$5:$CL$125,32,FALSE)</f>
        <v>0</v>
      </c>
      <c r="AL376" s="76">
        <f>VLOOKUP(F376,'N2K Features'!$D$5:$CL$125,33,FALSE)</f>
        <v>0</v>
      </c>
      <c r="AM376" s="76" t="str">
        <f>VLOOKUP(F376,'N2K Features'!$D$5:$CL$125,34,FALSE)</f>
        <v>Yes</v>
      </c>
      <c r="AN376" s="76" t="str">
        <f>VLOOKUP(F376,'N2K Features'!$D$5:$CL$125,35,FALSE)</f>
        <v>Small</v>
      </c>
      <c r="AO376" s="76" t="str">
        <f>VLOOKUP(F376,'N2K Features'!$D$5:$CL$125,36,FALSE)</f>
        <v>Low</v>
      </c>
      <c r="AP376" s="76" t="str">
        <f>VLOOKUP(F376,'N2K Features'!$D$5:$CL$125,37,FALSE)</f>
        <v>No</v>
      </c>
      <c r="AQ376" s="76">
        <f>VLOOKUP(F376,'N2K Features'!$D$5:$CL$125,38,FALSE)</f>
        <v>0</v>
      </c>
      <c r="AR376" s="76">
        <f>VLOOKUP(F376,'N2K Features'!$D$5:$CL$125,39,FALSE)</f>
        <v>0</v>
      </c>
      <c r="AS376" s="76" t="str">
        <f>VLOOKUP(F376,'N2K Features'!$D$5:$CL$125,40,FALSE)</f>
        <v>No</v>
      </c>
      <c r="AT376" s="76">
        <f>VLOOKUP(F376,'N2K Features'!$D$5:$CL$125,41,FALSE)</f>
        <v>0</v>
      </c>
      <c r="AU376" s="76">
        <f>VLOOKUP(F376,'N2K Features'!$D$5:$CL$125,42,FALSE)</f>
        <v>0</v>
      </c>
      <c r="AV376" s="76" t="str">
        <f>VLOOKUP(F376,'N2K Features'!$D$5:$CL$125,43,FALSE)</f>
        <v>No</v>
      </c>
      <c r="AW376" s="76">
        <f>VLOOKUP(F376,'N2K Features'!$D$5:$CL$125,44,FALSE)</f>
        <v>0</v>
      </c>
      <c r="AX376" s="76">
        <f>VLOOKUP(F376,'N2K Features'!$D$5:$CL$125,45,FALSE)</f>
        <v>0</v>
      </c>
      <c r="AY376" s="76" t="str">
        <f>VLOOKUP(F376,'N2K Features'!$D$5:$CL$125,46,FALSE)</f>
        <v>No</v>
      </c>
      <c r="AZ376" s="76">
        <f>VLOOKUP(F376,'N2K Features'!$D$5:$CL$125,47,FALSE)</f>
        <v>0</v>
      </c>
      <c r="BA376" s="76">
        <f>VLOOKUP(F376,'N2K Features'!$D$5:$CL$125,48,FALSE)</f>
        <v>0</v>
      </c>
      <c r="BB376" s="76" t="str">
        <f>VLOOKUP(F376,'N2K Features'!$D$5:$CL$125,49,FALSE)</f>
        <v>No</v>
      </c>
      <c r="BC376" s="76">
        <f>VLOOKUP(F376,'N2K Features'!$D$5:$CL$125,50,FALSE)</f>
        <v>0</v>
      </c>
      <c r="BD376" s="130">
        <f>VLOOKUP(F376,'N2K Features'!$D$5:$CL$125,51,FALSE)</f>
        <v>0</v>
      </c>
      <c r="BE376" s="76" t="str">
        <f>VLOOKUP(F376,'N2K Features'!$D$5:$CL$125,52,FALSE)</f>
        <v>No</v>
      </c>
      <c r="BF376" s="76">
        <f>VLOOKUP(F376,'N2K Features'!$D$5:$CL$125,53,FALSE)</f>
        <v>0</v>
      </c>
      <c r="BG376" s="130">
        <f>VLOOKUP(F376,'N2K Features'!$D$5:$CL$125,54,FALSE)</f>
        <v>0</v>
      </c>
      <c r="BH376" s="76" t="str">
        <f>VLOOKUP(F376,'N2K Features'!$D$5:$CL$125,55,FALSE)</f>
        <v>Yes</v>
      </c>
      <c r="BI376" s="76" t="str">
        <f>VLOOKUP(F376,'N2K Features'!$D$5:$CL$125,56,FALSE)</f>
        <v>Large</v>
      </c>
      <c r="BJ376" s="76" t="str">
        <f>VLOOKUP(F376,'N2K Features'!$D$5:$CL$125,57,FALSE)</f>
        <v>High</v>
      </c>
      <c r="BK376" s="76" t="str">
        <f>VLOOKUP(F376,'N2K Features'!$D$5:$CL$125,58,FALSE)</f>
        <v>Yes</v>
      </c>
      <c r="BL376" s="76" t="str">
        <f>VLOOKUP(F376,'N2K Features'!$D$5:$CL$125,59,FALSE)</f>
        <v>Large</v>
      </c>
      <c r="BM376" s="130" t="str">
        <f>VLOOKUP(F376,'N2K Features'!$D$5:$CL$125,60,FALSE)</f>
        <v>High</v>
      </c>
      <c r="BN376" s="76" t="str">
        <f>VLOOKUP(F376,'N2K Features'!$D$5:$CL$125,61,FALSE)</f>
        <v>Yes</v>
      </c>
      <c r="BO376" s="76" t="str">
        <f>VLOOKUP(F376,'N2K Features'!$D$5:$CL$125,62,FALSE)</f>
        <v>Medium</v>
      </c>
      <c r="BP376" s="76" t="str">
        <f>VLOOKUP(F376,'N2K Features'!$D$5:$CL$125,63,FALSE)</f>
        <v>Moderate</v>
      </c>
      <c r="BQ376" s="76" t="str">
        <f>VLOOKUP(F376,'N2K Features'!$D$5:$CL$125,64,FALSE)</f>
        <v>Yes</v>
      </c>
      <c r="BR376" s="76" t="str">
        <f>VLOOKUP(F376,'N2K Features'!$D$5:$CL$125,65,FALSE)</f>
        <v>Medium</v>
      </c>
      <c r="BS376" s="76" t="str">
        <f>VLOOKUP(F376,'N2K Features'!$D$5:$CL$125,66,FALSE)</f>
        <v>Moderate</v>
      </c>
      <c r="BT376" s="76" t="str">
        <f>VLOOKUP(F376,'N2K Features'!$D$5:$CL$125,67,FALSE)</f>
        <v>Yes</v>
      </c>
      <c r="BU376" s="76" t="str">
        <f>VLOOKUP(F376,'N2K Features'!$D$5:$CL$125,68,FALSE)</f>
        <v>Small</v>
      </c>
      <c r="BV376" s="76" t="str">
        <f>VLOOKUP(F376,'N2K Features'!$D$5:$CL$125,69,FALSE)</f>
        <v>Low</v>
      </c>
      <c r="BW376" s="76" t="str">
        <f>VLOOKUP(F376,'N2K Features'!$D$5:$CL$125,70,FALSE)</f>
        <v>Yes</v>
      </c>
      <c r="BX376" s="76" t="str">
        <f>VLOOKUP(F376,'N2K Features'!$D$5:$CL$125,71,FALSE)</f>
        <v>Medium</v>
      </c>
      <c r="BY376" s="130" t="str">
        <f>VLOOKUP(F376,'N2K Features'!$D$5:$CL$125,72,FALSE)</f>
        <v>High</v>
      </c>
      <c r="BZ376" s="76" t="str">
        <f>VLOOKUP(F376,'N2K Features'!$D$5:$CL$125,73,FALSE)</f>
        <v>No</v>
      </c>
      <c r="CA376" s="76">
        <f>VLOOKUP(F376,'N2K Features'!$D$5:$CL$125,74,FALSE)</f>
        <v>0</v>
      </c>
      <c r="CB376" s="76">
        <f>VLOOKUP(F376,'N2K Features'!$D$5:$CL$125,75,FALSE)</f>
        <v>0</v>
      </c>
      <c r="CC376" s="76" t="str">
        <f>VLOOKUP(F376,'N2K Features'!$D$5:$CL$125,76,FALSE)</f>
        <v>No</v>
      </c>
      <c r="CD376" s="76">
        <f>VLOOKUP(F376,'N2K Features'!$D$5:$CL$125,77,FALSE)</f>
        <v>0</v>
      </c>
      <c r="CE376" s="76">
        <f>VLOOKUP(F376,'N2K Features'!$D$5:$CL$125,78,FALSE)</f>
        <v>0</v>
      </c>
      <c r="CF376" s="76" t="str">
        <f>VLOOKUP(F376,'N2K Features'!$D$5:$CL$125,79,FALSE)</f>
        <v>Yes</v>
      </c>
      <c r="CG376" s="76" t="str">
        <f>VLOOKUP(F376,'N2K Features'!$D$5:$CL$125,80,FALSE)</f>
        <v>Medium</v>
      </c>
      <c r="CH376" s="76" t="str">
        <f>VLOOKUP(F376,'N2K Features'!$D$5:$CL$125,81,FALSE)</f>
        <v>Low</v>
      </c>
      <c r="CI376" s="76" t="str">
        <f>VLOOKUP(F376,'N2K Features'!$D$5:$CL$125,82,FALSE)</f>
        <v>Yes</v>
      </c>
      <c r="CJ376" s="76" t="str">
        <f>VLOOKUP(F376,'N2K Features'!$D$5:$CL$125,83,FALSE)</f>
        <v>Medium</v>
      </c>
      <c r="CK376" s="76" t="str">
        <f>VLOOKUP(F376,'N2K Features'!$D$5:$CL$125,84,FALSE)</f>
        <v>High</v>
      </c>
      <c r="CL376" s="76" t="str">
        <f>VLOOKUP(F376,'N2K Features'!$D$5:$CL$125,85,FALSE)</f>
        <v>Yes</v>
      </c>
      <c r="CM376" s="76" t="str">
        <f>VLOOKUP(F376,'N2K Features'!$D$5:$CL$125,86,FALSE)</f>
        <v>Medium</v>
      </c>
      <c r="CN376" s="79" t="str">
        <f>VLOOKUP(F376,'N2K Features'!$D$5:$CL$125,87,FALSE)</f>
        <v xml:space="preserve">Distinctive natural character, often nature reserves with interpretation. </v>
      </c>
    </row>
    <row r="377" spans="1:92" ht="14.4" hidden="1" x14ac:dyDescent="0.3">
      <c r="A377" s="129" t="s">
        <v>356</v>
      </c>
      <c r="B377" s="59" t="s">
        <v>357</v>
      </c>
      <c r="C377" s="59" t="s">
        <v>528</v>
      </c>
      <c r="D377" s="59" t="s">
        <v>731</v>
      </c>
      <c r="E377" s="59" t="s">
        <v>605</v>
      </c>
      <c r="F377" s="59" t="s">
        <v>732</v>
      </c>
      <c r="G377" s="59" t="s">
        <v>733</v>
      </c>
      <c r="H377" s="179" t="s">
        <v>31</v>
      </c>
      <c r="I377" s="77" t="str">
        <f>VLOOKUP(F377,'N2K Features'!$D$5:$CL$125,4,FALSE)</f>
        <v>No</v>
      </c>
      <c r="J377" s="77">
        <f>VLOOKUP(F377,'N2K Features'!$D$5:$CL$125,5,FALSE)</f>
        <v>0</v>
      </c>
      <c r="K377" s="77">
        <f>VLOOKUP(F377,'N2K Features'!$D$5:$CL$125,6,FALSE)</f>
        <v>0</v>
      </c>
      <c r="L377" s="77" t="str">
        <f>VLOOKUP(F377,'N2K Features'!$D$5:$CL$125,7,FALSE)</f>
        <v>No</v>
      </c>
      <c r="M377" s="77" t="str">
        <f>VLOOKUP(F377,'N2K Features'!$D$5:$CL$125,8,FALSE)</f>
        <v>Negligible</v>
      </c>
      <c r="N377" s="77" t="str">
        <f>VLOOKUP(F377,'N2K Features'!$D$5:$CL$125,9,FALSE)</f>
        <v>Low</v>
      </c>
      <c r="O377" s="77" t="str">
        <f>VLOOKUP(F377,'N2K Features'!$D$5:$CL$125,10,FALSE)</f>
        <v>No</v>
      </c>
      <c r="P377" s="77" t="str">
        <f>VLOOKUP(F377,'N2K Features'!$D$5:$CL$125,11,FALSE)</f>
        <v>Negligible</v>
      </c>
      <c r="Q377" s="77" t="str">
        <f>VLOOKUP(F377,'N2K Features'!$D$5:$CL$125,12,FALSE)</f>
        <v>Low</v>
      </c>
      <c r="R377" s="77" t="str">
        <f>VLOOKUP(F377,'N2K Features'!$D$5:$CL$125,13,FALSE)</f>
        <v>No</v>
      </c>
      <c r="S377" s="77">
        <f>VLOOKUP(F377,'N2K Features'!$D$5:$CL$125,14,FALSE)</f>
        <v>0</v>
      </c>
      <c r="T377" s="77">
        <f>VLOOKUP(F377,'N2K Features'!$D$5:$CL$125,15,FALSE)</f>
        <v>0</v>
      </c>
      <c r="U377" s="77" t="str">
        <f>VLOOKUP(F377,'N2K Features'!$D$5:$CL$125,16,FALSE)</f>
        <v>No</v>
      </c>
      <c r="V377" s="77">
        <f>VLOOKUP(F377,'N2K Features'!$D$5:$CL$125, 17,FALSE)</f>
        <v>0</v>
      </c>
      <c r="W377" s="77">
        <f>VLOOKUP(F377,'N2K Features'!$D$5:$CL$125,18,FALSE)</f>
        <v>0</v>
      </c>
      <c r="X377" s="77" t="str">
        <f>VLOOKUP(F377,'N2K Features'!$D$5:$CL$125,19,FALSE)</f>
        <v>No</v>
      </c>
      <c r="Y377" s="77">
        <f>VLOOKUP(F377,'N2K Features'!$D$5:$CL$125,20,FALSE)</f>
        <v>0</v>
      </c>
      <c r="Z377" s="77">
        <f>VLOOKUP(F377,'N2K Features'!$D$5:$CL$125,21,FALSE)</f>
        <v>0</v>
      </c>
      <c r="AA377" s="77" t="str">
        <f>VLOOKUP(F377,'N2K Features'!$D$5:$CL$125,22,FALSE)</f>
        <v>No</v>
      </c>
      <c r="AB377" s="77">
        <f>VLOOKUP(F377,'N2K Features'!$D$5:$CL$125,23,FALSE)</f>
        <v>0</v>
      </c>
      <c r="AC377" s="77">
        <f>VLOOKUP(F377,'N2K Features'!$D$5:$CL$125,24,FALSE)</f>
        <v>0</v>
      </c>
      <c r="AD377" s="77" t="str">
        <f>VLOOKUP(F377,'N2K Features'!$D$5:$CL$125,25,FALSE)</f>
        <v>No</v>
      </c>
      <c r="AE377" s="77">
        <f>VLOOKUP(F377,'N2K Features'!$D$5:$CL$125,26,FALSE)</f>
        <v>0</v>
      </c>
      <c r="AF377" s="78">
        <f>VLOOKUP(F377,'N2K Features'!$D$5:$CL$125,27,FALSE)</f>
        <v>0</v>
      </c>
      <c r="AG377" s="76" t="str">
        <f>VLOOKUP(F377,'N2K Features'!$D$5:$CL$125,28,FALSE)</f>
        <v>No</v>
      </c>
      <c r="AH377" s="76">
        <f>VLOOKUP(F377,'N2K Features'!$D$5:$CL$125,29,FALSE)</f>
        <v>0</v>
      </c>
      <c r="AI377" s="76">
        <f>VLOOKUP(F377,'N2K Features'!$D$5:$CL$125,30,FALSE)</f>
        <v>0</v>
      </c>
      <c r="AJ377" s="76" t="str">
        <f>VLOOKUP(F377,'N2K Features'!$D$5:$CL$125,31,FALSE)</f>
        <v>No</v>
      </c>
      <c r="AK377" s="76">
        <f>VLOOKUP(F377,'N2K Features'!$D$5:$CL$125,32,FALSE)</f>
        <v>0</v>
      </c>
      <c r="AL377" s="76">
        <f>VLOOKUP(F377,'N2K Features'!$D$5:$CL$125,33,FALSE)</f>
        <v>0</v>
      </c>
      <c r="AM377" s="76" t="str">
        <f>VLOOKUP(F377,'N2K Features'!$D$5:$CL$125,34,FALSE)</f>
        <v>No</v>
      </c>
      <c r="AN377" s="76">
        <f>VLOOKUP(F377,'N2K Features'!$D$5:$CL$125,35,FALSE)</f>
        <v>0</v>
      </c>
      <c r="AO377" s="76">
        <f>VLOOKUP(F377,'N2K Features'!$D$5:$CL$125,36,FALSE)</f>
        <v>0</v>
      </c>
      <c r="AP377" s="76" t="str">
        <f>VLOOKUP(F377,'N2K Features'!$D$5:$CL$125,37,FALSE)</f>
        <v>No</v>
      </c>
      <c r="AQ377" s="76">
        <f>VLOOKUP(F377,'N2K Features'!$D$5:$CL$125,38,FALSE)</f>
        <v>0</v>
      </c>
      <c r="AR377" s="76">
        <f>VLOOKUP(F377,'N2K Features'!$D$5:$CL$125,39,FALSE)</f>
        <v>0</v>
      </c>
      <c r="AS377" s="76" t="str">
        <f>VLOOKUP(F377,'N2K Features'!$D$5:$CL$125,40,FALSE)</f>
        <v>No</v>
      </c>
      <c r="AT377" s="76">
        <f>VLOOKUP(F377,'N2K Features'!$D$5:$CL$125,41,FALSE)</f>
        <v>0</v>
      </c>
      <c r="AU377" s="76">
        <f>VLOOKUP(F377,'N2K Features'!$D$5:$CL$125,42,FALSE)</f>
        <v>0</v>
      </c>
      <c r="AV377" s="76" t="str">
        <f>VLOOKUP(F377,'N2K Features'!$D$5:$CL$125,43,FALSE)</f>
        <v>No</v>
      </c>
      <c r="AW377" s="76">
        <f>VLOOKUP(F377,'N2K Features'!$D$5:$CL$125,44,FALSE)</f>
        <v>0</v>
      </c>
      <c r="AX377" s="76">
        <f>VLOOKUP(F377,'N2K Features'!$D$5:$CL$125,45,FALSE)</f>
        <v>0</v>
      </c>
      <c r="AY377" s="76" t="str">
        <f>VLOOKUP(F377,'N2K Features'!$D$5:$CL$125,46,FALSE)</f>
        <v>No</v>
      </c>
      <c r="AZ377" s="76">
        <f>VLOOKUP(F377,'N2K Features'!$D$5:$CL$125,47,FALSE)</f>
        <v>0</v>
      </c>
      <c r="BA377" s="76">
        <f>VLOOKUP(F377,'N2K Features'!$D$5:$CL$125,48,FALSE)</f>
        <v>0</v>
      </c>
      <c r="BB377" s="76" t="str">
        <f>VLOOKUP(F377,'N2K Features'!$D$5:$CL$125,49,FALSE)</f>
        <v>No</v>
      </c>
      <c r="BC377" s="76">
        <f>VLOOKUP(F377,'N2K Features'!$D$5:$CL$125,50,FALSE)</f>
        <v>0</v>
      </c>
      <c r="BD377" s="130">
        <f>VLOOKUP(F377,'N2K Features'!$D$5:$CL$125,51,FALSE)</f>
        <v>0</v>
      </c>
      <c r="BE377" s="76" t="str">
        <f>VLOOKUP(F377,'N2K Features'!$D$5:$CL$125,52,FALSE)</f>
        <v>No</v>
      </c>
      <c r="BF377" s="76">
        <f>VLOOKUP(F377,'N2K Features'!$D$5:$CL$125,53,FALSE)</f>
        <v>0</v>
      </c>
      <c r="BG377" s="130">
        <f>VLOOKUP(F377,'N2K Features'!$D$5:$CL$125,54,FALSE)</f>
        <v>0</v>
      </c>
      <c r="BH377" s="76" t="str">
        <f>VLOOKUP(F377,'N2K Features'!$D$5:$CL$125,55,FALSE)</f>
        <v>No</v>
      </c>
      <c r="BI377" s="76">
        <f>VLOOKUP(F377,'N2K Features'!$D$5:$CL$125,56,FALSE)</f>
        <v>0</v>
      </c>
      <c r="BJ377" s="76">
        <f>VLOOKUP(F377,'N2K Features'!$D$5:$CL$125,57,FALSE)</f>
        <v>0</v>
      </c>
      <c r="BK377" s="76" t="str">
        <f>VLOOKUP(F377,'N2K Features'!$D$5:$CL$125,58,FALSE)</f>
        <v>No</v>
      </c>
      <c r="BL377" s="76">
        <f>VLOOKUP(F377,'N2K Features'!$D$5:$CL$125,59,FALSE)</f>
        <v>0</v>
      </c>
      <c r="BM377" s="130">
        <f>VLOOKUP(F377,'N2K Features'!$D$5:$CL$125,60,FALSE)</f>
        <v>0</v>
      </c>
      <c r="BN377" s="76" t="str">
        <f>VLOOKUP(F377,'N2K Features'!$D$5:$CL$125,61,FALSE)</f>
        <v>No</v>
      </c>
      <c r="BO377" s="76">
        <f>VLOOKUP(F377,'N2K Features'!$D$5:$CL$125,62,FALSE)</f>
        <v>0</v>
      </c>
      <c r="BP377" s="76">
        <f>VLOOKUP(F377,'N2K Features'!$D$5:$CL$125,63,FALSE)</f>
        <v>0</v>
      </c>
      <c r="BQ377" s="76" t="str">
        <f>VLOOKUP(F377,'N2K Features'!$D$5:$CL$125,64,FALSE)</f>
        <v>No</v>
      </c>
      <c r="BR377" s="76">
        <f>VLOOKUP(F377,'N2K Features'!$D$5:$CL$125,65,FALSE)</f>
        <v>0</v>
      </c>
      <c r="BS377" s="76">
        <f>VLOOKUP(F377,'N2K Features'!$D$5:$CL$125,66,FALSE)</f>
        <v>0</v>
      </c>
      <c r="BT377" s="76" t="str">
        <f>VLOOKUP(F377,'N2K Features'!$D$5:$CL$125,67,FALSE)</f>
        <v>No</v>
      </c>
      <c r="BU377" s="76">
        <f>VLOOKUP(F377,'N2K Features'!$D$5:$CL$125,68,FALSE)</f>
        <v>0</v>
      </c>
      <c r="BV377" s="76">
        <f>VLOOKUP(F377,'N2K Features'!$D$5:$CL$125,69,FALSE)</f>
        <v>0</v>
      </c>
      <c r="BW377" s="76" t="str">
        <f>VLOOKUP(F377,'N2K Features'!$D$5:$CL$125,70,FALSE)</f>
        <v>No</v>
      </c>
      <c r="BX377" s="76">
        <f>VLOOKUP(F377,'N2K Features'!$D$5:$CL$125,71,FALSE)</f>
        <v>0</v>
      </c>
      <c r="BY377" s="130">
        <f>VLOOKUP(F377,'N2K Features'!$D$5:$CL$125,72,FALSE)</f>
        <v>0</v>
      </c>
      <c r="BZ377" s="76" t="str">
        <f>VLOOKUP(F377,'N2K Features'!$D$5:$CL$125,73,FALSE)</f>
        <v>No</v>
      </c>
      <c r="CA377" s="76">
        <f>VLOOKUP(F377,'N2K Features'!$D$5:$CL$125,74,FALSE)</f>
        <v>0</v>
      </c>
      <c r="CB377" s="76">
        <f>VLOOKUP(F377,'N2K Features'!$D$5:$CL$125,75,FALSE)</f>
        <v>0</v>
      </c>
      <c r="CC377" s="76" t="str">
        <f>VLOOKUP(F377,'N2K Features'!$D$5:$CL$125,76,FALSE)</f>
        <v>No</v>
      </c>
      <c r="CD377" s="76">
        <f>VLOOKUP(F377,'N2K Features'!$D$5:$CL$125,77,FALSE)</f>
        <v>0</v>
      </c>
      <c r="CE377" s="76">
        <f>VLOOKUP(F377,'N2K Features'!$D$5:$CL$125,78,FALSE)</f>
        <v>0</v>
      </c>
      <c r="CF377" s="76" t="str">
        <f>VLOOKUP(F377,'N2K Features'!$D$5:$CL$125,79,FALSE)</f>
        <v>No</v>
      </c>
      <c r="CG377" s="76">
        <f>VLOOKUP(F377,'N2K Features'!$D$5:$CL$125,80,FALSE)</f>
        <v>0</v>
      </c>
      <c r="CH377" s="76">
        <f>VLOOKUP(F377,'N2K Features'!$D$5:$CL$125,81,FALSE)</f>
        <v>0</v>
      </c>
      <c r="CI377" s="76" t="str">
        <f>VLOOKUP(F377,'N2K Features'!$D$5:$CL$125,82,FALSE)</f>
        <v>No</v>
      </c>
      <c r="CJ377" s="76">
        <f>VLOOKUP(F377,'N2K Features'!$D$5:$CL$125,83,FALSE)</f>
        <v>0</v>
      </c>
      <c r="CK377" s="76">
        <f>VLOOKUP(F377,'N2K Features'!$D$5:$CL$125,84,FALSE)</f>
        <v>0</v>
      </c>
      <c r="CL377" s="76" t="str">
        <f>VLOOKUP(F377,'N2K Features'!$D$5:$CL$125,85,FALSE)</f>
        <v>No</v>
      </c>
      <c r="CM377" s="76">
        <f>VLOOKUP(F377,'N2K Features'!$D$5:$CL$125,86,FALSE)</f>
        <v>0</v>
      </c>
      <c r="CN377" s="79" t="str">
        <f>VLOOKUP(F377,'N2K Features'!$D$5:$CL$125,87,FALSE)</f>
        <v xml:space="preserve">Specialist interest only. </v>
      </c>
    </row>
    <row r="378" spans="1:92" ht="14.4" hidden="1" x14ac:dyDescent="0.3">
      <c r="A378" s="129" t="s">
        <v>356</v>
      </c>
      <c r="B378" s="59" t="s">
        <v>357</v>
      </c>
      <c r="C378" s="59" t="s">
        <v>528</v>
      </c>
      <c r="D378" s="59" t="s">
        <v>727</v>
      </c>
      <c r="E378" s="59" t="s">
        <v>605</v>
      </c>
      <c r="F378" s="59" t="s">
        <v>728</v>
      </c>
      <c r="G378" s="59" t="s">
        <v>729</v>
      </c>
      <c r="H378" s="179" t="s">
        <v>730</v>
      </c>
      <c r="I378" s="77" t="str">
        <f>VLOOKUP(F378,'N2K Features'!$D$5:$CL$125,4,FALSE)</f>
        <v>No</v>
      </c>
      <c r="J378" s="77">
        <f>VLOOKUP(F378,'N2K Features'!$D$5:$CL$125,5,FALSE)</f>
        <v>0</v>
      </c>
      <c r="K378" s="77">
        <f>VLOOKUP(F378,'N2K Features'!$D$5:$CL$125,6,FALSE)</f>
        <v>0</v>
      </c>
      <c r="L378" s="77" t="str">
        <f>VLOOKUP(F378,'N2K Features'!$D$5:$CL$125,7,FALSE)</f>
        <v>No</v>
      </c>
      <c r="M378" s="77" t="str">
        <f>VLOOKUP(F378,'N2K Features'!$D$5:$CL$125,8,FALSE)</f>
        <v>Negligible</v>
      </c>
      <c r="N378" s="77" t="str">
        <f>VLOOKUP(F378,'N2K Features'!$D$5:$CL$125,9,FALSE)</f>
        <v>Low</v>
      </c>
      <c r="O378" s="77" t="str">
        <f>VLOOKUP(F378,'N2K Features'!$D$5:$CL$125,10,FALSE)</f>
        <v>No</v>
      </c>
      <c r="P378" s="77" t="str">
        <f>VLOOKUP(F378,'N2K Features'!$D$5:$CL$125,11,FALSE)</f>
        <v>Negligible</v>
      </c>
      <c r="Q378" s="77" t="str">
        <f>VLOOKUP(F378,'N2K Features'!$D$5:$CL$125,12,FALSE)</f>
        <v>Low</v>
      </c>
      <c r="R378" s="77" t="str">
        <f>VLOOKUP(F378,'N2K Features'!$D$5:$CL$125,13,FALSE)</f>
        <v>No</v>
      </c>
      <c r="S378" s="77">
        <f>VLOOKUP(F378,'N2K Features'!$D$5:$CL$125,14,FALSE)</f>
        <v>0</v>
      </c>
      <c r="T378" s="77">
        <f>VLOOKUP(F378,'N2K Features'!$D$5:$CL$125,15,FALSE)</f>
        <v>0</v>
      </c>
      <c r="U378" s="77" t="str">
        <f>VLOOKUP(F378,'N2K Features'!$D$5:$CL$125,16,FALSE)</f>
        <v>No</v>
      </c>
      <c r="V378" s="77">
        <f>VLOOKUP(F378,'N2K Features'!$D$5:$CL$125, 17,FALSE)</f>
        <v>0</v>
      </c>
      <c r="W378" s="77">
        <f>VLOOKUP(F378,'N2K Features'!$D$5:$CL$125,18,FALSE)</f>
        <v>0</v>
      </c>
      <c r="X378" s="77" t="str">
        <f>VLOOKUP(F378,'N2K Features'!$D$5:$CL$125,19,FALSE)</f>
        <v>No</v>
      </c>
      <c r="Y378" s="77">
        <f>VLOOKUP(F378,'N2K Features'!$D$5:$CL$125,20,FALSE)</f>
        <v>0</v>
      </c>
      <c r="Z378" s="77">
        <f>VLOOKUP(F378,'N2K Features'!$D$5:$CL$125,21,FALSE)</f>
        <v>0</v>
      </c>
      <c r="AA378" s="77" t="str">
        <f>VLOOKUP(F378,'N2K Features'!$D$5:$CL$125,22,FALSE)</f>
        <v>No</v>
      </c>
      <c r="AB378" s="77">
        <f>VLOOKUP(F378,'N2K Features'!$D$5:$CL$125,23,FALSE)</f>
        <v>0</v>
      </c>
      <c r="AC378" s="77">
        <f>VLOOKUP(F378,'N2K Features'!$D$5:$CL$125,24,FALSE)</f>
        <v>0</v>
      </c>
      <c r="AD378" s="77" t="str">
        <f>VLOOKUP(F378,'N2K Features'!$D$5:$CL$125,25,FALSE)</f>
        <v>No</v>
      </c>
      <c r="AE378" s="77">
        <f>VLOOKUP(F378,'N2K Features'!$D$5:$CL$125,26,FALSE)</f>
        <v>0</v>
      </c>
      <c r="AF378" s="78">
        <f>VLOOKUP(F378,'N2K Features'!$D$5:$CL$125,27,FALSE)</f>
        <v>0</v>
      </c>
      <c r="AG378" s="76" t="str">
        <f>VLOOKUP(F378,'N2K Features'!$D$5:$CL$125,28,FALSE)</f>
        <v>No</v>
      </c>
      <c r="AH378" s="76">
        <f>VLOOKUP(F378,'N2K Features'!$D$5:$CL$125,29,FALSE)</f>
        <v>0</v>
      </c>
      <c r="AI378" s="76">
        <f>VLOOKUP(F378,'N2K Features'!$D$5:$CL$125,30,FALSE)</f>
        <v>0</v>
      </c>
      <c r="AJ378" s="76" t="str">
        <f>VLOOKUP(F378,'N2K Features'!$D$5:$CL$125,31,FALSE)</f>
        <v>No</v>
      </c>
      <c r="AK378" s="76">
        <f>VLOOKUP(F378,'N2K Features'!$D$5:$CL$125,32,FALSE)</f>
        <v>0</v>
      </c>
      <c r="AL378" s="76">
        <f>VLOOKUP(F378,'N2K Features'!$D$5:$CL$125,33,FALSE)</f>
        <v>0</v>
      </c>
      <c r="AM378" s="76" t="str">
        <f>VLOOKUP(F378,'N2K Features'!$D$5:$CL$125,34,FALSE)</f>
        <v>No</v>
      </c>
      <c r="AN378" s="76">
        <f>VLOOKUP(F378,'N2K Features'!$D$5:$CL$125,35,FALSE)</f>
        <v>0</v>
      </c>
      <c r="AO378" s="76">
        <f>VLOOKUP(F378,'N2K Features'!$D$5:$CL$125,36,FALSE)</f>
        <v>0</v>
      </c>
      <c r="AP378" s="76" t="str">
        <f>VLOOKUP(F378,'N2K Features'!$D$5:$CL$125,37,FALSE)</f>
        <v>No</v>
      </c>
      <c r="AQ378" s="76">
        <f>VLOOKUP(F378,'N2K Features'!$D$5:$CL$125,38,FALSE)</f>
        <v>0</v>
      </c>
      <c r="AR378" s="76">
        <f>VLOOKUP(F378,'N2K Features'!$D$5:$CL$125,39,FALSE)</f>
        <v>0</v>
      </c>
      <c r="AS378" s="76" t="str">
        <f>VLOOKUP(F378,'N2K Features'!$D$5:$CL$125,40,FALSE)</f>
        <v>No</v>
      </c>
      <c r="AT378" s="76">
        <f>VLOOKUP(F378,'N2K Features'!$D$5:$CL$125,41,FALSE)</f>
        <v>0</v>
      </c>
      <c r="AU378" s="76">
        <f>VLOOKUP(F378,'N2K Features'!$D$5:$CL$125,42,FALSE)</f>
        <v>0</v>
      </c>
      <c r="AV378" s="76" t="str">
        <f>VLOOKUP(F378,'N2K Features'!$D$5:$CL$125,43,FALSE)</f>
        <v>No</v>
      </c>
      <c r="AW378" s="76">
        <f>VLOOKUP(F378,'N2K Features'!$D$5:$CL$125,44,FALSE)</f>
        <v>0</v>
      </c>
      <c r="AX378" s="76">
        <f>VLOOKUP(F378,'N2K Features'!$D$5:$CL$125,45,FALSE)</f>
        <v>0</v>
      </c>
      <c r="AY378" s="76" t="str">
        <f>VLOOKUP(F378,'N2K Features'!$D$5:$CL$125,46,FALSE)</f>
        <v>No</v>
      </c>
      <c r="AZ378" s="76">
        <f>VLOOKUP(F378,'N2K Features'!$D$5:$CL$125,47,FALSE)</f>
        <v>0</v>
      </c>
      <c r="BA378" s="76">
        <f>VLOOKUP(F378,'N2K Features'!$D$5:$CL$125,48,FALSE)</f>
        <v>0</v>
      </c>
      <c r="BB378" s="76" t="str">
        <f>VLOOKUP(F378,'N2K Features'!$D$5:$CL$125,49,FALSE)</f>
        <v>No</v>
      </c>
      <c r="BC378" s="76">
        <f>VLOOKUP(F378,'N2K Features'!$D$5:$CL$125,50,FALSE)</f>
        <v>0</v>
      </c>
      <c r="BD378" s="130">
        <f>VLOOKUP(F378,'N2K Features'!$D$5:$CL$125,51,FALSE)</f>
        <v>0</v>
      </c>
      <c r="BE378" s="76" t="str">
        <f>VLOOKUP(F378,'N2K Features'!$D$5:$CL$125,52,FALSE)</f>
        <v>No</v>
      </c>
      <c r="BF378" s="76">
        <f>VLOOKUP(F378,'N2K Features'!$D$5:$CL$125,53,FALSE)</f>
        <v>0</v>
      </c>
      <c r="BG378" s="130">
        <f>VLOOKUP(F378,'N2K Features'!$D$5:$CL$125,54,FALSE)</f>
        <v>0</v>
      </c>
      <c r="BH378" s="76" t="str">
        <f>VLOOKUP(F378,'N2K Features'!$D$5:$CL$125,55,FALSE)</f>
        <v>No</v>
      </c>
      <c r="BI378" s="76">
        <f>VLOOKUP(F378,'N2K Features'!$D$5:$CL$125,56,FALSE)</f>
        <v>0</v>
      </c>
      <c r="BJ378" s="76">
        <f>VLOOKUP(F378,'N2K Features'!$D$5:$CL$125,57,FALSE)</f>
        <v>0</v>
      </c>
      <c r="BK378" s="76" t="str">
        <f>VLOOKUP(F378,'N2K Features'!$D$5:$CL$125,58,FALSE)</f>
        <v>No</v>
      </c>
      <c r="BL378" s="76">
        <f>VLOOKUP(F378,'N2K Features'!$D$5:$CL$125,59,FALSE)</f>
        <v>0</v>
      </c>
      <c r="BM378" s="130">
        <f>VLOOKUP(F378,'N2K Features'!$D$5:$CL$125,60,FALSE)</f>
        <v>0</v>
      </c>
      <c r="BN378" s="76" t="str">
        <f>VLOOKUP(F378,'N2K Features'!$D$5:$CL$125,61,FALSE)</f>
        <v>No</v>
      </c>
      <c r="BO378" s="76">
        <f>VLOOKUP(F378,'N2K Features'!$D$5:$CL$125,62,FALSE)</f>
        <v>0</v>
      </c>
      <c r="BP378" s="76">
        <f>VLOOKUP(F378,'N2K Features'!$D$5:$CL$125,63,FALSE)</f>
        <v>0</v>
      </c>
      <c r="BQ378" s="76" t="str">
        <f>VLOOKUP(F378,'N2K Features'!$D$5:$CL$125,64,FALSE)</f>
        <v>No</v>
      </c>
      <c r="BR378" s="76">
        <f>VLOOKUP(F378,'N2K Features'!$D$5:$CL$125,65,FALSE)</f>
        <v>0</v>
      </c>
      <c r="BS378" s="76">
        <f>VLOOKUP(F378,'N2K Features'!$D$5:$CL$125,66,FALSE)</f>
        <v>0</v>
      </c>
      <c r="BT378" s="76" t="str">
        <f>VLOOKUP(F378,'N2K Features'!$D$5:$CL$125,67,FALSE)</f>
        <v>No</v>
      </c>
      <c r="BU378" s="76">
        <f>VLOOKUP(F378,'N2K Features'!$D$5:$CL$125,68,FALSE)</f>
        <v>0</v>
      </c>
      <c r="BV378" s="76">
        <f>VLOOKUP(F378,'N2K Features'!$D$5:$CL$125,69,FALSE)</f>
        <v>0</v>
      </c>
      <c r="BW378" s="76" t="str">
        <f>VLOOKUP(F378,'N2K Features'!$D$5:$CL$125,70,FALSE)</f>
        <v>No</v>
      </c>
      <c r="BX378" s="76">
        <f>VLOOKUP(F378,'N2K Features'!$D$5:$CL$125,71,FALSE)</f>
        <v>0</v>
      </c>
      <c r="BY378" s="130">
        <f>VLOOKUP(F378,'N2K Features'!$D$5:$CL$125,72,FALSE)</f>
        <v>0</v>
      </c>
      <c r="BZ378" s="76" t="str">
        <f>VLOOKUP(F378,'N2K Features'!$D$5:$CL$125,73,FALSE)</f>
        <v>No</v>
      </c>
      <c r="CA378" s="76">
        <f>VLOOKUP(F378,'N2K Features'!$D$5:$CL$125,74,FALSE)</f>
        <v>0</v>
      </c>
      <c r="CB378" s="76">
        <f>VLOOKUP(F378,'N2K Features'!$D$5:$CL$125,75,FALSE)</f>
        <v>0</v>
      </c>
      <c r="CC378" s="76" t="str">
        <f>VLOOKUP(F378,'N2K Features'!$D$5:$CL$125,76,FALSE)</f>
        <v>No</v>
      </c>
      <c r="CD378" s="76">
        <f>VLOOKUP(F378,'N2K Features'!$D$5:$CL$125,77,FALSE)</f>
        <v>0</v>
      </c>
      <c r="CE378" s="76">
        <f>VLOOKUP(F378,'N2K Features'!$D$5:$CL$125,78,FALSE)</f>
        <v>0</v>
      </c>
      <c r="CF378" s="76" t="str">
        <f>VLOOKUP(F378,'N2K Features'!$D$5:$CL$125,79,FALSE)</f>
        <v>No</v>
      </c>
      <c r="CG378" s="76">
        <f>VLOOKUP(F378,'N2K Features'!$D$5:$CL$125,80,FALSE)</f>
        <v>0</v>
      </c>
      <c r="CH378" s="76">
        <f>VLOOKUP(F378,'N2K Features'!$D$5:$CL$125,81,FALSE)</f>
        <v>0</v>
      </c>
      <c r="CI378" s="76" t="str">
        <f>VLOOKUP(F378,'N2K Features'!$D$5:$CL$125,82,FALSE)</f>
        <v>No</v>
      </c>
      <c r="CJ378" s="76">
        <f>VLOOKUP(F378,'N2K Features'!$D$5:$CL$125,83,FALSE)</f>
        <v>0</v>
      </c>
      <c r="CK378" s="76">
        <f>VLOOKUP(F378,'N2K Features'!$D$5:$CL$125,84,FALSE)</f>
        <v>0</v>
      </c>
      <c r="CL378" s="76" t="str">
        <f>VLOOKUP(F378,'N2K Features'!$D$5:$CL$125,85,FALSE)</f>
        <v>No</v>
      </c>
      <c r="CM378" s="76">
        <f>VLOOKUP(F378,'N2K Features'!$D$5:$CL$125,86,FALSE)</f>
        <v>0</v>
      </c>
      <c r="CN378" s="79" t="str">
        <f>VLOOKUP(F378,'N2K Features'!$D$5:$CL$125,87,FALSE)</f>
        <v xml:space="preserve">Specialist interest only. </v>
      </c>
    </row>
    <row r="379" spans="1:92" ht="14.4" hidden="1" x14ac:dyDescent="0.3">
      <c r="A379" s="129" t="s">
        <v>358</v>
      </c>
      <c r="B379" s="59" t="s">
        <v>359</v>
      </c>
      <c r="C379" s="59" t="s">
        <v>585</v>
      </c>
      <c r="D379" s="59" t="s">
        <v>120</v>
      </c>
      <c r="E379" s="59" t="s">
        <v>589</v>
      </c>
      <c r="F379" s="59" t="s">
        <v>121</v>
      </c>
      <c r="G379" s="59" t="s">
        <v>122</v>
      </c>
      <c r="H379" s="179" t="s">
        <v>123</v>
      </c>
      <c r="I379" s="77" t="str">
        <f>VLOOKUP(F379,'N2K Features'!$D$5:$CL$125,4,FALSE)</f>
        <v>Yes</v>
      </c>
      <c r="J379" s="77" t="str">
        <f>VLOOKUP(F379,'N2K Features'!$D$5:$CL$125,5,FALSE)</f>
        <v>Medium</v>
      </c>
      <c r="K379" s="77" t="str">
        <f>VLOOKUP(F379,'N2K Features'!$D$5:$CL$125,6,FALSE)</f>
        <v>Moderate</v>
      </c>
      <c r="L379" s="77" t="str">
        <f>VLOOKUP(F379,'N2K Features'!$D$5:$CL$125,7,FALSE)</f>
        <v>Yes</v>
      </c>
      <c r="M379" s="77" t="str">
        <f>VLOOKUP(F379,'N2K Features'!$D$5:$CL$125,8,FALSE)</f>
        <v>Small</v>
      </c>
      <c r="N379" s="77" t="str">
        <f>VLOOKUP(F379,'N2K Features'!$D$5:$CL$125,9,FALSE)</f>
        <v>Low</v>
      </c>
      <c r="O379" s="77" t="str">
        <f>VLOOKUP(F379,'N2K Features'!$D$5:$CL$125,10,FALSE)</f>
        <v>Yes</v>
      </c>
      <c r="P379" s="77" t="str">
        <f>VLOOKUP(F379,'N2K Features'!$D$5:$CL$125,11,FALSE)</f>
        <v>Medium</v>
      </c>
      <c r="Q379" s="77" t="str">
        <f>VLOOKUP(F379,'N2K Features'!$D$5:$CL$125,12,FALSE)</f>
        <v>Low</v>
      </c>
      <c r="R379" s="77" t="str">
        <f>VLOOKUP(F379,'N2K Features'!$D$5:$CL$125,13,FALSE)</f>
        <v>Yes</v>
      </c>
      <c r="S379" s="77" t="str">
        <f>VLOOKUP(F379,'N2K Features'!$D$5:$CL$125,14,FALSE)</f>
        <v>Medium</v>
      </c>
      <c r="T379" s="77" t="str">
        <f>VLOOKUP(F379,'N2K Features'!$D$5:$CL$125,15,FALSE)</f>
        <v>High</v>
      </c>
      <c r="U379" s="77" t="str">
        <f>VLOOKUP(F379,'N2K Features'!$D$5:$CL$125,16,FALSE)</f>
        <v>No</v>
      </c>
      <c r="V379" s="77">
        <f>VLOOKUP(F379,'N2K Features'!$D$5:$CL$125, 17,FALSE)</f>
        <v>0</v>
      </c>
      <c r="W379" s="77">
        <f>VLOOKUP(F379,'N2K Features'!$D$5:$CL$125,18,FALSE)</f>
        <v>0</v>
      </c>
      <c r="X379" s="77" t="str">
        <f>VLOOKUP(F379,'N2K Features'!$D$5:$CL$125,19,FALSE)</f>
        <v>Yes</v>
      </c>
      <c r="Y379" s="77" t="str">
        <f>VLOOKUP(F379,'N2K Features'!$D$5:$CL$125,20,FALSE)</f>
        <v>Medium</v>
      </c>
      <c r="Z379" s="77" t="str">
        <f>VLOOKUP(F379,'N2K Features'!$D$5:$CL$125,21,FALSE)</f>
        <v>High</v>
      </c>
      <c r="AA379" s="77" t="str">
        <f>VLOOKUP(F379,'N2K Features'!$D$5:$CL$125,22,FALSE)</f>
        <v>Yes</v>
      </c>
      <c r="AB379" s="77" t="str">
        <f>VLOOKUP(F379,'N2K Features'!$D$5:$CL$125,23,FALSE)</f>
        <v>Small</v>
      </c>
      <c r="AC379" s="77" t="str">
        <f>VLOOKUP(F379,'N2K Features'!$D$5:$CL$125,24,FALSE)</f>
        <v>High</v>
      </c>
      <c r="AD379" s="77" t="str">
        <f>VLOOKUP(F379,'N2K Features'!$D$5:$CL$125,25,FALSE)</f>
        <v>No</v>
      </c>
      <c r="AE379" s="77">
        <f>VLOOKUP(F379,'N2K Features'!$D$5:$CL$125,26,FALSE)</f>
        <v>0</v>
      </c>
      <c r="AF379" s="78">
        <f>VLOOKUP(F379,'N2K Features'!$D$5:$CL$125,27,FALSE)</f>
        <v>0</v>
      </c>
      <c r="AG379" s="76" t="str">
        <f>VLOOKUP(F379,'N2K Features'!$D$5:$CL$125,28,FALSE)</f>
        <v>No</v>
      </c>
      <c r="AH379" s="76">
        <f>VLOOKUP(F379,'N2K Features'!$D$5:$CL$125,29,FALSE)</f>
        <v>0</v>
      </c>
      <c r="AI379" s="76">
        <f>VLOOKUP(F379,'N2K Features'!$D$5:$CL$125,30,FALSE)</f>
        <v>0</v>
      </c>
      <c r="AJ379" s="76" t="str">
        <f>VLOOKUP(F379,'N2K Features'!$D$5:$CL$125,31,FALSE)</f>
        <v>No</v>
      </c>
      <c r="AK379" s="76">
        <f>VLOOKUP(F379,'N2K Features'!$D$5:$CL$125,32,FALSE)</f>
        <v>0</v>
      </c>
      <c r="AL379" s="76">
        <f>VLOOKUP(F379,'N2K Features'!$D$5:$CL$125,33,FALSE)</f>
        <v>0</v>
      </c>
      <c r="AM379" s="76" t="str">
        <f>VLOOKUP(F379,'N2K Features'!$D$5:$CL$125,34,FALSE)</f>
        <v>No</v>
      </c>
      <c r="AN379" s="76">
        <f>VLOOKUP(F379,'N2K Features'!$D$5:$CL$125,35,FALSE)</f>
        <v>0</v>
      </c>
      <c r="AO379" s="76">
        <f>VLOOKUP(F379,'N2K Features'!$D$5:$CL$125,36,FALSE)</f>
        <v>0</v>
      </c>
      <c r="AP379" s="76" t="str">
        <f>VLOOKUP(F379,'N2K Features'!$D$5:$CL$125,37,FALSE)</f>
        <v>No</v>
      </c>
      <c r="AQ379" s="76">
        <f>VLOOKUP(F379,'N2K Features'!$D$5:$CL$125,38,FALSE)</f>
        <v>0</v>
      </c>
      <c r="AR379" s="76">
        <f>VLOOKUP(F379,'N2K Features'!$D$5:$CL$125,39,FALSE)</f>
        <v>0</v>
      </c>
      <c r="AS379" s="76" t="str">
        <f>VLOOKUP(F379,'N2K Features'!$D$5:$CL$125,40,FALSE)</f>
        <v>No</v>
      </c>
      <c r="AT379" s="76">
        <f>VLOOKUP(F379,'N2K Features'!$D$5:$CL$125,41,FALSE)</f>
        <v>0</v>
      </c>
      <c r="AU379" s="76">
        <f>VLOOKUP(F379,'N2K Features'!$D$5:$CL$125,42,FALSE)</f>
        <v>0</v>
      </c>
      <c r="AV379" s="76" t="str">
        <f>VLOOKUP(F379,'N2K Features'!$D$5:$CL$125,43,FALSE)</f>
        <v>No</v>
      </c>
      <c r="AW379" s="76">
        <f>VLOOKUP(F379,'N2K Features'!$D$5:$CL$125,44,FALSE)</f>
        <v>0</v>
      </c>
      <c r="AX379" s="76">
        <f>VLOOKUP(F379,'N2K Features'!$D$5:$CL$125,45,FALSE)</f>
        <v>0</v>
      </c>
      <c r="AY379" s="76" t="str">
        <f>VLOOKUP(F379,'N2K Features'!$D$5:$CL$125,46,FALSE)</f>
        <v>No</v>
      </c>
      <c r="AZ379" s="76">
        <f>VLOOKUP(F379,'N2K Features'!$D$5:$CL$125,47,FALSE)</f>
        <v>0</v>
      </c>
      <c r="BA379" s="76">
        <f>VLOOKUP(F379,'N2K Features'!$D$5:$CL$125,48,FALSE)</f>
        <v>0</v>
      </c>
      <c r="BB379" s="76" t="str">
        <f>VLOOKUP(F379,'N2K Features'!$D$5:$CL$125,49,FALSE)</f>
        <v>No</v>
      </c>
      <c r="BC379" s="76">
        <f>VLOOKUP(F379,'N2K Features'!$D$5:$CL$125,50,FALSE)</f>
        <v>0</v>
      </c>
      <c r="BD379" s="130">
        <f>VLOOKUP(F379,'N2K Features'!$D$5:$CL$125,51,FALSE)</f>
        <v>0</v>
      </c>
      <c r="BE379" s="76" t="str">
        <f>VLOOKUP(F379,'N2K Features'!$D$5:$CL$125,52,FALSE)</f>
        <v>Yes</v>
      </c>
      <c r="BF379" s="76" t="str">
        <f>VLOOKUP(F379,'N2K Features'!$D$5:$CL$125,53,FALSE)</f>
        <v>Small</v>
      </c>
      <c r="BG379" s="130" t="str">
        <f>VLOOKUP(F379,'N2K Features'!$D$5:$CL$125,54,FALSE)</f>
        <v>Low</v>
      </c>
      <c r="BH379" s="76" t="str">
        <f>VLOOKUP(F379,'N2K Features'!$D$5:$CL$125,55,FALSE)</f>
        <v>Yes</v>
      </c>
      <c r="BI379" s="76" t="str">
        <f>VLOOKUP(F379,'N2K Features'!$D$5:$CL$125,56,FALSE)</f>
        <v>Small</v>
      </c>
      <c r="BJ379" s="76" t="str">
        <f>VLOOKUP(F379,'N2K Features'!$D$5:$CL$125,57,FALSE)</f>
        <v>High</v>
      </c>
      <c r="BK379" s="76" t="str">
        <f>VLOOKUP(F379,'N2K Features'!$D$5:$CL$125,58,FALSE)</f>
        <v>Yes</v>
      </c>
      <c r="BL379" s="76" t="str">
        <f>VLOOKUP(F379,'N2K Features'!$D$5:$CL$125,59,FALSE)</f>
        <v>Large</v>
      </c>
      <c r="BM379" s="130" t="str">
        <f>VLOOKUP(F379,'N2K Features'!$D$5:$CL$125,60,FALSE)</f>
        <v>Low</v>
      </c>
      <c r="BN379" s="76" t="str">
        <f>VLOOKUP(F379,'N2K Features'!$D$5:$CL$125,61,FALSE)</f>
        <v>No</v>
      </c>
      <c r="BO379" s="76">
        <f>VLOOKUP(F379,'N2K Features'!$D$5:$CL$125,62,FALSE)</f>
        <v>0</v>
      </c>
      <c r="BP379" s="76">
        <f>VLOOKUP(F379,'N2K Features'!$D$5:$CL$125,63,FALSE)</f>
        <v>0</v>
      </c>
      <c r="BQ379" s="76" t="str">
        <f>VLOOKUP(F379,'N2K Features'!$D$5:$CL$125,64,FALSE)</f>
        <v>Yes</v>
      </c>
      <c r="BR379" s="76" t="str">
        <f>VLOOKUP(F379,'N2K Features'!$D$5:$CL$125,65,FALSE)</f>
        <v>Medium</v>
      </c>
      <c r="BS379" s="76" t="str">
        <f>VLOOKUP(F379,'N2K Features'!$D$5:$CL$125,66,FALSE)</f>
        <v>Moderate</v>
      </c>
      <c r="BT379" s="76" t="str">
        <f>VLOOKUP(F379,'N2K Features'!$D$5:$CL$125,67,FALSE)</f>
        <v>No</v>
      </c>
      <c r="BU379" s="76">
        <f>VLOOKUP(F379,'N2K Features'!$D$5:$CL$125,68,FALSE)</f>
        <v>0</v>
      </c>
      <c r="BV379" s="76">
        <f>VLOOKUP(F379,'N2K Features'!$D$5:$CL$125,69,FALSE)</f>
        <v>0</v>
      </c>
      <c r="BW379" s="76" t="str">
        <f>VLOOKUP(F379,'N2K Features'!$D$5:$CL$125,70,FALSE)</f>
        <v>Yes</v>
      </c>
      <c r="BX379" s="76" t="str">
        <f>VLOOKUP(F379,'N2K Features'!$D$5:$CL$125,71,FALSE)</f>
        <v>Large</v>
      </c>
      <c r="BY379" s="130" t="str">
        <f>VLOOKUP(F379,'N2K Features'!$D$5:$CL$125,72,FALSE)</f>
        <v>High</v>
      </c>
      <c r="BZ379" s="76" t="str">
        <f>VLOOKUP(F379,'N2K Features'!$D$5:$CL$125,73,FALSE)</f>
        <v>Yes</v>
      </c>
      <c r="CA379" s="76" t="str">
        <f>VLOOKUP(F379,'N2K Features'!$D$5:$CL$125,74,FALSE)</f>
        <v>Large</v>
      </c>
      <c r="CB379" s="76" t="str">
        <f>VLOOKUP(F379,'N2K Features'!$D$5:$CL$125,75,FALSE)</f>
        <v>High</v>
      </c>
      <c r="CC379" s="76" t="str">
        <f>VLOOKUP(F379,'N2K Features'!$D$5:$CL$125,76,FALSE)</f>
        <v>No</v>
      </c>
      <c r="CD379" s="76">
        <f>VLOOKUP(F379,'N2K Features'!$D$5:$CL$125,77,FALSE)</f>
        <v>0</v>
      </c>
      <c r="CE379" s="76">
        <f>VLOOKUP(F379,'N2K Features'!$D$5:$CL$125,78,FALSE)</f>
        <v>0</v>
      </c>
      <c r="CF379" s="76" t="str">
        <f>VLOOKUP(F379,'N2K Features'!$D$5:$CL$125,79,FALSE)</f>
        <v>No</v>
      </c>
      <c r="CG379" s="76">
        <f>VLOOKUP(F379,'N2K Features'!$D$5:$CL$125,80,FALSE)</f>
        <v>0</v>
      </c>
      <c r="CH379" s="76">
        <f>VLOOKUP(F379,'N2K Features'!$D$5:$CL$125,81,FALSE)</f>
        <v>0</v>
      </c>
      <c r="CI379" s="76" t="str">
        <f>VLOOKUP(F379,'N2K Features'!$D$5:$CL$125,82,FALSE)</f>
        <v>Yes</v>
      </c>
      <c r="CJ379" s="76" t="str">
        <f>VLOOKUP(F379,'N2K Features'!$D$5:$CL$125,83,FALSE)</f>
        <v>Medium</v>
      </c>
      <c r="CK379" s="76" t="str">
        <f>VLOOKUP(F379,'N2K Features'!$D$5:$CL$125,84,FALSE)</f>
        <v>High</v>
      </c>
      <c r="CL379" s="76" t="str">
        <f>VLOOKUP(F379,'N2K Features'!$D$5:$CL$125,85,FALSE)</f>
        <v>Yes</v>
      </c>
      <c r="CM379" s="76" t="str">
        <f>VLOOKUP(F379,'N2K Features'!$D$5:$CL$125,86,FALSE)</f>
        <v>Medium</v>
      </c>
      <c r="CN379" s="79" t="str">
        <f>VLOOKUP(F379,'N2K Features'!$D$5:$CL$125,87,FALSE)</f>
        <v xml:space="preserve">Part of coastal landscape, used for bird watching, recreational bait digging, boat moorings. </v>
      </c>
    </row>
    <row r="380" spans="1:92" ht="14.4" hidden="1" x14ac:dyDescent="0.3">
      <c r="A380" s="129" t="s">
        <v>358</v>
      </c>
      <c r="B380" s="59" t="s">
        <v>359</v>
      </c>
      <c r="C380" s="59" t="s">
        <v>585</v>
      </c>
      <c r="D380" s="59" t="s">
        <v>113</v>
      </c>
      <c r="E380" s="59" t="s">
        <v>589</v>
      </c>
      <c r="F380" s="59" t="s">
        <v>114</v>
      </c>
      <c r="G380" s="59" t="s">
        <v>114</v>
      </c>
      <c r="H380" s="179" t="s">
        <v>115</v>
      </c>
      <c r="I380" s="77" t="str">
        <f>VLOOKUP(F380,'N2K Features'!$D$5:$CL$125,4,FALSE)</f>
        <v>Yes</v>
      </c>
      <c r="J380" s="77" t="str">
        <f>VLOOKUP(F380,'N2K Features'!$D$5:$CL$125,5,FALSE)</f>
        <v>Medium</v>
      </c>
      <c r="K380" s="77" t="str">
        <f>VLOOKUP(F380,'N2K Features'!$D$5:$CL$125,6,FALSE)</f>
        <v>Moderate</v>
      </c>
      <c r="L380" s="77" t="str">
        <f>VLOOKUP(F380,'N2K Features'!$D$5:$CL$125,7,FALSE)</f>
        <v>Yes</v>
      </c>
      <c r="M380" s="77" t="str">
        <f>VLOOKUP(F380,'N2K Features'!$D$5:$CL$125,8,FALSE)</f>
        <v>Small</v>
      </c>
      <c r="N380" s="77" t="str">
        <f>VLOOKUP(F380,'N2K Features'!$D$5:$CL$125,9,FALSE)</f>
        <v>Low</v>
      </c>
      <c r="O380" s="77" t="str">
        <f>VLOOKUP(F380,'N2K Features'!$D$5:$CL$125,10,FALSE)</f>
        <v>Yes</v>
      </c>
      <c r="P380" s="77" t="str">
        <f>VLOOKUP(F380,'N2K Features'!$D$5:$CL$125,11,FALSE)</f>
        <v>Medium</v>
      </c>
      <c r="Q380" s="77" t="str">
        <f>VLOOKUP(F380,'N2K Features'!$D$5:$CL$125,12,FALSE)</f>
        <v>Low</v>
      </c>
      <c r="R380" s="77" t="str">
        <f>VLOOKUP(F380,'N2K Features'!$D$5:$CL$125,13,FALSE)</f>
        <v>Yes</v>
      </c>
      <c r="S380" s="77" t="str">
        <f>VLOOKUP(F380,'N2K Features'!$D$5:$CL$125,14,FALSE)</f>
        <v>Medium</v>
      </c>
      <c r="T380" s="77" t="str">
        <f>VLOOKUP(F380,'N2K Features'!$D$5:$CL$125,15,FALSE)</f>
        <v>High</v>
      </c>
      <c r="U380" s="77" t="str">
        <f>VLOOKUP(F380,'N2K Features'!$D$5:$CL$125,16,FALSE)</f>
        <v>No</v>
      </c>
      <c r="V380" s="77">
        <f>VLOOKUP(F380,'N2K Features'!$D$5:$CL$125, 17,FALSE)</f>
        <v>0</v>
      </c>
      <c r="W380" s="77">
        <f>VLOOKUP(F380,'N2K Features'!$D$5:$CL$125,18,FALSE)</f>
        <v>0</v>
      </c>
      <c r="X380" s="77" t="str">
        <f>VLOOKUP(F380,'N2K Features'!$D$5:$CL$125,19,FALSE)</f>
        <v>Yes</v>
      </c>
      <c r="Y380" s="77" t="str">
        <f>VLOOKUP(F380,'N2K Features'!$D$5:$CL$125,20,FALSE)</f>
        <v>Medium</v>
      </c>
      <c r="Z380" s="77" t="str">
        <f>VLOOKUP(F380,'N2K Features'!$D$5:$CL$125,21,FALSE)</f>
        <v>High</v>
      </c>
      <c r="AA380" s="77" t="str">
        <f>VLOOKUP(F380,'N2K Features'!$D$5:$CL$125,22,FALSE)</f>
        <v>Yes</v>
      </c>
      <c r="AB380" s="77" t="str">
        <f>VLOOKUP(F380,'N2K Features'!$D$5:$CL$125,23,FALSE)</f>
        <v>Small</v>
      </c>
      <c r="AC380" s="77" t="str">
        <f>VLOOKUP(F380,'N2K Features'!$D$5:$CL$125,24,FALSE)</f>
        <v>High</v>
      </c>
      <c r="AD380" s="77" t="str">
        <f>VLOOKUP(F380,'N2K Features'!$D$5:$CL$125,25,FALSE)</f>
        <v>No</v>
      </c>
      <c r="AE380" s="77">
        <f>VLOOKUP(F380,'N2K Features'!$D$5:$CL$125,26,FALSE)</f>
        <v>0</v>
      </c>
      <c r="AF380" s="78">
        <f>VLOOKUP(F380,'N2K Features'!$D$5:$CL$125,27,FALSE)</f>
        <v>0</v>
      </c>
      <c r="AG380" s="76" t="str">
        <f>VLOOKUP(F380,'N2K Features'!$D$5:$CL$125,28,FALSE)</f>
        <v>No</v>
      </c>
      <c r="AH380" s="76">
        <f>VLOOKUP(F380,'N2K Features'!$D$5:$CL$125,29,FALSE)</f>
        <v>0</v>
      </c>
      <c r="AI380" s="76">
        <f>VLOOKUP(F380,'N2K Features'!$D$5:$CL$125,30,FALSE)</f>
        <v>0</v>
      </c>
      <c r="AJ380" s="76" t="str">
        <f>VLOOKUP(F380,'N2K Features'!$D$5:$CL$125,31,FALSE)</f>
        <v>No</v>
      </c>
      <c r="AK380" s="76">
        <f>VLOOKUP(F380,'N2K Features'!$D$5:$CL$125,32,FALSE)</f>
        <v>0</v>
      </c>
      <c r="AL380" s="76">
        <f>VLOOKUP(F380,'N2K Features'!$D$5:$CL$125,33,FALSE)</f>
        <v>0</v>
      </c>
      <c r="AM380" s="76" t="str">
        <f>VLOOKUP(F380,'N2K Features'!$D$5:$CL$125,34,FALSE)</f>
        <v>No</v>
      </c>
      <c r="AN380" s="76">
        <f>VLOOKUP(F380,'N2K Features'!$D$5:$CL$125,35,FALSE)</f>
        <v>0</v>
      </c>
      <c r="AO380" s="76">
        <f>VLOOKUP(F380,'N2K Features'!$D$5:$CL$125,36,FALSE)</f>
        <v>0</v>
      </c>
      <c r="AP380" s="76" t="str">
        <f>VLOOKUP(F380,'N2K Features'!$D$5:$CL$125,37,FALSE)</f>
        <v>No</v>
      </c>
      <c r="AQ380" s="76">
        <f>VLOOKUP(F380,'N2K Features'!$D$5:$CL$125,38,FALSE)</f>
        <v>0</v>
      </c>
      <c r="AR380" s="76">
        <f>VLOOKUP(F380,'N2K Features'!$D$5:$CL$125,39,FALSE)</f>
        <v>0</v>
      </c>
      <c r="AS380" s="76" t="str">
        <f>VLOOKUP(F380,'N2K Features'!$D$5:$CL$125,40,FALSE)</f>
        <v>No</v>
      </c>
      <c r="AT380" s="76">
        <f>VLOOKUP(F380,'N2K Features'!$D$5:$CL$125,41,FALSE)</f>
        <v>0</v>
      </c>
      <c r="AU380" s="76">
        <f>VLOOKUP(F380,'N2K Features'!$D$5:$CL$125,42,FALSE)</f>
        <v>0</v>
      </c>
      <c r="AV380" s="76" t="str">
        <f>VLOOKUP(F380,'N2K Features'!$D$5:$CL$125,43,FALSE)</f>
        <v>No</v>
      </c>
      <c r="AW380" s="76">
        <f>VLOOKUP(F380,'N2K Features'!$D$5:$CL$125,44,FALSE)</f>
        <v>0</v>
      </c>
      <c r="AX380" s="76">
        <f>VLOOKUP(F380,'N2K Features'!$D$5:$CL$125,45,FALSE)</f>
        <v>0</v>
      </c>
      <c r="AY380" s="76" t="str">
        <f>VLOOKUP(F380,'N2K Features'!$D$5:$CL$125,46,FALSE)</f>
        <v>No</v>
      </c>
      <c r="AZ380" s="76">
        <f>VLOOKUP(F380,'N2K Features'!$D$5:$CL$125,47,FALSE)</f>
        <v>0</v>
      </c>
      <c r="BA380" s="76">
        <f>VLOOKUP(F380,'N2K Features'!$D$5:$CL$125,48,FALSE)</f>
        <v>0</v>
      </c>
      <c r="BB380" s="76" t="str">
        <f>VLOOKUP(F380,'N2K Features'!$D$5:$CL$125,49,FALSE)</f>
        <v>No</v>
      </c>
      <c r="BC380" s="76">
        <f>VLOOKUP(F380,'N2K Features'!$D$5:$CL$125,50,FALSE)</f>
        <v>0</v>
      </c>
      <c r="BD380" s="130">
        <f>VLOOKUP(F380,'N2K Features'!$D$5:$CL$125,51,FALSE)</f>
        <v>0</v>
      </c>
      <c r="BE380" s="76" t="str">
        <f>VLOOKUP(F380,'N2K Features'!$D$5:$CL$125,52,FALSE)</f>
        <v>Yes</v>
      </c>
      <c r="BF380" s="76" t="str">
        <f>VLOOKUP(F380,'N2K Features'!$D$5:$CL$125,53,FALSE)</f>
        <v>Small</v>
      </c>
      <c r="BG380" s="130" t="str">
        <f>VLOOKUP(F380,'N2K Features'!$D$5:$CL$125,54,FALSE)</f>
        <v>Low</v>
      </c>
      <c r="BH380" s="76" t="str">
        <f>VLOOKUP(F380,'N2K Features'!$D$5:$CL$125,55,FALSE)</f>
        <v>Yes</v>
      </c>
      <c r="BI380" s="76" t="str">
        <f>VLOOKUP(F380,'N2K Features'!$D$5:$CL$125,56,FALSE)</f>
        <v>Small</v>
      </c>
      <c r="BJ380" s="76" t="str">
        <f>VLOOKUP(F380,'N2K Features'!$D$5:$CL$125,57,FALSE)</f>
        <v>High</v>
      </c>
      <c r="BK380" s="76" t="str">
        <f>VLOOKUP(F380,'N2K Features'!$D$5:$CL$125,58,FALSE)</f>
        <v>Yes</v>
      </c>
      <c r="BL380" s="76" t="str">
        <f>VLOOKUP(F380,'N2K Features'!$D$5:$CL$125,59,FALSE)</f>
        <v>Large</v>
      </c>
      <c r="BM380" s="130" t="str">
        <f>VLOOKUP(F380,'N2K Features'!$D$5:$CL$125,60,FALSE)</f>
        <v>Low</v>
      </c>
      <c r="BN380" s="76" t="str">
        <f>VLOOKUP(F380,'N2K Features'!$D$5:$CL$125,61,FALSE)</f>
        <v>No</v>
      </c>
      <c r="BO380" s="76">
        <f>VLOOKUP(F380,'N2K Features'!$D$5:$CL$125,62,FALSE)</f>
        <v>0</v>
      </c>
      <c r="BP380" s="76">
        <f>VLOOKUP(F380,'N2K Features'!$D$5:$CL$125,63,FALSE)</f>
        <v>0</v>
      </c>
      <c r="BQ380" s="76" t="str">
        <f>VLOOKUP(F380,'N2K Features'!$D$5:$CL$125,64,FALSE)</f>
        <v>Yes</v>
      </c>
      <c r="BR380" s="76" t="str">
        <f>VLOOKUP(F380,'N2K Features'!$D$5:$CL$125,65,FALSE)</f>
        <v>Medium</v>
      </c>
      <c r="BS380" s="76" t="str">
        <f>VLOOKUP(F380,'N2K Features'!$D$5:$CL$125,66,FALSE)</f>
        <v>Moderate</v>
      </c>
      <c r="BT380" s="76" t="str">
        <f>VLOOKUP(F380,'N2K Features'!$D$5:$CL$125,67,FALSE)</f>
        <v>No</v>
      </c>
      <c r="BU380" s="76">
        <f>VLOOKUP(F380,'N2K Features'!$D$5:$CL$125,68,FALSE)</f>
        <v>0</v>
      </c>
      <c r="BV380" s="76">
        <f>VLOOKUP(F380,'N2K Features'!$D$5:$CL$125,69,FALSE)</f>
        <v>0</v>
      </c>
      <c r="BW380" s="76" t="str">
        <f>VLOOKUP(F380,'N2K Features'!$D$5:$CL$125,70,FALSE)</f>
        <v>Yes</v>
      </c>
      <c r="BX380" s="76" t="str">
        <f>VLOOKUP(F380,'N2K Features'!$D$5:$CL$125,71,FALSE)</f>
        <v>Large</v>
      </c>
      <c r="BY380" s="130" t="str">
        <f>VLOOKUP(F380,'N2K Features'!$D$5:$CL$125,72,FALSE)</f>
        <v>High</v>
      </c>
      <c r="BZ380" s="76" t="str">
        <f>VLOOKUP(F380,'N2K Features'!$D$5:$CL$125,73,FALSE)</f>
        <v>Yes</v>
      </c>
      <c r="CA380" s="76" t="str">
        <f>VLOOKUP(F380,'N2K Features'!$D$5:$CL$125,74,FALSE)</f>
        <v>Large</v>
      </c>
      <c r="CB380" s="76" t="str">
        <f>VLOOKUP(F380,'N2K Features'!$D$5:$CL$125,75,FALSE)</f>
        <v>High</v>
      </c>
      <c r="CC380" s="76" t="str">
        <f>VLOOKUP(F380,'N2K Features'!$D$5:$CL$125,76,FALSE)</f>
        <v>No</v>
      </c>
      <c r="CD380" s="76">
        <f>VLOOKUP(F380,'N2K Features'!$D$5:$CL$125,77,FALSE)</f>
        <v>0</v>
      </c>
      <c r="CE380" s="76">
        <f>VLOOKUP(F380,'N2K Features'!$D$5:$CL$125,78,FALSE)</f>
        <v>0</v>
      </c>
      <c r="CF380" s="76" t="str">
        <f>VLOOKUP(F380,'N2K Features'!$D$5:$CL$125,79,FALSE)</f>
        <v>No</v>
      </c>
      <c r="CG380" s="76">
        <f>VLOOKUP(F380,'N2K Features'!$D$5:$CL$125,80,FALSE)</f>
        <v>0</v>
      </c>
      <c r="CH380" s="76">
        <f>VLOOKUP(F380,'N2K Features'!$D$5:$CL$125,81,FALSE)</f>
        <v>0</v>
      </c>
      <c r="CI380" s="76" t="str">
        <f>VLOOKUP(F380,'N2K Features'!$D$5:$CL$125,82,FALSE)</f>
        <v>Yes</v>
      </c>
      <c r="CJ380" s="76" t="str">
        <f>VLOOKUP(F380,'N2K Features'!$D$5:$CL$125,83,FALSE)</f>
        <v>Medium</v>
      </c>
      <c r="CK380" s="76" t="str">
        <f>VLOOKUP(F380,'N2K Features'!$D$5:$CL$125,84,FALSE)</f>
        <v>High</v>
      </c>
      <c r="CL380" s="76" t="str">
        <f>VLOOKUP(F380,'N2K Features'!$D$5:$CL$125,85,FALSE)</f>
        <v>Yes</v>
      </c>
      <c r="CM380" s="76" t="str">
        <f>VLOOKUP(F380,'N2K Features'!$D$5:$CL$125,86,FALSE)</f>
        <v>Low</v>
      </c>
      <c r="CN380" s="79" t="str">
        <f>VLOOKUP(F380,'N2K Features'!$D$5:$CL$125,87,FALSE)</f>
        <v>Boating use</v>
      </c>
    </row>
    <row r="381" spans="1:92" ht="14.4" hidden="1" x14ac:dyDescent="0.3">
      <c r="A381" s="129" t="s">
        <v>358</v>
      </c>
      <c r="B381" s="59" t="s">
        <v>359</v>
      </c>
      <c r="C381" s="59" t="s">
        <v>585</v>
      </c>
      <c r="D381" s="59" t="s">
        <v>116</v>
      </c>
      <c r="E381" s="59" t="s">
        <v>589</v>
      </c>
      <c r="F381" s="59" t="s">
        <v>117</v>
      </c>
      <c r="G381" s="59" t="s">
        <v>118</v>
      </c>
      <c r="H381" s="179" t="s">
        <v>119</v>
      </c>
      <c r="I381" s="77" t="str">
        <f>VLOOKUP(F381,'N2K Features'!$D$5:$CL$125,4,FALSE)</f>
        <v>Yes</v>
      </c>
      <c r="J381" s="77" t="str">
        <f>VLOOKUP(F381,'N2K Features'!$D$5:$CL$125,5,FALSE)</f>
        <v>Medium</v>
      </c>
      <c r="K381" s="77" t="str">
        <f>VLOOKUP(F381,'N2K Features'!$D$5:$CL$125,6,FALSE)</f>
        <v>Moderate</v>
      </c>
      <c r="L381" s="77" t="str">
        <f>VLOOKUP(F381,'N2K Features'!$D$5:$CL$125,7,FALSE)</f>
        <v>Yes</v>
      </c>
      <c r="M381" s="77" t="str">
        <f>VLOOKUP(F381,'N2K Features'!$D$5:$CL$125,8,FALSE)</f>
        <v>Small</v>
      </c>
      <c r="N381" s="77" t="str">
        <f>VLOOKUP(F381,'N2K Features'!$D$5:$CL$125,9,FALSE)</f>
        <v>Low</v>
      </c>
      <c r="O381" s="77" t="str">
        <f>VLOOKUP(F381,'N2K Features'!$D$5:$CL$125,10,FALSE)</f>
        <v>Yes</v>
      </c>
      <c r="P381" s="77" t="str">
        <f>VLOOKUP(F381,'N2K Features'!$D$5:$CL$125,11,FALSE)</f>
        <v>Medium</v>
      </c>
      <c r="Q381" s="77" t="str">
        <f>VLOOKUP(F381,'N2K Features'!$D$5:$CL$125,12,FALSE)</f>
        <v>Low</v>
      </c>
      <c r="R381" s="77" t="str">
        <f>VLOOKUP(F381,'N2K Features'!$D$5:$CL$125,13,FALSE)</f>
        <v>Yes</v>
      </c>
      <c r="S381" s="77" t="str">
        <f>VLOOKUP(F381,'N2K Features'!$D$5:$CL$125,14,FALSE)</f>
        <v>Medium</v>
      </c>
      <c r="T381" s="77" t="str">
        <f>VLOOKUP(F381,'N2K Features'!$D$5:$CL$125,15,FALSE)</f>
        <v>High</v>
      </c>
      <c r="U381" s="77" t="str">
        <f>VLOOKUP(F381,'N2K Features'!$D$5:$CL$125,16,FALSE)</f>
        <v>No</v>
      </c>
      <c r="V381" s="77">
        <f>VLOOKUP(F381,'N2K Features'!$D$5:$CL$125, 17,FALSE)</f>
        <v>0</v>
      </c>
      <c r="W381" s="77">
        <f>VLOOKUP(F381,'N2K Features'!$D$5:$CL$125,18,FALSE)</f>
        <v>0</v>
      </c>
      <c r="X381" s="77" t="str">
        <f>VLOOKUP(F381,'N2K Features'!$D$5:$CL$125,19,FALSE)</f>
        <v>Yes</v>
      </c>
      <c r="Y381" s="77" t="str">
        <f>VLOOKUP(F381,'N2K Features'!$D$5:$CL$125,20,FALSE)</f>
        <v>Medium</v>
      </c>
      <c r="Z381" s="77" t="str">
        <f>VLOOKUP(F381,'N2K Features'!$D$5:$CL$125,21,FALSE)</f>
        <v>High</v>
      </c>
      <c r="AA381" s="77" t="str">
        <f>VLOOKUP(F381,'N2K Features'!$D$5:$CL$125,22,FALSE)</f>
        <v>Yes</v>
      </c>
      <c r="AB381" s="77" t="str">
        <f>VLOOKUP(F381,'N2K Features'!$D$5:$CL$125,23,FALSE)</f>
        <v>Small</v>
      </c>
      <c r="AC381" s="77" t="str">
        <f>VLOOKUP(F381,'N2K Features'!$D$5:$CL$125,24,FALSE)</f>
        <v>High</v>
      </c>
      <c r="AD381" s="77" t="str">
        <f>VLOOKUP(F381,'N2K Features'!$D$5:$CL$125,25,FALSE)</f>
        <v>No</v>
      </c>
      <c r="AE381" s="77">
        <f>VLOOKUP(F381,'N2K Features'!$D$5:$CL$125,26,FALSE)</f>
        <v>0</v>
      </c>
      <c r="AF381" s="78">
        <f>VLOOKUP(F381,'N2K Features'!$D$5:$CL$125,27,FALSE)</f>
        <v>0</v>
      </c>
      <c r="AG381" s="76" t="str">
        <f>VLOOKUP(F381,'N2K Features'!$D$5:$CL$125,28,FALSE)</f>
        <v>No</v>
      </c>
      <c r="AH381" s="76">
        <f>VLOOKUP(F381,'N2K Features'!$D$5:$CL$125,29,FALSE)</f>
        <v>0</v>
      </c>
      <c r="AI381" s="76">
        <f>VLOOKUP(F381,'N2K Features'!$D$5:$CL$125,30,FALSE)</f>
        <v>0</v>
      </c>
      <c r="AJ381" s="76" t="str">
        <f>VLOOKUP(F381,'N2K Features'!$D$5:$CL$125,31,FALSE)</f>
        <v>No</v>
      </c>
      <c r="AK381" s="76">
        <f>VLOOKUP(F381,'N2K Features'!$D$5:$CL$125,32,FALSE)</f>
        <v>0</v>
      </c>
      <c r="AL381" s="76">
        <f>VLOOKUP(F381,'N2K Features'!$D$5:$CL$125,33,FALSE)</f>
        <v>0</v>
      </c>
      <c r="AM381" s="76" t="str">
        <f>VLOOKUP(F381,'N2K Features'!$D$5:$CL$125,34,FALSE)</f>
        <v>No</v>
      </c>
      <c r="AN381" s="76">
        <f>VLOOKUP(F381,'N2K Features'!$D$5:$CL$125,35,FALSE)</f>
        <v>0</v>
      </c>
      <c r="AO381" s="76">
        <f>VLOOKUP(F381,'N2K Features'!$D$5:$CL$125,36,FALSE)</f>
        <v>0</v>
      </c>
      <c r="AP381" s="76" t="str">
        <f>VLOOKUP(F381,'N2K Features'!$D$5:$CL$125,37,FALSE)</f>
        <v>No</v>
      </c>
      <c r="AQ381" s="76">
        <f>VLOOKUP(F381,'N2K Features'!$D$5:$CL$125,38,FALSE)</f>
        <v>0</v>
      </c>
      <c r="AR381" s="76">
        <f>VLOOKUP(F381,'N2K Features'!$D$5:$CL$125,39,FALSE)</f>
        <v>0</v>
      </c>
      <c r="AS381" s="76" t="str">
        <f>VLOOKUP(F381,'N2K Features'!$D$5:$CL$125,40,FALSE)</f>
        <v>No</v>
      </c>
      <c r="AT381" s="76">
        <f>VLOOKUP(F381,'N2K Features'!$D$5:$CL$125,41,FALSE)</f>
        <v>0</v>
      </c>
      <c r="AU381" s="76">
        <f>VLOOKUP(F381,'N2K Features'!$D$5:$CL$125,42,FALSE)</f>
        <v>0</v>
      </c>
      <c r="AV381" s="76" t="str">
        <f>VLOOKUP(F381,'N2K Features'!$D$5:$CL$125,43,FALSE)</f>
        <v>No</v>
      </c>
      <c r="AW381" s="76">
        <f>VLOOKUP(F381,'N2K Features'!$D$5:$CL$125,44,FALSE)</f>
        <v>0</v>
      </c>
      <c r="AX381" s="76">
        <f>VLOOKUP(F381,'N2K Features'!$D$5:$CL$125,45,FALSE)</f>
        <v>0</v>
      </c>
      <c r="AY381" s="76" t="str">
        <f>VLOOKUP(F381,'N2K Features'!$D$5:$CL$125,46,FALSE)</f>
        <v>No</v>
      </c>
      <c r="AZ381" s="76">
        <f>VLOOKUP(F381,'N2K Features'!$D$5:$CL$125,47,FALSE)</f>
        <v>0</v>
      </c>
      <c r="BA381" s="76">
        <f>VLOOKUP(F381,'N2K Features'!$D$5:$CL$125,48,FALSE)</f>
        <v>0</v>
      </c>
      <c r="BB381" s="76" t="str">
        <f>VLOOKUP(F381,'N2K Features'!$D$5:$CL$125,49,FALSE)</f>
        <v>No</v>
      </c>
      <c r="BC381" s="76">
        <f>VLOOKUP(F381,'N2K Features'!$D$5:$CL$125,50,FALSE)</f>
        <v>0</v>
      </c>
      <c r="BD381" s="130">
        <f>VLOOKUP(F381,'N2K Features'!$D$5:$CL$125,51,FALSE)</f>
        <v>0</v>
      </c>
      <c r="BE381" s="76" t="str">
        <f>VLOOKUP(F381,'N2K Features'!$D$5:$CL$125,52,FALSE)</f>
        <v>Yes</v>
      </c>
      <c r="BF381" s="76" t="str">
        <f>VLOOKUP(F381,'N2K Features'!$D$5:$CL$125,53,FALSE)</f>
        <v>Small</v>
      </c>
      <c r="BG381" s="130" t="str">
        <f>VLOOKUP(F381,'N2K Features'!$D$5:$CL$125,54,FALSE)</f>
        <v>Low</v>
      </c>
      <c r="BH381" s="76" t="str">
        <f>VLOOKUP(F381,'N2K Features'!$D$5:$CL$125,55,FALSE)</f>
        <v>Yes</v>
      </c>
      <c r="BI381" s="76" t="str">
        <f>VLOOKUP(F381,'N2K Features'!$D$5:$CL$125,56,FALSE)</f>
        <v>Small</v>
      </c>
      <c r="BJ381" s="76" t="str">
        <f>VLOOKUP(F381,'N2K Features'!$D$5:$CL$125,57,FALSE)</f>
        <v>High</v>
      </c>
      <c r="BK381" s="76" t="str">
        <f>VLOOKUP(F381,'N2K Features'!$D$5:$CL$125,58,FALSE)</f>
        <v>Yes</v>
      </c>
      <c r="BL381" s="76" t="str">
        <f>VLOOKUP(F381,'N2K Features'!$D$5:$CL$125,59,FALSE)</f>
        <v>Large</v>
      </c>
      <c r="BM381" s="130" t="str">
        <f>VLOOKUP(F381,'N2K Features'!$D$5:$CL$125,60,FALSE)</f>
        <v>Low</v>
      </c>
      <c r="BN381" s="76" t="str">
        <f>VLOOKUP(F381,'N2K Features'!$D$5:$CL$125,61,FALSE)</f>
        <v>No</v>
      </c>
      <c r="BO381" s="76">
        <f>VLOOKUP(F381,'N2K Features'!$D$5:$CL$125,62,FALSE)</f>
        <v>0</v>
      </c>
      <c r="BP381" s="76">
        <f>VLOOKUP(F381,'N2K Features'!$D$5:$CL$125,63,FALSE)</f>
        <v>0</v>
      </c>
      <c r="BQ381" s="76" t="str">
        <f>VLOOKUP(F381,'N2K Features'!$D$5:$CL$125,64,FALSE)</f>
        <v>Yes</v>
      </c>
      <c r="BR381" s="76" t="str">
        <f>VLOOKUP(F381,'N2K Features'!$D$5:$CL$125,65,FALSE)</f>
        <v>Medium</v>
      </c>
      <c r="BS381" s="76" t="str">
        <f>VLOOKUP(F381,'N2K Features'!$D$5:$CL$125,66,FALSE)</f>
        <v>Moderate</v>
      </c>
      <c r="BT381" s="76" t="str">
        <f>VLOOKUP(F381,'N2K Features'!$D$5:$CL$125,67,FALSE)</f>
        <v>No</v>
      </c>
      <c r="BU381" s="76">
        <f>VLOOKUP(F381,'N2K Features'!$D$5:$CL$125,68,FALSE)</f>
        <v>0</v>
      </c>
      <c r="BV381" s="76">
        <f>VLOOKUP(F381,'N2K Features'!$D$5:$CL$125,69,FALSE)</f>
        <v>0</v>
      </c>
      <c r="BW381" s="76" t="str">
        <f>VLOOKUP(F381,'N2K Features'!$D$5:$CL$125,70,FALSE)</f>
        <v>Yes</v>
      </c>
      <c r="BX381" s="76" t="str">
        <f>VLOOKUP(F381,'N2K Features'!$D$5:$CL$125,71,FALSE)</f>
        <v>Large</v>
      </c>
      <c r="BY381" s="130" t="str">
        <f>VLOOKUP(F381,'N2K Features'!$D$5:$CL$125,72,FALSE)</f>
        <v>High</v>
      </c>
      <c r="BZ381" s="76" t="str">
        <f>VLOOKUP(F381,'N2K Features'!$D$5:$CL$125,73,FALSE)</f>
        <v>Yes</v>
      </c>
      <c r="CA381" s="76" t="str">
        <f>VLOOKUP(F381,'N2K Features'!$D$5:$CL$125,74,FALSE)</f>
        <v>Large</v>
      </c>
      <c r="CB381" s="76" t="str">
        <f>VLOOKUP(F381,'N2K Features'!$D$5:$CL$125,75,FALSE)</f>
        <v>High</v>
      </c>
      <c r="CC381" s="76" t="str">
        <f>VLOOKUP(F381,'N2K Features'!$D$5:$CL$125,76,FALSE)</f>
        <v>No</v>
      </c>
      <c r="CD381" s="76">
        <f>VLOOKUP(F381,'N2K Features'!$D$5:$CL$125,77,FALSE)</f>
        <v>0</v>
      </c>
      <c r="CE381" s="76">
        <f>VLOOKUP(F381,'N2K Features'!$D$5:$CL$125,78,FALSE)</f>
        <v>0</v>
      </c>
      <c r="CF381" s="76" t="str">
        <f>VLOOKUP(F381,'N2K Features'!$D$5:$CL$125,79,FALSE)</f>
        <v>No</v>
      </c>
      <c r="CG381" s="76">
        <f>VLOOKUP(F381,'N2K Features'!$D$5:$CL$125,80,FALSE)</f>
        <v>0</v>
      </c>
      <c r="CH381" s="76">
        <f>VLOOKUP(F381,'N2K Features'!$D$5:$CL$125,81,FALSE)</f>
        <v>0</v>
      </c>
      <c r="CI381" s="76" t="str">
        <f>VLOOKUP(F381,'N2K Features'!$D$5:$CL$125,82,FALSE)</f>
        <v>Yes</v>
      </c>
      <c r="CJ381" s="76" t="str">
        <f>VLOOKUP(F381,'N2K Features'!$D$5:$CL$125,83,FALSE)</f>
        <v>Medium</v>
      </c>
      <c r="CK381" s="76" t="str">
        <f>VLOOKUP(F381,'N2K Features'!$D$5:$CL$125,84,FALSE)</f>
        <v>High</v>
      </c>
      <c r="CL381" s="76" t="str">
        <f>VLOOKUP(F381,'N2K Features'!$D$5:$CL$125,85,FALSE)</f>
        <v>Yes</v>
      </c>
      <c r="CM381" s="76" t="str">
        <f>VLOOKUP(F381,'N2K Features'!$D$5:$CL$125,86,FALSE)</f>
        <v>Low</v>
      </c>
      <c r="CN381" s="79" t="str">
        <f>VLOOKUP(F381,'N2K Features'!$D$5:$CL$125,87,FALSE)</f>
        <v>Part of coastal landscape which attracts tourists; boating and recreational fishing use.</v>
      </c>
    </row>
    <row r="382" spans="1:92" ht="14.4" hidden="1" x14ac:dyDescent="0.3">
      <c r="A382" s="129" t="s">
        <v>358</v>
      </c>
      <c r="B382" s="59" t="s">
        <v>359</v>
      </c>
      <c r="C382" s="59" t="s">
        <v>585</v>
      </c>
      <c r="D382" s="59" t="s">
        <v>627</v>
      </c>
      <c r="E382" s="59" t="s">
        <v>595</v>
      </c>
      <c r="F382" s="59" t="s">
        <v>595</v>
      </c>
      <c r="G382" s="59" t="s">
        <v>595</v>
      </c>
      <c r="H382" s="179" t="s">
        <v>628</v>
      </c>
      <c r="I382" s="77" t="str">
        <f>VLOOKUP(F382,'N2K Features'!$D$5:$CL$125,4,FALSE)</f>
        <v>Yes</v>
      </c>
      <c r="J382" s="77" t="str">
        <f>VLOOKUP(F382,'N2K Features'!$D$5:$CL$125,5,FALSE)</f>
        <v>Medium</v>
      </c>
      <c r="K382" s="77" t="str">
        <f>VLOOKUP(F382,'N2K Features'!$D$5:$CL$125,6,FALSE)</f>
        <v>Moderate</v>
      </c>
      <c r="L382" s="77" t="str">
        <f>VLOOKUP(F382,'N2K Features'!$D$5:$CL$125,7,FALSE)</f>
        <v>Yes</v>
      </c>
      <c r="M382" s="77" t="str">
        <f>VLOOKUP(F382,'N2K Features'!$D$5:$CL$125,8,FALSE)</f>
        <v>Small</v>
      </c>
      <c r="N382" s="77" t="str">
        <f>VLOOKUP(F382,'N2K Features'!$D$5:$CL$125,9,FALSE)</f>
        <v>Low</v>
      </c>
      <c r="O382" s="77" t="str">
        <f>VLOOKUP(F382,'N2K Features'!$D$5:$CL$125,10,FALSE)</f>
        <v>Yes</v>
      </c>
      <c r="P382" s="77" t="str">
        <f>VLOOKUP(F382,'N2K Features'!$D$5:$CL$125,11,FALSE)</f>
        <v>Medium</v>
      </c>
      <c r="Q382" s="77" t="str">
        <f>VLOOKUP(F382,'N2K Features'!$D$5:$CL$125,12,FALSE)</f>
        <v>Low</v>
      </c>
      <c r="R382" s="77" t="str">
        <f>VLOOKUP(F382,'N2K Features'!$D$5:$CL$125,13,FALSE)</f>
        <v>Yes</v>
      </c>
      <c r="S382" s="77" t="str">
        <f>VLOOKUP(F382,'N2K Features'!$D$5:$CL$125,14,FALSE)</f>
        <v>Small</v>
      </c>
      <c r="T382" s="77" t="str">
        <f>VLOOKUP(F382,'N2K Features'!$D$5:$CL$125,15,FALSE)</f>
        <v>Low</v>
      </c>
      <c r="U382" s="77" t="str">
        <f>VLOOKUP(F382,'N2K Features'!$D$5:$CL$125,16,FALSE)</f>
        <v>No</v>
      </c>
      <c r="V382" s="77">
        <f>VLOOKUP(F382,'N2K Features'!$D$5:$CL$125, 17,FALSE)</f>
        <v>0</v>
      </c>
      <c r="W382" s="77">
        <f>VLOOKUP(F382,'N2K Features'!$D$5:$CL$125,18,FALSE)</f>
        <v>0</v>
      </c>
      <c r="X382" s="77" t="str">
        <f>VLOOKUP(F382,'N2K Features'!$D$5:$CL$125,19,FALSE)</f>
        <v>Yes</v>
      </c>
      <c r="Y382" s="77" t="str">
        <f>VLOOKUP(F382,'N2K Features'!$D$5:$CL$125,20,FALSE)</f>
        <v>Medium</v>
      </c>
      <c r="Z382" s="77" t="str">
        <f>VLOOKUP(F382,'N2K Features'!$D$5:$CL$125,21,FALSE)</f>
        <v>High</v>
      </c>
      <c r="AA382" s="77" t="str">
        <f>VLOOKUP(F382,'N2K Features'!$D$5:$CL$125,22,FALSE)</f>
        <v>No</v>
      </c>
      <c r="AB382" s="77">
        <f>VLOOKUP(F382,'N2K Features'!$D$5:$CL$125,23,FALSE)</f>
        <v>0</v>
      </c>
      <c r="AC382" s="77">
        <f>VLOOKUP(F382,'N2K Features'!$D$5:$CL$125,24,FALSE)</f>
        <v>0</v>
      </c>
      <c r="AD382" s="77" t="str">
        <f>VLOOKUP(F382,'N2K Features'!$D$5:$CL$125,25,FALSE)</f>
        <v>No</v>
      </c>
      <c r="AE382" s="77">
        <f>VLOOKUP(F382,'N2K Features'!$D$5:$CL$125,26,FALSE)</f>
        <v>0</v>
      </c>
      <c r="AF382" s="78">
        <f>VLOOKUP(F382,'N2K Features'!$D$5:$CL$125,27,FALSE)</f>
        <v>0</v>
      </c>
      <c r="AG382" s="76" t="str">
        <f>VLOOKUP(F382,'N2K Features'!$D$5:$CL$125,28,FALSE)</f>
        <v>No</v>
      </c>
      <c r="AH382" s="76">
        <f>VLOOKUP(F382,'N2K Features'!$D$5:$CL$125,29,FALSE)</f>
        <v>0</v>
      </c>
      <c r="AI382" s="76">
        <f>VLOOKUP(F382,'N2K Features'!$D$5:$CL$125,30,FALSE)</f>
        <v>0</v>
      </c>
      <c r="AJ382" s="76" t="str">
        <f>VLOOKUP(F382,'N2K Features'!$D$5:$CL$125,31,FALSE)</f>
        <v>No</v>
      </c>
      <c r="AK382" s="76">
        <f>VLOOKUP(F382,'N2K Features'!$D$5:$CL$125,32,FALSE)</f>
        <v>0</v>
      </c>
      <c r="AL382" s="76">
        <f>VLOOKUP(F382,'N2K Features'!$D$5:$CL$125,33,FALSE)</f>
        <v>0</v>
      </c>
      <c r="AM382" s="76" t="str">
        <f>VLOOKUP(F382,'N2K Features'!$D$5:$CL$125,34,FALSE)</f>
        <v>No</v>
      </c>
      <c r="AN382" s="76">
        <f>VLOOKUP(F382,'N2K Features'!$D$5:$CL$125,35,FALSE)</f>
        <v>0</v>
      </c>
      <c r="AO382" s="76">
        <f>VLOOKUP(F382,'N2K Features'!$D$5:$CL$125,36,FALSE)</f>
        <v>0</v>
      </c>
      <c r="AP382" s="76" t="str">
        <f>VLOOKUP(F382,'N2K Features'!$D$5:$CL$125,37,FALSE)</f>
        <v>No</v>
      </c>
      <c r="AQ382" s="76">
        <f>VLOOKUP(F382,'N2K Features'!$D$5:$CL$125,38,FALSE)</f>
        <v>0</v>
      </c>
      <c r="AR382" s="76">
        <f>VLOOKUP(F382,'N2K Features'!$D$5:$CL$125,39,FALSE)</f>
        <v>0</v>
      </c>
      <c r="AS382" s="76" t="str">
        <f>VLOOKUP(F382,'N2K Features'!$D$5:$CL$125,40,FALSE)</f>
        <v>No</v>
      </c>
      <c r="AT382" s="76">
        <f>VLOOKUP(F382,'N2K Features'!$D$5:$CL$125,41,FALSE)</f>
        <v>0</v>
      </c>
      <c r="AU382" s="76">
        <f>VLOOKUP(F382,'N2K Features'!$D$5:$CL$125,42,FALSE)</f>
        <v>0</v>
      </c>
      <c r="AV382" s="76" t="str">
        <f>VLOOKUP(F382,'N2K Features'!$D$5:$CL$125,43,FALSE)</f>
        <v>No</v>
      </c>
      <c r="AW382" s="76">
        <f>VLOOKUP(F382,'N2K Features'!$D$5:$CL$125,44,FALSE)</f>
        <v>0</v>
      </c>
      <c r="AX382" s="76">
        <f>VLOOKUP(F382,'N2K Features'!$D$5:$CL$125,45,FALSE)</f>
        <v>0</v>
      </c>
      <c r="AY382" s="76" t="str">
        <f>VLOOKUP(F382,'N2K Features'!$D$5:$CL$125,46,FALSE)</f>
        <v>No</v>
      </c>
      <c r="AZ382" s="76">
        <f>VLOOKUP(F382,'N2K Features'!$D$5:$CL$125,47,FALSE)</f>
        <v>0</v>
      </c>
      <c r="BA382" s="76">
        <f>VLOOKUP(F382,'N2K Features'!$D$5:$CL$125,48,FALSE)</f>
        <v>0</v>
      </c>
      <c r="BB382" s="76" t="str">
        <f>VLOOKUP(F382,'N2K Features'!$D$5:$CL$125,49,FALSE)</f>
        <v>No</v>
      </c>
      <c r="BC382" s="76">
        <f>VLOOKUP(F382,'N2K Features'!$D$5:$CL$125,50,FALSE)</f>
        <v>0</v>
      </c>
      <c r="BD382" s="130">
        <f>VLOOKUP(F382,'N2K Features'!$D$5:$CL$125,51,FALSE)</f>
        <v>0</v>
      </c>
      <c r="BE382" s="76" t="str">
        <f>VLOOKUP(F382,'N2K Features'!$D$5:$CL$125,52,FALSE)</f>
        <v>Yes</v>
      </c>
      <c r="BF382" s="76" t="str">
        <f>VLOOKUP(F382,'N2K Features'!$D$5:$CL$125,53,FALSE)</f>
        <v>Small</v>
      </c>
      <c r="BG382" s="130" t="str">
        <f>VLOOKUP(F382,'N2K Features'!$D$5:$CL$125,54,FALSE)</f>
        <v>Low</v>
      </c>
      <c r="BH382" s="76" t="str">
        <f>VLOOKUP(F382,'N2K Features'!$D$5:$CL$125,55,FALSE)</f>
        <v>No</v>
      </c>
      <c r="BI382" s="76">
        <f>VLOOKUP(F382,'N2K Features'!$D$5:$CL$125,56,FALSE)</f>
        <v>0</v>
      </c>
      <c r="BJ382" s="76">
        <f>VLOOKUP(F382,'N2K Features'!$D$5:$CL$125,57,FALSE)</f>
        <v>0</v>
      </c>
      <c r="BK382" s="76" t="str">
        <f>VLOOKUP(F382,'N2K Features'!$D$5:$CL$125,58,FALSE)</f>
        <v>No</v>
      </c>
      <c r="BL382" s="76">
        <f>VLOOKUP(F382,'N2K Features'!$D$5:$CL$125,59,FALSE)</f>
        <v>0</v>
      </c>
      <c r="BM382" s="130">
        <f>VLOOKUP(F382,'N2K Features'!$D$5:$CL$125,60,FALSE)</f>
        <v>0</v>
      </c>
      <c r="BN382" s="76" t="str">
        <f>VLOOKUP(F382,'N2K Features'!$D$5:$CL$125,61,FALSE)</f>
        <v>No</v>
      </c>
      <c r="BO382" s="76">
        <f>VLOOKUP(F382,'N2K Features'!$D$5:$CL$125,62,FALSE)</f>
        <v>0</v>
      </c>
      <c r="BP382" s="76">
        <f>VLOOKUP(F382,'N2K Features'!$D$5:$CL$125,63,FALSE)</f>
        <v>0</v>
      </c>
      <c r="BQ382" s="76" t="str">
        <f>VLOOKUP(F382,'N2K Features'!$D$5:$CL$125,64,FALSE)</f>
        <v>No</v>
      </c>
      <c r="BR382" s="76">
        <f>VLOOKUP(F382,'N2K Features'!$D$5:$CL$125,65,FALSE)</f>
        <v>0</v>
      </c>
      <c r="BS382" s="76">
        <f>VLOOKUP(F382,'N2K Features'!$D$5:$CL$125,66,FALSE)</f>
        <v>0</v>
      </c>
      <c r="BT382" s="76" t="str">
        <f>VLOOKUP(F382,'N2K Features'!$D$5:$CL$125,67,FALSE)</f>
        <v>No</v>
      </c>
      <c r="BU382" s="76">
        <f>VLOOKUP(F382,'N2K Features'!$D$5:$CL$125,68,FALSE)</f>
        <v>0</v>
      </c>
      <c r="BV382" s="76">
        <f>VLOOKUP(F382,'N2K Features'!$D$5:$CL$125,69,FALSE)</f>
        <v>0</v>
      </c>
      <c r="BW382" s="76" t="str">
        <f>VLOOKUP(F382,'N2K Features'!$D$5:$CL$125,70,FALSE)</f>
        <v>No</v>
      </c>
      <c r="BX382" s="76">
        <f>VLOOKUP(F382,'N2K Features'!$D$5:$CL$125,71,FALSE)</f>
        <v>0</v>
      </c>
      <c r="BY382" s="130">
        <f>VLOOKUP(F382,'N2K Features'!$D$5:$CL$125,72,FALSE)</f>
        <v>0</v>
      </c>
      <c r="BZ382" s="76" t="str">
        <f>VLOOKUP(F382,'N2K Features'!$D$5:$CL$125,73,FALSE)</f>
        <v>Yes</v>
      </c>
      <c r="CA382" s="76" t="str">
        <f>VLOOKUP(F382,'N2K Features'!$D$5:$CL$125,74,FALSE)</f>
        <v>Large</v>
      </c>
      <c r="CB382" s="76" t="str">
        <f>VLOOKUP(F382,'N2K Features'!$D$5:$CL$125,75,FALSE)</f>
        <v>High</v>
      </c>
      <c r="CC382" s="76" t="str">
        <f>VLOOKUP(F382,'N2K Features'!$D$5:$CL$125,76,FALSE)</f>
        <v>No</v>
      </c>
      <c r="CD382" s="76">
        <f>VLOOKUP(F382,'N2K Features'!$D$5:$CL$125,77,FALSE)</f>
        <v>0</v>
      </c>
      <c r="CE382" s="76">
        <f>VLOOKUP(F382,'N2K Features'!$D$5:$CL$125,78,FALSE)</f>
        <v>0</v>
      </c>
      <c r="CF382" s="76" t="str">
        <f>VLOOKUP(F382,'N2K Features'!$D$5:$CL$125,79,FALSE)</f>
        <v>No</v>
      </c>
      <c r="CG382" s="76">
        <f>VLOOKUP(F382,'N2K Features'!$D$5:$CL$125,80,FALSE)</f>
        <v>0</v>
      </c>
      <c r="CH382" s="76">
        <f>VLOOKUP(F382,'N2K Features'!$D$5:$CL$125,81,FALSE)</f>
        <v>0</v>
      </c>
      <c r="CI382" s="76" t="str">
        <f>VLOOKUP(F382,'N2K Features'!$D$5:$CL$125,82,FALSE)</f>
        <v>Yes</v>
      </c>
      <c r="CJ382" s="76" t="str">
        <f>VLOOKUP(F382,'N2K Features'!$D$5:$CL$125,83,FALSE)</f>
        <v>Medium</v>
      </c>
      <c r="CK382" s="76" t="str">
        <f>VLOOKUP(F382,'N2K Features'!$D$5:$CL$125,84,FALSE)</f>
        <v>High</v>
      </c>
      <c r="CL382" s="76" t="str">
        <f>VLOOKUP(F382,'N2K Features'!$D$5:$CL$125,85,FALSE)</f>
        <v>Yes</v>
      </c>
      <c r="CM382" s="76" t="str">
        <f>VLOOKUP(F382,'N2K Features'!$D$5:$CL$125,86,FALSE)</f>
        <v>Low</v>
      </c>
      <c r="CN382" s="79" t="str">
        <f>VLOOKUP(F382,'N2K Features'!$D$5:$CL$125,87,FALSE)</f>
        <v>Interest to divers</v>
      </c>
    </row>
    <row r="383" spans="1:92" ht="14.4" hidden="1" x14ac:dyDescent="0.3">
      <c r="A383" s="129" t="s">
        <v>358</v>
      </c>
      <c r="B383" s="59" t="s">
        <v>359</v>
      </c>
      <c r="C383" s="59" t="s">
        <v>585</v>
      </c>
      <c r="D383" s="59" t="s">
        <v>640</v>
      </c>
      <c r="E383" s="59" t="s">
        <v>597</v>
      </c>
      <c r="F383" s="59" t="s">
        <v>641</v>
      </c>
      <c r="G383" s="59" t="s">
        <v>642</v>
      </c>
      <c r="H383" s="179" t="s">
        <v>643</v>
      </c>
      <c r="I383" s="77" t="str">
        <f>VLOOKUP(F383,'N2K Features'!$D$5:$CL$125,4,FALSE)</f>
        <v>Yes</v>
      </c>
      <c r="J383" s="77" t="str">
        <f>VLOOKUP(F383,'N2K Features'!$D$5:$CL$125,5,FALSE)</f>
        <v>Small</v>
      </c>
      <c r="K383" s="77" t="str">
        <f>VLOOKUP(F383,'N2K Features'!$D$5:$CL$125,6,FALSE)</f>
        <v>Moderate</v>
      </c>
      <c r="L383" s="77" t="str">
        <f>VLOOKUP(F383,'N2K Features'!$D$5:$CL$125,7,FALSE)</f>
        <v>No</v>
      </c>
      <c r="M383" s="77">
        <f>VLOOKUP(F383,'N2K Features'!$D$5:$CL$125,8,FALSE)</f>
        <v>0</v>
      </c>
      <c r="N383" s="77">
        <f>VLOOKUP(F383,'N2K Features'!$D$5:$CL$125,9,FALSE)</f>
        <v>0</v>
      </c>
      <c r="O383" s="77" t="str">
        <f>VLOOKUP(F383,'N2K Features'!$D$5:$CL$125,10,FALSE)</f>
        <v>Yes</v>
      </c>
      <c r="P383" s="77" t="str">
        <f>VLOOKUP(F383,'N2K Features'!$D$5:$CL$125,11,FALSE)</f>
        <v>Small</v>
      </c>
      <c r="Q383" s="77" t="str">
        <f>VLOOKUP(F383,'N2K Features'!$D$5:$CL$125,12,FALSE)</f>
        <v>Low</v>
      </c>
      <c r="R383" s="77" t="str">
        <f>VLOOKUP(F383,'N2K Features'!$D$5:$CL$125,13,FALSE)</f>
        <v>Yes</v>
      </c>
      <c r="S383" s="77" t="str">
        <f>VLOOKUP(F383,'N2K Features'!$D$5:$CL$125,14,FALSE)</f>
        <v>Small</v>
      </c>
      <c r="T383" s="77" t="str">
        <f>VLOOKUP(F383,'N2K Features'!$D$5:$CL$125,15,FALSE)</f>
        <v>Low</v>
      </c>
      <c r="U383" s="77" t="str">
        <f>VLOOKUP(F383,'N2K Features'!$D$5:$CL$125,16,FALSE)</f>
        <v>No</v>
      </c>
      <c r="V383" s="77">
        <f>VLOOKUP(F383,'N2K Features'!$D$5:$CL$125, 17,FALSE)</f>
        <v>0</v>
      </c>
      <c r="W383" s="77">
        <f>VLOOKUP(F383,'N2K Features'!$D$5:$CL$125,18,FALSE)</f>
        <v>0</v>
      </c>
      <c r="X383" s="77" t="str">
        <f>VLOOKUP(F383,'N2K Features'!$D$5:$CL$125,19,FALSE)</f>
        <v>No</v>
      </c>
      <c r="Y383" s="77">
        <f>VLOOKUP(F383,'N2K Features'!$D$5:$CL$125,20,FALSE)</f>
        <v>0</v>
      </c>
      <c r="Z383" s="77">
        <f>VLOOKUP(F383,'N2K Features'!$D$5:$CL$125,21,FALSE)</f>
        <v>0</v>
      </c>
      <c r="AA383" s="77" t="str">
        <f>VLOOKUP(F383,'N2K Features'!$D$5:$CL$125,22,FALSE)</f>
        <v>No</v>
      </c>
      <c r="AB383" s="77">
        <f>VLOOKUP(F383,'N2K Features'!$D$5:$CL$125,23,FALSE)</f>
        <v>0</v>
      </c>
      <c r="AC383" s="77">
        <f>VLOOKUP(F383,'N2K Features'!$D$5:$CL$125,24,FALSE)</f>
        <v>0</v>
      </c>
      <c r="AD383" s="77" t="str">
        <f>VLOOKUP(F383,'N2K Features'!$D$5:$CL$125,25,FALSE)</f>
        <v>No</v>
      </c>
      <c r="AE383" s="77">
        <f>VLOOKUP(F383,'N2K Features'!$D$5:$CL$125,26,FALSE)</f>
        <v>0</v>
      </c>
      <c r="AF383" s="78">
        <f>VLOOKUP(F383,'N2K Features'!$D$5:$CL$125,27,FALSE)</f>
        <v>0</v>
      </c>
      <c r="AG383" s="76" t="str">
        <f>VLOOKUP(F383,'N2K Features'!$D$5:$CL$125,28,FALSE)</f>
        <v>No</v>
      </c>
      <c r="AH383" s="76">
        <f>VLOOKUP(F383,'N2K Features'!$D$5:$CL$125,29,FALSE)</f>
        <v>0</v>
      </c>
      <c r="AI383" s="76">
        <f>VLOOKUP(F383,'N2K Features'!$D$5:$CL$125,30,FALSE)</f>
        <v>0</v>
      </c>
      <c r="AJ383" s="76" t="str">
        <f>VLOOKUP(F383,'N2K Features'!$D$5:$CL$125,31,FALSE)</f>
        <v>No</v>
      </c>
      <c r="AK383" s="76">
        <f>VLOOKUP(F383,'N2K Features'!$D$5:$CL$125,32,FALSE)</f>
        <v>0</v>
      </c>
      <c r="AL383" s="76">
        <f>VLOOKUP(F383,'N2K Features'!$D$5:$CL$125,33,FALSE)</f>
        <v>0</v>
      </c>
      <c r="AM383" s="76" t="str">
        <f>VLOOKUP(F383,'N2K Features'!$D$5:$CL$125,34,FALSE)</f>
        <v>No</v>
      </c>
      <c r="AN383" s="76">
        <f>VLOOKUP(F383,'N2K Features'!$D$5:$CL$125,35,FALSE)</f>
        <v>0</v>
      </c>
      <c r="AO383" s="76">
        <f>VLOOKUP(F383,'N2K Features'!$D$5:$CL$125,36,FALSE)</f>
        <v>0</v>
      </c>
      <c r="AP383" s="76" t="str">
        <f>VLOOKUP(F383,'N2K Features'!$D$5:$CL$125,37,FALSE)</f>
        <v>No</v>
      </c>
      <c r="AQ383" s="76">
        <f>VLOOKUP(F383,'N2K Features'!$D$5:$CL$125,38,FALSE)</f>
        <v>0</v>
      </c>
      <c r="AR383" s="76">
        <f>VLOOKUP(F383,'N2K Features'!$D$5:$CL$125,39,FALSE)</f>
        <v>0</v>
      </c>
      <c r="AS383" s="76" t="str">
        <f>VLOOKUP(F383,'N2K Features'!$D$5:$CL$125,40,FALSE)</f>
        <v>No</v>
      </c>
      <c r="AT383" s="76">
        <f>VLOOKUP(F383,'N2K Features'!$D$5:$CL$125,41,FALSE)</f>
        <v>0</v>
      </c>
      <c r="AU383" s="76">
        <f>VLOOKUP(F383,'N2K Features'!$D$5:$CL$125,42,FALSE)</f>
        <v>0</v>
      </c>
      <c r="AV383" s="76" t="str">
        <f>VLOOKUP(F383,'N2K Features'!$D$5:$CL$125,43,FALSE)</f>
        <v>No</v>
      </c>
      <c r="AW383" s="76">
        <f>VLOOKUP(F383,'N2K Features'!$D$5:$CL$125,44,FALSE)</f>
        <v>0</v>
      </c>
      <c r="AX383" s="76">
        <f>VLOOKUP(F383,'N2K Features'!$D$5:$CL$125,45,FALSE)</f>
        <v>0</v>
      </c>
      <c r="AY383" s="76" t="str">
        <f>VLOOKUP(F383,'N2K Features'!$D$5:$CL$125,46,FALSE)</f>
        <v>No</v>
      </c>
      <c r="AZ383" s="76">
        <f>VLOOKUP(F383,'N2K Features'!$D$5:$CL$125,47,FALSE)</f>
        <v>0</v>
      </c>
      <c r="BA383" s="76">
        <f>VLOOKUP(F383,'N2K Features'!$D$5:$CL$125,48,FALSE)</f>
        <v>0</v>
      </c>
      <c r="BB383" s="76" t="str">
        <f>VLOOKUP(F383,'N2K Features'!$D$5:$CL$125,49,FALSE)</f>
        <v>No</v>
      </c>
      <c r="BC383" s="76">
        <f>VLOOKUP(F383,'N2K Features'!$D$5:$CL$125,50,FALSE)</f>
        <v>0</v>
      </c>
      <c r="BD383" s="130">
        <f>VLOOKUP(F383,'N2K Features'!$D$5:$CL$125,51,FALSE)</f>
        <v>0</v>
      </c>
      <c r="BE383" s="76" t="str">
        <f>VLOOKUP(F383,'N2K Features'!$D$5:$CL$125,52,FALSE)</f>
        <v>No</v>
      </c>
      <c r="BF383" s="76">
        <f>VLOOKUP(F383,'N2K Features'!$D$5:$CL$125,53,FALSE)</f>
        <v>0</v>
      </c>
      <c r="BG383" s="130">
        <f>VLOOKUP(F383,'N2K Features'!$D$5:$CL$125,54,FALSE)</f>
        <v>0</v>
      </c>
      <c r="BH383" s="76" t="str">
        <f>VLOOKUP(F383,'N2K Features'!$D$5:$CL$125,55,FALSE)</f>
        <v>No</v>
      </c>
      <c r="BI383" s="76">
        <f>VLOOKUP(F383,'N2K Features'!$D$5:$CL$125,56,FALSE)</f>
        <v>0</v>
      </c>
      <c r="BJ383" s="76">
        <f>VLOOKUP(F383,'N2K Features'!$D$5:$CL$125,57,FALSE)</f>
        <v>0</v>
      </c>
      <c r="BK383" s="76" t="str">
        <f>VLOOKUP(F383,'N2K Features'!$D$5:$CL$125,58,FALSE)</f>
        <v>No</v>
      </c>
      <c r="BL383" s="76">
        <f>VLOOKUP(F383,'N2K Features'!$D$5:$CL$125,59,FALSE)</f>
        <v>0</v>
      </c>
      <c r="BM383" s="130">
        <f>VLOOKUP(F383,'N2K Features'!$D$5:$CL$125,60,FALSE)</f>
        <v>0</v>
      </c>
      <c r="BN383" s="76" t="str">
        <f>VLOOKUP(F383,'N2K Features'!$D$5:$CL$125,61,FALSE)</f>
        <v>No</v>
      </c>
      <c r="BO383" s="76">
        <f>VLOOKUP(F383,'N2K Features'!$D$5:$CL$125,62,FALSE)</f>
        <v>0</v>
      </c>
      <c r="BP383" s="76">
        <f>VLOOKUP(F383,'N2K Features'!$D$5:$CL$125,63,FALSE)</f>
        <v>0</v>
      </c>
      <c r="BQ383" s="76" t="str">
        <f>VLOOKUP(F383,'N2K Features'!$D$5:$CL$125,64,FALSE)</f>
        <v>No</v>
      </c>
      <c r="BR383" s="76">
        <f>VLOOKUP(F383,'N2K Features'!$D$5:$CL$125,65,FALSE)</f>
        <v>0</v>
      </c>
      <c r="BS383" s="76">
        <f>VLOOKUP(F383,'N2K Features'!$D$5:$CL$125,66,FALSE)</f>
        <v>0</v>
      </c>
      <c r="BT383" s="76" t="str">
        <f>VLOOKUP(F383,'N2K Features'!$D$5:$CL$125,67,FALSE)</f>
        <v>No</v>
      </c>
      <c r="BU383" s="76">
        <f>VLOOKUP(F383,'N2K Features'!$D$5:$CL$125,68,FALSE)</f>
        <v>0</v>
      </c>
      <c r="BV383" s="76">
        <f>VLOOKUP(F383,'N2K Features'!$D$5:$CL$125,69,FALSE)</f>
        <v>0</v>
      </c>
      <c r="BW383" s="76" t="str">
        <f>VLOOKUP(F383,'N2K Features'!$D$5:$CL$125,70,FALSE)</f>
        <v>No</v>
      </c>
      <c r="BX383" s="76">
        <f>VLOOKUP(F383,'N2K Features'!$D$5:$CL$125,71,FALSE)</f>
        <v>0</v>
      </c>
      <c r="BY383" s="130">
        <f>VLOOKUP(F383,'N2K Features'!$D$5:$CL$125,72,FALSE)</f>
        <v>0</v>
      </c>
      <c r="BZ383" s="76" t="str">
        <f>VLOOKUP(F383,'N2K Features'!$D$5:$CL$125,73,FALSE)</f>
        <v>Yes</v>
      </c>
      <c r="CA383" s="76" t="str">
        <f>VLOOKUP(F383,'N2K Features'!$D$5:$CL$125,74,FALSE)</f>
        <v>Small</v>
      </c>
      <c r="CB383" s="76" t="str">
        <f>VLOOKUP(F383,'N2K Features'!$D$5:$CL$125,75,FALSE)</f>
        <v>Low</v>
      </c>
      <c r="CC383" s="76" t="str">
        <f>VLOOKUP(F383,'N2K Features'!$D$5:$CL$125,76,FALSE)</f>
        <v>No</v>
      </c>
      <c r="CD383" s="76">
        <f>VLOOKUP(F383,'N2K Features'!$D$5:$CL$125,77,FALSE)</f>
        <v>0</v>
      </c>
      <c r="CE383" s="76">
        <f>VLOOKUP(F383,'N2K Features'!$D$5:$CL$125,78,FALSE)</f>
        <v>0</v>
      </c>
      <c r="CF383" s="76" t="str">
        <f>VLOOKUP(F383,'N2K Features'!$D$5:$CL$125,79,FALSE)</f>
        <v>No</v>
      </c>
      <c r="CG383" s="76">
        <f>VLOOKUP(F383,'N2K Features'!$D$5:$CL$125,80,FALSE)</f>
        <v>0</v>
      </c>
      <c r="CH383" s="76">
        <f>VLOOKUP(F383,'N2K Features'!$D$5:$CL$125,81,FALSE)</f>
        <v>0</v>
      </c>
      <c r="CI383" s="76" t="str">
        <f>VLOOKUP(F383,'N2K Features'!$D$5:$CL$125,82,FALSE)</f>
        <v>No</v>
      </c>
      <c r="CJ383" s="76">
        <f>VLOOKUP(F383,'N2K Features'!$D$5:$CL$125,83,FALSE)</f>
        <v>0</v>
      </c>
      <c r="CK383" s="76">
        <f>VLOOKUP(F383,'N2K Features'!$D$5:$CL$125,84,FALSE)</f>
        <v>0</v>
      </c>
      <c r="CL383" s="76" t="str">
        <f>VLOOKUP(F383,'N2K Features'!$D$5:$CL$125,85,FALSE)</f>
        <v>Yes</v>
      </c>
      <c r="CM383" s="76" t="str">
        <f>VLOOKUP(F383,'N2K Features'!$D$5:$CL$125,86,FALSE)</f>
        <v>Low</v>
      </c>
      <c r="CN383" s="79" t="str">
        <f>VLOOKUP(F383,'N2K Features'!$D$5:$CL$125,87,FALSE)</f>
        <v>Contributes to iconic Welsh coastal landscape, sometimes accessible from tourist beaches</v>
      </c>
    </row>
    <row r="384" spans="1:92" ht="14.4" hidden="1" x14ac:dyDescent="0.3">
      <c r="A384" s="129" t="s">
        <v>360</v>
      </c>
      <c r="B384" s="59" t="s">
        <v>582</v>
      </c>
      <c r="C384" s="59" t="s">
        <v>585</v>
      </c>
      <c r="D384" s="59" t="s">
        <v>82</v>
      </c>
      <c r="E384" s="59" t="s">
        <v>586</v>
      </c>
      <c r="F384" s="59" t="s">
        <v>83</v>
      </c>
      <c r="G384" s="59" t="s">
        <v>84</v>
      </c>
      <c r="H384" s="179" t="s">
        <v>85</v>
      </c>
      <c r="I384" s="77" t="str">
        <f>VLOOKUP(F384,'N2K Features'!$D$5:$CL$125,4,FALSE)</f>
        <v>Yes</v>
      </c>
      <c r="J384" s="77" t="str">
        <f>VLOOKUP(F384,'N2K Features'!$D$5:$CL$125,5,FALSE)</f>
        <v>Medium</v>
      </c>
      <c r="K384" s="77" t="str">
        <f>VLOOKUP(F384,'N2K Features'!$D$5:$CL$125,6,FALSE)</f>
        <v>Moderate</v>
      </c>
      <c r="L384" s="77" t="str">
        <f>VLOOKUP(F384,'N2K Features'!$D$5:$CL$125,7,FALSE)</f>
        <v>Yes</v>
      </c>
      <c r="M384" s="77" t="str">
        <f>VLOOKUP(F384,'N2K Features'!$D$5:$CL$125,8,FALSE)</f>
        <v>Large</v>
      </c>
      <c r="N384" s="77" t="str">
        <f>VLOOKUP(F384,'N2K Features'!$D$5:$CL$125,9,FALSE)</f>
        <v>High</v>
      </c>
      <c r="O384" s="77" t="str">
        <f>VLOOKUP(F384,'N2K Features'!$D$5:$CL$125,10,FALSE)</f>
        <v>Yes</v>
      </c>
      <c r="P384" s="77" t="str">
        <f>VLOOKUP(F384,'N2K Features'!$D$5:$CL$125,11,FALSE)</f>
        <v>Medium</v>
      </c>
      <c r="Q384" s="77" t="str">
        <f>VLOOKUP(F384,'N2K Features'!$D$5:$CL$125,12,FALSE)</f>
        <v>Low</v>
      </c>
      <c r="R384" s="77" t="str">
        <f>VLOOKUP(F384,'N2K Features'!$D$5:$CL$125,13,FALSE)</f>
        <v>Yes</v>
      </c>
      <c r="S384" s="77" t="str">
        <f>VLOOKUP(F384,'N2K Features'!$D$5:$CL$125,14,FALSE)</f>
        <v>Large</v>
      </c>
      <c r="T384" s="77" t="str">
        <f>VLOOKUP(F384,'N2K Features'!$D$5:$CL$125,15,FALSE)</f>
        <v>High</v>
      </c>
      <c r="U384" s="77" t="str">
        <f>VLOOKUP(F384,'N2K Features'!$D$5:$CL$125,16,FALSE)</f>
        <v>Yes</v>
      </c>
      <c r="V384" s="77" t="str">
        <f>VLOOKUP(F384,'N2K Features'!$D$5:$CL$125, 17,FALSE)</f>
        <v>Small</v>
      </c>
      <c r="W384" s="77" t="str">
        <f>VLOOKUP(F384,'N2K Features'!$D$5:$CL$125,18,FALSE)</f>
        <v>Low</v>
      </c>
      <c r="X384" s="77" t="str">
        <f>VLOOKUP(F384,'N2K Features'!$D$5:$CL$125,19,FALSE)</f>
        <v>No</v>
      </c>
      <c r="Y384" s="77">
        <f>VLOOKUP(F384,'N2K Features'!$D$5:$CL$125,20,FALSE)</f>
        <v>0</v>
      </c>
      <c r="Z384" s="77">
        <f>VLOOKUP(F384,'N2K Features'!$D$5:$CL$125,21,FALSE)</f>
        <v>0</v>
      </c>
      <c r="AA384" s="77" t="str">
        <f>VLOOKUP(F384,'N2K Features'!$D$5:$CL$125,22,FALSE)</f>
        <v>No</v>
      </c>
      <c r="AB384" s="77">
        <f>VLOOKUP(F384,'N2K Features'!$D$5:$CL$125,23,FALSE)</f>
        <v>0</v>
      </c>
      <c r="AC384" s="77">
        <f>VLOOKUP(F384,'N2K Features'!$D$5:$CL$125,24,FALSE)</f>
        <v>0</v>
      </c>
      <c r="AD384" s="77" t="str">
        <f>VLOOKUP(F384,'N2K Features'!$D$5:$CL$125,25,FALSE)</f>
        <v>Yes</v>
      </c>
      <c r="AE384" s="77" t="str">
        <f>VLOOKUP(F384,'N2K Features'!$D$5:$CL$125,26,FALSE)</f>
        <v>Medium</v>
      </c>
      <c r="AF384" s="78" t="str">
        <f>VLOOKUP(F384,'N2K Features'!$D$5:$CL$125,27,FALSE)</f>
        <v>High</v>
      </c>
      <c r="AG384" s="76" t="str">
        <f>VLOOKUP(F384,'N2K Features'!$D$5:$CL$125,28,FALSE)</f>
        <v>No</v>
      </c>
      <c r="AH384" s="76">
        <f>VLOOKUP(F384,'N2K Features'!$D$5:$CL$125,29,FALSE)</f>
        <v>0</v>
      </c>
      <c r="AI384" s="76">
        <f>VLOOKUP(F384,'N2K Features'!$D$5:$CL$125,30,FALSE)</f>
        <v>0</v>
      </c>
      <c r="AJ384" s="76" t="str">
        <f>VLOOKUP(F384,'N2K Features'!$D$5:$CL$125,31,FALSE)</f>
        <v>No</v>
      </c>
      <c r="AK384" s="76">
        <f>VLOOKUP(F384,'N2K Features'!$D$5:$CL$125,32,FALSE)</f>
        <v>0</v>
      </c>
      <c r="AL384" s="76">
        <f>VLOOKUP(F384,'N2K Features'!$D$5:$CL$125,33,FALSE)</f>
        <v>0</v>
      </c>
      <c r="AM384" s="76" t="str">
        <f>VLOOKUP(F384,'N2K Features'!$D$5:$CL$125,34,FALSE)</f>
        <v>Yes</v>
      </c>
      <c r="AN384" s="76" t="str">
        <f>VLOOKUP(F384,'N2K Features'!$D$5:$CL$125,35,FALSE)</f>
        <v>Small</v>
      </c>
      <c r="AO384" s="76" t="str">
        <f>VLOOKUP(F384,'N2K Features'!$D$5:$CL$125,36,FALSE)</f>
        <v>Low</v>
      </c>
      <c r="AP384" s="76" t="str">
        <f>VLOOKUP(F384,'N2K Features'!$D$5:$CL$125,37,FALSE)</f>
        <v>Yes</v>
      </c>
      <c r="AQ384" s="76" t="str">
        <f>VLOOKUP(F384,'N2K Features'!$D$5:$CL$125,38,FALSE)</f>
        <v>Small</v>
      </c>
      <c r="AR384" s="76" t="str">
        <f>VLOOKUP(F384,'N2K Features'!$D$5:$CL$125,39,FALSE)</f>
        <v>Low</v>
      </c>
      <c r="AS384" s="76" t="str">
        <f>VLOOKUP(F384,'N2K Features'!$D$5:$CL$125,40,FALSE)</f>
        <v>No</v>
      </c>
      <c r="AT384" s="76">
        <f>VLOOKUP(F384,'N2K Features'!$D$5:$CL$125,41,FALSE)</f>
        <v>0</v>
      </c>
      <c r="AU384" s="76">
        <f>VLOOKUP(F384,'N2K Features'!$D$5:$CL$125,42,FALSE)</f>
        <v>0</v>
      </c>
      <c r="AV384" s="76" t="str">
        <f>VLOOKUP(F384,'N2K Features'!$D$5:$CL$125,43,FALSE)</f>
        <v>Yes</v>
      </c>
      <c r="AW384" s="76" t="str">
        <f>VLOOKUP(F384,'N2K Features'!$D$5:$CL$125,44,FALSE)</f>
        <v>Medium</v>
      </c>
      <c r="AX384" s="76" t="str">
        <f>VLOOKUP(F384,'N2K Features'!$D$5:$CL$125,45,FALSE)</f>
        <v>High</v>
      </c>
      <c r="AY384" s="76" t="str">
        <f>VLOOKUP(F384,'N2K Features'!$D$5:$CL$125,46,FALSE)</f>
        <v>No</v>
      </c>
      <c r="AZ384" s="76">
        <f>VLOOKUP(F384,'N2K Features'!$D$5:$CL$125,47,FALSE)</f>
        <v>0</v>
      </c>
      <c r="BA384" s="76">
        <f>VLOOKUP(F384,'N2K Features'!$D$5:$CL$125,48,FALSE)</f>
        <v>0</v>
      </c>
      <c r="BB384" s="76" t="str">
        <f>VLOOKUP(F384,'N2K Features'!$D$5:$CL$125,49,FALSE)</f>
        <v>No</v>
      </c>
      <c r="BC384" s="76">
        <f>VLOOKUP(F384,'N2K Features'!$D$5:$CL$125,50,FALSE)</f>
        <v>0</v>
      </c>
      <c r="BD384" s="130">
        <f>VLOOKUP(F384,'N2K Features'!$D$5:$CL$125,51,FALSE)</f>
        <v>0</v>
      </c>
      <c r="BE384" s="76" t="str">
        <f>VLOOKUP(F384,'N2K Features'!$D$5:$CL$125,52,FALSE)</f>
        <v>No</v>
      </c>
      <c r="BF384" s="76">
        <f>VLOOKUP(F384,'N2K Features'!$D$5:$CL$125,53,FALSE)</f>
        <v>0</v>
      </c>
      <c r="BG384" s="130">
        <f>VLOOKUP(F384,'N2K Features'!$D$5:$CL$125,54,FALSE)</f>
        <v>0</v>
      </c>
      <c r="BH384" s="76" t="str">
        <f>VLOOKUP(F384,'N2K Features'!$D$5:$CL$125,55,FALSE)</f>
        <v>Yes</v>
      </c>
      <c r="BI384" s="76" t="str">
        <f>VLOOKUP(F384,'N2K Features'!$D$5:$CL$125,56,FALSE)</f>
        <v>Large</v>
      </c>
      <c r="BJ384" s="76" t="str">
        <f>VLOOKUP(F384,'N2K Features'!$D$5:$CL$125,57,FALSE)</f>
        <v>High</v>
      </c>
      <c r="BK384" s="76" t="str">
        <f>VLOOKUP(F384,'N2K Features'!$D$5:$CL$125,58,FALSE)</f>
        <v>Yes</v>
      </c>
      <c r="BL384" s="76" t="str">
        <f>VLOOKUP(F384,'N2K Features'!$D$5:$CL$125,59,FALSE)</f>
        <v>Large</v>
      </c>
      <c r="BM384" s="130" t="str">
        <f>VLOOKUP(F384,'N2K Features'!$D$5:$CL$125,60,FALSE)</f>
        <v>High</v>
      </c>
      <c r="BN384" s="76" t="str">
        <f>VLOOKUP(F384,'N2K Features'!$D$5:$CL$125,61,FALSE)</f>
        <v>Yes</v>
      </c>
      <c r="BO384" s="76" t="str">
        <f>VLOOKUP(F384,'N2K Features'!$D$5:$CL$125,62,FALSE)</f>
        <v>Medium</v>
      </c>
      <c r="BP384" s="76" t="str">
        <f>VLOOKUP(F384,'N2K Features'!$D$5:$CL$125,63,FALSE)</f>
        <v>Moderate</v>
      </c>
      <c r="BQ384" s="76" t="str">
        <f>VLOOKUP(F384,'N2K Features'!$D$5:$CL$125,64,FALSE)</f>
        <v>Yes</v>
      </c>
      <c r="BR384" s="76" t="str">
        <f>VLOOKUP(F384,'N2K Features'!$D$5:$CL$125,65,FALSE)</f>
        <v>Medium</v>
      </c>
      <c r="BS384" s="76" t="str">
        <f>VLOOKUP(F384,'N2K Features'!$D$5:$CL$125,66,FALSE)</f>
        <v>Moderate</v>
      </c>
      <c r="BT384" s="76" t="str">
        <f>VLOOKUP(F384,'N2K Features'!$D$5:$CL$125,67,FALSE)</f>
        <v>Yes</v>
      </c>
      <c r="BU384" s="76" t="str">
        <f>VLOOKUP(F384,'N2K Features'!$D$5:$CL$125,68,FALSE)</f>
        <v>Small</v>
      </c>
      <c r="BV384" s="76" t="str">
        <f>VLOOKUP(F384,'N2K Features'!$D$5:$CL$125,69,FALSE)</f>
        <v>Low</v>
      </c>
      <c r="BW384" s="76" t="str">
        <f>VLOOKUP(F384,'N2K Features'!$D$5:$CL$125,70,FALSE)</f>
        <v>Yes</v>
      </c>
      <c r="BX384" s="76" t="str">
        <f>VLOOKUP(F384,'N2K Features'!$D$5:$CL$125,71,FALSE)</f>
        <v>Large</v>
      </c>
      <c r="BY384" s="130" t="str">
        <f>VLOOKUP(F384,'N2K Features'!$D$5:$CL$125,72,FALSE)</f>
        <v>High</v>
      </c>
      <c r="BZ384" s="76" t="str">
        <f>VLOOKUP(F384,'N2K Features'!$D$5:$CL$125,73,FALSE)</f>
        <v>No</v>
      </c>
      <c r="CA384" s="76">
        <f>VLOOKUP(F384,'N2K Features'!$D$5:$CL$125,74,FALSE)</f>
        <v>0</v>
      </c>
      <c r="CB384" s="76">
        <f>VLOOKUP(F384,'N2K Features'!$D$5:$CL$125,75,FALSE)</f>
        <v>0</v>
      </c>
      <c r="CC384" s="76" t="str">
        <f>VLOOKUP(F384,'N2K Features'!$D$5:$CL$125,76,FALSE)</f>
        <v>No</v>
      </c>
      <c r="CD384" s="76">
        <f>VLOOKUP(F384,'N2K Features'!$D$5:$CL$125,77,FALSE)</f>
        <v>0</v>
      </c>
      <c r="CE384" s="76">
        <f>VLOOKUP(F384,'N2K Features'!$D$5:$CL$125,78,FALSE)</f>
        <v>0</v>
      </c>
      <c r="CF384" s="76" t="str">
        <f>VLOOKUP(F384,'N2K Features'!$D$5:$CL$125,79,FALSE)</f>
        <v>Yes</v>
      </c>
      <c r="CG384" s="76" t="str">
        <f>VLOOKUP(F384,'N2K Features'!$D$5:$CL$125,80,FALSE)</f>
        <v>Medium</v>
      </c>
      <c r="CH384" s="76" t="str">
        <f>VLOOKUP(F384,'N2K Features'!$D$5:$CL$125,81,FALSE)</f>
        <v>High</v>
      </c>
      <c r="CI384" s="76" t="str">
        <f>VLOOKUP(F384,'N2K Features'!$D$5:$CL$125,82,FALSE)</f>
        <v>Yes</v>
      </c>
      <c r="CJ384" s="76" t="str">
        <f>VLOOKUP(F384,'N2K Features'!$D$5:$CL$125,83,FALSE)</f>
        <v>Medium</v>
      </c>
      <c r="CK384" s="76" t="str">
        <f>VLOOKUP(F384,'N2K Features'!$D$5:$CL$125,84,FALSE)</f>
        <v>High</v>
      </c>
      <c r="CL384" s="76" t="str">
        <f>VLOOKUP(F384,'N2K Features'!$D$5:$CL$125,85,FALSE)</f>
        <v>Yes</v>
      </c>
      <c r="CM384" s="76" t="str">
        <f>VLOOKUP(F384,'N2K Features'!$D$5:$CL$125,86,FALSE)</f>
        <v>Medium</v>
      </c>
      <c r="CN384" s="79" t="str">
        <f>VLOOKUP(F384,'N2K Features'!$D$5:$CL$125,87,FALSE)</f>
        <v xml:space="preserve">Distinctive natural character, remote and wild; contributes to iconic upland landscapes of Wales; used by hikers </v>
      </c>
    </row>
    <row r="385" spans="1:92" ht="14.4" hidden="1" x14ac:dyDescent="0.3">
      <c r="A385" s="129" t="s">
        <v>360</v>
      </c>
      <c r="B385" s="59" t="s">
        <v>582</v>
      </c>
      <c r="C385" s="59" t="s">
        <v>585</v>
      </c>
      <c r="D385" s="59" t="s">
        <v>146</v>
      </c>
      <c r="E385" s="59" t="s">
        <v>590</v>
      </c>
      <c r="F385" s="59" t="s">
        <v>147</v>
      </c>
      <c r="G385" s="59" t="s">
        <v>148</v>
      </c>
      <c r="H385" s="179" t="s">
        <v>149</v>
      </c>
      <c r="I385" s="77" t="str">
        <f>VLOOKUP(F385,'N2K Features'!$D$5:$CL$125,4,FALSE)</f>
        <v>Yes</v>
      </c>
      <c r="J385" s="77" t="str">
        <f>VLOOKUP(F385,'N2K Features'!$D$5:$CL$125,5,FALSE)</f>
        <v>Medium</v>
      </c>
      <c r="K385" s="77" t="str">
        <f>VLOOKUP(F385,'N2K Features'!$D$5:$CL$125,6,FALSE)</f>
        <v>Moderate</v>
      </c>
      <c r="L385" s="77" t="str">
        <f>VLOOKUP(F385,'N2K Features'!$D$5:$CL$125,7,FALSE)</f>
        <v>Yes</v>
      </c>
      <c r="M385" s="77" t="str">
        <f>VLOOKUP(F385,'N2K Features'!$D$5:$CL$125,8,FALSE)</f>
        <v>Medium</v>
      </c>
      <c r="N385" s="77" t="str">
        <f>VLOOKUP(F385,'N2K Features'!$D$5:$CL$125,9,FALSE)</f>
        <v>High</v>
      </c>
      <c r="O385" s="77" t="str">
        <f>VLOOKUP(F385,'N2K Features'!$D$5:$CL$125,10,FALSE)</f>
        <v>Yes</v>
      </c>
      <c r="P385" s="77" t="str">
        <f>VLOOKUP(F385,'N2K Features'!$D$5:$CL$125,11,FALSE)</f>
        <v>Medium</v>
      </c>
      <c r="Q385" s="77" t="str">
        <f>VLOOKUP(F385,'N2K Features'!$D$5:$CL$125,12,FALSE)</f>
        <v>Low</v>
      </c>
      <c r="R385" s="77" t="str">
        <f>VLOOKUP(F385,'N2K Features'!$D$5:$CL$125,13,FALSE)</f>
        <v>Yes</v>
      </c>
      <c r="S385" s="77" t="str">
        <f>VLOOKUP(F385,'N2K Features'!$D$5:$CL$125,14,FALSE)</f>
        <v>Medium</v>
      </c>
      <c r="T385" s="77" t="str">
        <f>VLOOKUP(F385,'N2K Features'!$D$5:$CL$125,15,FALSE)</f>
        <v>High</v>
      </c>
      <c r="U385" s="77" t="str">
        <f>VLOOKUP(F385,'N2K Features'!$D$5:$CL$125,16,FALSE)</f>
        <v>Yes</v>
      </c>
      <c r="V385" s="77" t="str">
        <f>VLOOKUP(F385,'N2K Features'!$D$5:$CL$125, 17,FALSE)</f>
        <v>Small</v>
      </c>
      <c r="W385" s="77" t="str">
        <f>VLOOKUP(F385,'N2K Features'!$D$5:$CL$125,18,FALSE)</f>
        <v>Low</v>
      </c>
      <c r="X385" s="77" t="str">
        <f>VLOOKUP(F385,'N2K Features'!$D$5:$CL$125,19,FALSE)</f>
        <v>No</v>
      </c>
      <c r="Y385" s="77">
        <f>VLOOKUP(F385,'N2K Features'!$D$5:$CL$125,20,FALSE)</f>
        <v>0</v>
      </c>
      <c r="Z385" s="77">
        <f>VLOOKUP(F385,'N2K Features'!$D$5:$CL$125,21,FALSE)</f>
        <v>0</v>
      </c>
      <c r="AA385" s="77" t="str">
        <f>VLOOKUP(F385,'N2K Features'!$D$5:$CL$125,22,FALSE)</f>
        <v>No</v>
      </c>
      <c r="AB385" s="77">
        <f>VLOOKUP(F385,'N2K Features'!$D$5:$CL$125,23,FALSE)</f>
        <v>0</v>
      </c>
      <c r="AC385" s="77">
        <f>VLOOKUP(F385,'N2K Features'!$D$5:$CL$125,24,FALSE)</f>
        <v>0</v>
      </c>
      <c r="AD385" s="77" t="str">
        <f>VLOOKUP(F385,'N2K Features'!$D$5:$CL$125,25,FALSE)</f>
        <v>Yes</v>
      </c>
      <c r="AE385" s="77" t="str">
        <f>VLOOKUP(F385,'N2K Features'!$D$5:$CL$125,26,FALSE)</f>
        <v>Medium</v>
      </c>
      <c r="AF385" s="78" t="str">
        <f>VLOOKUP(F385,'N2K Features'!$D$5:$CL$125,27,FALSE)</f>
        <v>High</v>
      </c>
      <c r="AG385" s="76" t="str">
        <f>VLOOKUP(F385,'N2K Features'!$D$5:$CL$125,28,FALSE)</f>
        <v>Yes</v>
      </c>
      <c r="AH385" s="76" t="str">
        <f>VLOOKUP(F385,'N2K Features'!$D$5:$CL$125,29,FALSE)</f>
        <v>Small</v>
      </c>
      <c r="AI385" s="76" t="str">
        <f>VLOOKUP(F385,'N2K Features'!$D$5:$CL$125,30,FALSE)</f>
        <v>High</v>
      </c>
      <c r="AJ385" s="76" t="str">
        <f>VLOOKUP(F385,'N2K Features'!$D$5:$CL$125,31,FALSE)</f>
        <v>Yes</v>
      </c>
      <c r="AK385" s="76" t="str">
        <f>VLOOKUP(F385,'N2K Features'!$D$5:$CL$125,32,FALSE)</f>
        <v>Medium</v>
      </c>
      <c r="AL385" s="76" t="str">
        <f>VLOOKUP(F385,'N2K Features'!$D$5:$CL$125,33,FALSE)</f>
        <v>Low</v>
      </c>
      <c r="AM385" s="76" t="str">
        <f>VLOOKUP(F385,'N2K Features'!$D$5:$CL$125,34,FALSE)</f>
        <v>No</v>
      </c>
      <c r="AN385" s="76">
        <f>VLOOKUP(F385,'N2K Features'!$D$5:$CL$125,35,FALSE)</f>
        <v>0</v>
      </c>
      <c r="AO385" s="76">
        <f>VLOOKUP(F385,'N2K Features'!$D$5:$CL$125,36,FALSE)</f>
        <v>0</v>
      </c>
      <c r="AP385" s="76" t="str">
        <f>VLOOKUP(F385,'N2K Features'!$D$5:$CL$125,37,FALSE)</f>
        <v>Yes</v>
      </c>
      <c r="AQ385" s="76" t="str">
        <f>VLOOKUP(F385,'N2K Features'!$D$5:$CL$125,38,FALSE)</f>
        <v>Small</v>
      </c>
      <c r="AR385" s="76" t="str">
        <f>VLOOKUP(F385,'N2K Features'!$D$5:$CL$125,39,FALSE)</f>
        <v>Low</v>
      </c>
      <c r="AS385" s="76" t="str">
        <f>VLOOKUP(F385,'N2K Features'!$D$5:$CL$125,40,FALSE)</f>
        <v>Yes</v>
      </c>
      <c r="AT385" s="76" t="str">
        <f>VLOOKUP(F385,'N2K Features'!$D$5:$CL$125,41,FALSE)</f>
        <v>Small</v>
      </c>
      <c r="AU385" s="76" t="str">
        <f>VLOOKUP(F385,'N2K Features'!$D$5:$CL$125,42,FALSE)</f>
        <v>High</v>
      </c>
      <c r="AV385" s="76" t="str">
        <f>VLOOKUP(F385,'N2K Features'!$D$5:$CL$125,43,FALSE)</f>
        <v>No</v>
      </c>
      <c r="AW385" s="76">
        <f>VLOOKUP(F385,'N2K Features'!$D$5:$CL$125,44,FALSE)</f>
        <v>0</v>
      </c>
      <c r="AX385" s="76">
        <f>VLOOKUP(F385,'N2K Features'!$D$5:$CL$125,45,FALSE)</f>
        <v>0</v>
      </c>
      <c r="AY385" s="76" t="str">
        <f>VLOOKUP(F385,'N2K Features'!$D$5:$CL$125,46,FALSE)</f>
        <v>No</v>
      </c>
      <c r="AZ385" s="76">
        <f>VLOOKUP(F385,'N2K Features'!$D$5:$CL$125,47,FALSE)</f>
        <v>0</v>
      </c>
      <c r="BA385" s="76">
        <f>VLOOKUP(F385,'N2K Features'!$D$5:$CL$125,48,FALSE)</f>
        <v>0</v>
      </c>
      <c r="BB385" s="76" t="str">
        <f>VLOOKUP(F385,'N2K Features'!$D$5:$CL$125,49,FALSE)</f>
        <v>No</v>
      </c>
      <c r="BC385" s="76">
        <f>VLOOKUP(F385,'N2K Features'!$D$5:$CL$125,50,FALSE)</f>
        <v>0</v>
      </c>
      <c r="BD385" s="130">
        <f>VLOOKUP(F385,'N2K Features'!$D$5:$CL$125,51,FALSE)</f>
        <v>0</v>
      </c>
      <c r="BE385" s="76" t="str">
        <f>VLOOKUP(F385,'N2K Features'!$D$5:$CL$125,52,FALSE)</f>
        <v>Yes</v>
      </c>
      <c r="BF385" s="76" t="str">
        <f>VLOOKUP(F385,'N2K Features'!$D$5:$CL$125,53,FALSE)</f>
        <v>Small</v>
      </c>
      <c r="BG385" s="130" t="str">
        <f>VLOOKUP(F385,'N2K Features'!$D$5:$CL$125,54,FALSE)</f>
        <v>Low</v>
      </c>
      <c r="BH385" s="76" t="str">
        <f>VLOOKUP(F385,'N2K Features'!$D$5:$CL$125,55,FALSE)</f>
        <v>Yes</v>
      </c>
      <c r="BI385" s="76" t="str">
        <f>VLOOKUP(F385,'N2K Features'!$D$5:$CL$125,56,FALSE)</f>
        <v>Large</v>
      </c>
      <c r="BJ385" s="76" t="str">
        <f>VLOOKUP(F385,'N2K Features'!$D$5:$CL$125,57,FALSE)</f>
        <v>High</v>
      </c>
      <c r="BK385" s="76" t="str">
        <f>VLOOKUP(F385,'N2K Features'!$D$5:$CL$125,58,FALSE)</f>
        <v>Yes</v>
      </c>
      <c r="BL385" s="76" t="str">
        <f>VLOOKUP(F385,'N2K Features'!$D$5:$CL$125,59,FALSE)</f>
        <v>Large</v>
      </c>
      <c r="BM385" s="130" t="str">
        <f>VLOOKUP(F385,'N2K Features'!$D$5:$CL$125,60,FALSE)</f>
        <v>High</v>
      </c>
      <c r="BN385" s="76" t="str">
        <f>VLOOKUP(F385,'N2K Features'!$D$5:$CL$125,61,FALSE)</f>
        <v>Yes</v>
      </c>
      <c r="BO385" s="76" t="str">
        <f>VLOOKUP(F385,'N2K Features'!$D$5:$CL$125,62,FALSE)</f>
        <v>Medium</v>
      </c>
      <c r="BP385" s="76" t="str">
        <f>VLOOKUP(F385,'N2K Features'!$D$5:$CL$125,63,FALSE)</f>
        <v>Moderate</v>
      </c>
      <c r="BQ385" s="76" t="str">
        <f>VLOOKUP(F385,'N2K Features'!$D$5:$CL$125,64,FALSE)</f>
        <v>Yes</v>
      </c>
      <c r="BR385" s="76" t="str">
        <f>VLOOKUP(F385,'N2K Features'!$D$5:$CL$125,65,FALSE)</f>
        <v>Medium</v>
      </c>
      <c r="BS385" s="76" t="str">
        <f>VLOOKUP(F385,'N2K Features'!$D$5:$CL$125,66,FALSE)</f>
        <v>Moderate</v>
      </c>
      <c r="BT385" s="76" t="str">
        <f>VLOOKUP(F385,'N2K Features'!$D$5:$CL$125,67,FALSE)</f>
        <v>Yes</v>
      </c>
      <c r="BU385" s="76" t="str">
        <f>VLOOKUP(F385,'N2K Features'!$D$5:$CL$125,68,FALSE)</f>
        <v>Medium</v>
      </c>
      <c r="BV385" s="76" t="str">
        <f>VLOOKUP(F385,'N2K Features'!$D$5:$CL$125,69,FALSE)</f>
        <v>High</v>
      </c>
      <c r="BW385" s="76" t="str">
        <f>VLOOKUP(F385,'N2K Features'!$D$5:$CL$125,70,FALSE)</f>
        <v>Yes</v>
      </c>
      <c r="BX385" s="76" t="str">
        <f>VLOOKUP(F385,'N2K Features'!$D$5:$CL$125,71,FALSE)</f>
        <v>Medium</v>
      </c>
      <c r="BY385" s="130" t="str">
        <f>VLOOKUP(F385,'N2K Features'!$D$5:$CL$125,72,FALSE)</f>
        <v>High</v>
      </c>
      <c r="BZ385" s="76" t="str">
        <f>VLOOKUP(F385,'N2K Features'!$D$5:$CL$125,73,FALSE)</f>
        <v>No</v>
      </c>
      <c r="CA385" s="76">
        <f>VLOOKUP(F385,'N2K Features'!$D$5:$CL$125,74,FALSE)</f>
        <v>0</v>
      </c>
      <c r="CB385" s="76">
        <f>VLOOKUP(F385,'N2K Features'!$D$5:$CL$125,75,FALSE)</f>
        <v>0</v>
      </c>
      <c r="CC385" s="76" t="str">
        <f>VLOOKUP(F385,'N2K Features'!$D$5:$CL$125,76,FALSE)</f>
        <v>No</v>
      </c>
      <c r="CD385" s="76">
        <f>VLOOKUP(F385,'N2K Features'!$D$5:$CL$125,77,FALSE)</f>
        <v>0</v>
      </c>
      <c r="CE385" s="76">
        <f>VLOOKUP(F385,'N2K Features'!$D$5:$CL$125,78,FALSE)</f>
        <v>0</v>
      </c>
      <c r="CF385" s="76" t="str">
        <f>VLOOKUP(F385,'N2K Features'!$D$5:$CL$125,79,FALSE)</f>
        <v>Yes</v>
      </c>
      <c r="CG385" s="76" t="str">
        <f>VLOOKUP(F385,'N2K Features'!$D$5:$CL$125,80,FALSE)</f>
        <v>Medium</v>
      </c>
      <c r="CH385" s="76" t="str">
        <f>VLOOKUP(F385,'N2K Features'!$D$5:$CL$125,81,FALSE)</f>
        <v>High</v>
      </c>
      <c r="CI385" s="76" t="str">
        <f>VLOOKUP(F385,'N2K Features'!$D$5:$CL$125,82,FALSE)</f>
        <v>No</v>
      </c>
      <c r="CJ385" s="76">
        <f>VLOOKUP(F385,'N2K Features'!$D$5:$CL$125,83,FALSE)</f>
        <v>0</v>
      </c>
      <c r="CK385" s="76">
        <f>VLOOKUP(F385,'N2K Features'!$D$5:$CL$125,84,FALSE)</f>
        <v>0</v>
      </c>
      <c r="CL385" s="76" t="str">
        <f>VLOOKUP(F385,'N2K Features'!$D$5:$CL$125,85,FALSE)</f>
        <v>Yes</v>
      </c>
      <c r="CM385" s="76" t="str">
        <f>VLOOKUP(F385,'N2K Features'!$D$5:$CL$125,86,FALSE)</f>
        <v>Medium</v>
      </c>
      <c r="CN385" s="79" t="str">
        <f>VLOOKUP(F385,'N2K Features'!$D$5:$CL$125,87,FALSE)</f>
        <v>Distinctive often exceptional landscapes; attracts visitors in certain areas but others may be inaccessible; walking, bird watching</v>
      </c>
    </row>
    <row r="386" spans="1:92" ht="14.4" hidden="1" x14ac:dyDescent="0.3">
      <c r="A386" s="129" t="s">
        <v>360</v>
      </c>
      <c r="B386" s="59" t="s">
        <v>582</v>
      </c>
      <c r="C386" s="59" t="s">
        <v>585</v>
      </c>
      <c r="D386" s="59" t="s">
        <v>185</v>
      </c>
      <c r="E386" s="59" t="s">
        <v>593</v>
      </c>
      <c r="F386" s="59" t="s">
        <v>186</v>
      </c>
      <c r="G386" s="59" t="s">
        <v>187</v>
      </c>
      <c r="H386" s="179" t="s">
        <v>188</v>
      </c>
      <c r="I386" s="77" t="str">
        <f>VLOOKUP(F386,'N2K Features'!$D$5:$CL$125,4,FALSE)</f>
        <v>Yes</v>
      </c>
      <c r="J386" s="77" t="str">
        <f>VLOOKUP(F386,'N2K Features'!$D$5:$CL$125,5,FALSE)</f>
        <v>Medium</v>
      </c>
      <c r="K386" s="77" t="str">
        <f>VLOOKUP(F386,'N2K Features'!$D$5:$CL$125,6,FALSE)</f>
        <v>Moderate</v>
      </c>
      <c r="L386" s="77" t="str">
        <f>VLOOKUP(F386,'N2K Features'!$D$5:$CL$125,7,FALSE)</f>
        <v>Yes</v>
      </c>
      <c r="M386" s="77" t="str">
        <f>VLOOKUP(F386,'N2K Features'!$D$5:$CL$125,8,FALSE)</f>
        <v>Large</v>
      </c>
      <c r="N386" s="77" t="str">
        <f>VLOOKUP(F386,'N2K Features'!$D$5:$CL$125,9,FALSE)</f>
        <v>Moderate</v>
      </c>
      <c r="O386" s="77" t="str">
        <f>VLOOKUP(F386,'N2K Features'!$D$5:$CL$125,10,FALSE)</f>
        <v>Yes</v>
      </c>
      <c r="P386" s="77" t="str">
        <f>VLOOKUP(F386,'N2K Features'!$D$5:$CL$125,11,FALSE)</f>
        <v>Medium</v>
      </c>
      <c r="Q386" s="77" t="str">
        <f>VLOOKUP(F386,'N2K Features'!$D$5:$CL$125,12,FALSE)</f>
        <v>Low</v>
      </c>
      <c r="R386" s="77" t="str">
        <f>VLOOKUP(F386,'N2K Features'!$D$5:$CL$125,13,FALSE)</f>
        <v>Yes</v>
      </c>
      <c r="S386" s="77" t="str">
        <f>VLOOKUP(F386,'N2K Features'!$D$5:$CL$125,14,FALSE)</f>
        <v>Large</v>
      </c>
      <c r="T386" s="77" t="str">
        <f>VLOOKUP(F386,'N2K Features'!$D$5:$CL$125,15,FALSE)</f>
        <v>Moderate</v>
      </c>
      <c r="U386" s="77" t="str">
        <f>VLOOKUP(F386,'N2K Features'!$D$5:$CL$125,16,FALSE)</f>
        <v>Yes</v>
      </c>
      <c r="V386" s="77" t="str">
        <f>VLOOKUP(F386,'N2K Features'!$D$5:$CL$125, 17,FALSE)</f>
        <v>Medium</v>
      </c>
      <c r="W386" s="77" t="str">
        <f>VLOOKUP(F386,'N2K Features'!$D$5:$CL$125,18,FALSE)</f>
        <v>Low</v>
      </c>
      <c r="X386" s="77" t="str">
        <f>VLOOKUP(F386,'N2K Features'!$D$5:$CL$125,19,FALSE)</f>
        <v>No</v>
      </c>
      <c r="Y386" s="77">
        <f>VLOOKUP(F386,'N2K Features'!$D$5:$CL$125,20,FALSE)</f>
        <v>0</v>
      </c>
      <c r="Z386" s="77">
        <f>VLOOKUP(F386,'N2K Features'!$D$5:$CL$125,21,FALSE)</f>
        <v>0</v>
      </c>
      <c r="AA386" s="77" t="str">
        <f>VLOOKUP(F386,'N2K Features'!$D$5:$CL$125,22,FALSE)</f>
        <v>No</v>
      </c>
      <c r="AB386" s="77">
        <f>VLOOKUP(F386,'N2K Features'!$D$5:$CL$125,23,FALSE)</f>
        <v>0</v>
      </c>
      <c r="AC386" s="77">
        <f>VLOOKUP(F386,'N2K Features'!$D$5:$CL$125,24,FALSE)</f>
        <v>0</v>
      </c>
      <c r="AD386" s="77" t="str">
        <f>VLOOKUP(F386,'N2K Features'!$D$5:$CL$125,25,FALSE)</f>
        <v>Yes</v>
      </c>
      <c r="AE386" s="77" t="str">
        <f>VLOOKUP(F386,'N2K Features'!$D$5:$CL$125,26,FALSE)</f>
        <v>Medium</v>
      </c>
      <c r="AF386" s="78" t="str">
        <f>VLOOKUP(F386,'N2K Features'!$D$5:$CL$125,27,FALSE)</f>
        <v>High</v>
      </c>
      <c r="AG386" s="76" t="str">
        <f>VLOOKUP(F386,'N2K Features'!$D$5:$CL$125,28,FALSE)</f>
        <v>Yes</v>
      </c>
      <c r="AH386" s="76" t="str">
        <f>VLOOKUP(F386,'N2K Features'!$D$5:$CL$125,29,FALSE)</f>
        <v>Small</v>
      </c>
      <c r="AI386" s="76" t="str">
        <f>VLOOKUP(F386,'N2K Features'!$D$5:$CL$125,30,FALSE)</f>
        <v>High</v>
      </c>
      <c r="AJ386" s="76" t="str">
        <f>VLOOKUP(F386,'N2K Features'!$D$5:$CL$125,31,FALSE)</f>
        <v>No</v>
      </c>
      <c r="AK386" s="76">
        <f>VLOOKUP(F386,'N2K Features'!$D$5:$CL$125,32,FALSE)</f>
        <v>0</v>
      </c>
      <c r="AL386" s="76">
        <f>VLOOKUP(F386,'N2K Features'!$D$5:$CL$125,33,FALSE)</f>
        <v>0</v>
      </c>
      <c r="AM386" s="76" t="str">
        <f>VLOOKUP(F386,'N2K Features'!$D$5:$CL$125,34,FALSE)</f>
        <v>Yes</v>
      </c>
      <c r="AN386" s="76" t="str">
        <f>VLOOKUP(F386,'N2K Features'!$D$5:$CL$125,35,FALSE)</f>
        <v>Small</v>
      </c>
      <c r="AO386" s="76" t="str">
        <f>VLOOKUP(F386,'N2K Features'!$D$5:$CL$125,36,FALSE)</f>
        <v>Low</v>
      </c>
      <c r="AP386" s="76" t="str">
        <f>VLOOKUP(F386,'N2K Features'!$D$5:$CL$125,37,FALSE)</f>
        <v>Yes</v>
      </c>
      <c r="AQ386" s="76" t="str">
        <f>VLOOKUP(F386,'N2K Features'!$D$5:$CL$125,38,FALSE)</f>
        <v>Medium</v>
      </c>
      <c r="AR386" s="76" t="str">
        <f>VLOOKUP(F386,'N2K Features'!$D$5:$CL$125,39,FALSE)</f>
        <v>Low</v>
      </c>
      <c r="AS386" s="76" t="str">
        <f>VLOOKUP(F386,'N2K Features'!$D$5:$CL$125,40,FALSE)</f>
        <v>No</v>
      </c>
      <c r="AT386" s="76">
        <f>VLOOKUP(F386,'N2K Features'!$D$5:$CL$125,41,FALSE)</f>
        <v>0</v>
      </c>
      <c r="AU386" s="76">
        <f>VLOOKUP(F386,'N2K Features'!$D$5:$CL$125,42,FALSE)</f>
        <v>0</v>
      </c>
      <c r="AV386" s="76" t="str">
        <f>VLOOKUP(F386,'N2K Features'!$D$5:$CL$125,43,FALSE)</f>
        <v>No</v>
      </c>
      <c r="AW386" s="76">
        <f>VLOOKUP(F386,'N2K Features'!$D$5:$CL$125,44,FALSE)</f>
        <v>0</v>
      </c>
      <c r="AX386" s="76">
        <f>VLOOKUP(F386,'N2K Features'!$D$5:$CL$125,45,FALSE)</f>
        <v>0</v>
      </c>
      <c r="AY386" s="76" t="str">
        <f>VLOOKUP(F386,'N2K Features'!$D$5:$CL$125,46,FALSE)</f>
        <v>No</v>
      </c>
      <c r="AZ386" s="76">
        <f>VLOOKUP(F386,'N2K Features'!$D$5:$CL$125,47,FALSE)</f>
        <v>0</v>
      </c>
      <c r="BA386" s="76">
        <f>VLOOKUP(F386,'N2K Features'!$D$5:$CL$125,48,FALSE)</f>
        <v>0</v>
      </c>
      <c r="BB386" s="76" t="str">
        <f>VLOOKUP(F386,'N2K Features'!$D$5:$CL$125,49,FALSE)</f>
        <v>No</v>
      </c>
      <c r="BC386" s="76">
        <f>VLOOKUP(F386,'N2K Features'!$D$5:$CL$125,50,FALSE)</f>
        <v>0</v>
      </c>
      <c r="BD386" s="130">
        <f>VLOOKUP(F386,'N2K Features'!$D$5:$CL$125,51,FALSE)</f>
        <v>0</v>
      </c>
      <c r="BE386" s="76" t="str">
        <f>VLOOKUP(F386,'N2K Features'!$D$5:$CL$125,52,FALSE)</f>
        <v>No</v>
      </c>
      <c r="BF386" s="76">
        <f>VLOOKUP(F386,'N2K Features'!$D$5:$CL$125,53,FALSE)</f>
        <v>0</v>
      </c>
      <c r="BG386" s="130">
        <f>VLOOKUP(F386,'N2K Features'!$D$5:$CL$125,54,FALSE)</f>
        <v>0</v>
      </c>
      <c r="BH386" s="76" t="str">
        <f>VLOOKUP(F386,'N2K Features'!$D$5:$CL$125,55,FALSE)</f>
        <v>Yes</v>
      </c>
      <c r="BI386" s="76" t="str">
        <f>VLOOKUP(F386,'N2K Features'!$D$5:$CL$125,56,FALSE)</f>
        <v>Small</v>
      </c>
      <c r="BJ386" s="76" t="str">
        <f>VLOOKUP(F386,'N2K Features'!$D$5:$CL$125,57,FALSE)</f>
        <v>Low</v>
      </c>
      <c r="BK386" s="76" t="str">
        <f>VLOOKUP(F386,'N2K Features'!$D$5:$CL$125,58,FALSE)</f>
        <v>Yes</v>
      </c>
      <c r="BL386" s="76" t="str">
        <f>VLOOKUP(F386,'N2K Features'!$D$5:$CL$125,59,FALSE)</f>
        <v>Medium</v>
      </c>
      <c r="BM386" s="130" t="str">
        <f>VLOOKUP(F386,'N2K Features'!$D$5:$CL$125,60,FALSE)</f>
        <v>Moderate</v>
      </c>
      <c r="BN386" s="76" t="str">
        <f>VLOOKUP(F386,'N2K Features'!$D$5:$CL$125,61,FALSE)</f>
        <v>Yes</v>
      </c>
      <c r="BO386" s="76" t="str">
        <f>VLOOKUP(F386,'N2K Features'!$D$5:$CL$125,62,FALSE)</f>
        <v>Medium</v>
      </c>
      <c r="BP386" s="76" t="str">
        <f>VLOOKUP(F386,'N2K Features'!$D$5:$CL$125,63,FALSE)</f>
        <v>Moderate</v>
      </c>
      <c r="BQ386" s="76" t="str">
        <f>VLOOKUP(F386,'N2K Features'!$D$5:$CL$125,64,FALSE)</f>
        <v>No</v>
      </c>
      <c r="BR386" s="76">
        <f>VLOOKUP(F386,'N2K Features'!$D$5:$CL$125,65,FALSE)</f>
        <v>0</v>
      </c>
      <c r="BS386" s="76">
        <f>VLOOKUP(F386,'N2K Features'!$D$5:$CL$125,66,FALSE)</f>
        <v>0</v>
      </c>
      <c r="BT386" s="76" t="str">
        <f>VLOOKUP(F386,'N2K Features'!$D$5:$CL$125,67,FALSE)</f>
        <v>Yes</v>
      </c>
      <c r="BU386" s="76" t="str">
        <f>VLOOKUP(F386,'N2K Features'!$D$5:$CL$125,68,FALSE)</f>
        <v>Small</v>
      </c>
      <c r="BV386" s="76" t="str">
        <f>VLOOKUP(F386,'N2K Features'!$D$5:$CL$125,69,FALSE)</f>
        <v>High</v>
      </c>
      <c r="BW386" s="76" t="str">
        <f>VLOOKUP(F386,'N2K Features'!$D$5:$CL$125,70,FALSE)</f>
        <v>Yes</v>
      </c>
      <c r="BX386" s="76" t="str">
        <f>VLOOKUP(F386,'N2K Features'!$D$5:$CL$125,71,FALSE)</f>
        <v>Medium</v>
      </c>
      <c r="BY386" s="130" t="str">
        <f>VLOOKUP(F386,'N2K Features'!$D$5:$CL$125,72,FALSE)</f>
        <v>High</v>
      </c>
      <c r="BZ386" s="76" t="str">
        <f>VLOOKUP(F386,'N2K Features'!$D$5:$CL$125,73,FALSE)</f>
        <v>No</v>
      </c>
      <c r="CA386" s="76">
        <f>VLOOKUP(F386,'N2K Features'!$D$5:$CL$125,74,FALSE)</f>
        <v>0</v>
      </c>
      <c r="CB386" s="76">
        <f>VLOOKUP(F386,'N2K Features'!$D$5:$CL$125,75,FALSE)</f>
        <v>0</v>
      </c>
      <c r="CC386" s="76" t="str">
        <f>VLOOKUP(F386,'N2K Features'!$D$5:$CL$125,76,FALSE)</f>
        <v>No</v>
      </c>
      <c r="CD386" s="76">
        <f>VLOOKUP(F386,'N2K Features'!$D$5:$CL$125,77,FALSE)</f>
        <v>0</v>
      </c>
      <c r="CE386" s="76">
        <f>VLOOKUP(F386,'N2K Features'!$D$5:$CL$125,78,FALSE)</f>
        <v>0</v>
      </c>
      <c r="CF386" s="76" t="str">
        <f>VLOOKUP(F386,'N2K Features'!$D$5:$CL$125,79,FALSE)</f>
        <v>Yes</v>
      </c>
      <c r="CG386" s="76" t="str">
        <f>VLOOKUP(F386,'N2K Features'!$D$5:$CL$125,80,FALSE)</f>
        <v>Medium</v>
      </c>
      <c r="CH386" s="76" t="str">
        <f>VLOOKUP(F386,'N2K Features'!$D$5:$CL$125,81,FALSE)</f>
        <v>High</v>
      </c>
      <c r="CI386" s="76" t="str">
        <f>VLOOKUP(F386,'N2K Features'!$D$5:$CL$125,82,FALSE)</f>
        <v>No</v>
      </c>
      <c r="CJ386" s="76">
        <f>VLOOKUP(F386,'N2K Features'!$D$5:$CL$125,83,FALSE)</f>
        <v>0</v>
      </c>
      <c r="CK386" s="76">
        <f>VLOOKUP(F386,'N2K Features'!$D$5:$CL$125,84,FALSE)</f>
        <v>0</v>
      </c>
      <c r="CL386" s="76" t="str">
        <f>VLOOKUP(F386,'N2K Features'!$D$5:$CL$125,85,FALSE)</f>
        <v>Yes</v>
      </c>
      <c r="CM386" s="76" t="str">
        <f>VLOOKUP(F386,'N2K Features'!$D$5:$CL$125,86,FALSE)</f>
        <v>Medium</v>
      </c>
      <c r="CN386" s="79" t="str">
        <f>VLOOKUP(F386,'N2K Features'!$D$5:$CL$125,87,FALSE)</f>
        <v>Contributes to iconic upland and coastal landscapes of Wales, popular with walkers. Display of flowers.</v>
      </c>
    </row>
    <row r="387" spans="1:92" ht="14.4" hidden="1" x14ac:dyDescent="0.3">
      <c r="A387" s="129" t="s">
        <v>360</v>
      </c>
      <c r="B387" s="59" t="s">
        <v>582</v>
      </c>
      <c r="C387" s="59" t="s">
        <v>585</v>
      </c>
      <c r="D387" s="59" t="s">
        <v>181</v>
      </c>
      <c r="E387" s="59" t="s">
        <v>593</v>
      </c>
      <c r="F387" s="59" t="s">
        <v>182</v>
      </c>
      <c r="G387" s="59" t="s">
        <v>183</v>
      </c>
      <c r="H387" s="179" t="s">
        <v>184</v>
      </c>
      <c r="I387" s="77" t="str">
        <f>VLOOKUP(F387,'N2K Features'!$D$5:$CL$125,4,FALSE)</f>
        <v>Yes</v>
      </c>
      <c r="J387" s="77" t="str">
        <f>VLOOKUP(F387,'N2K Features'!$D$5:$CL$125,5,FALSE)</f>
        <v>Medium</v>
      </c>
      <c r="K387" s="77" t="str">
        <f>VLOOKUP(F387,'N2K Features'!$D$5:$CL$125,6,FALSE)</f>
        <v>Moderate</v>
      </c>
      <c r="L387" s="77" t="str">
        <f>VLOOKUP(F387,'N2K Features'!$D$5:$CL$125,7,FALSE)</f>
        <v>Yes</v>
      </c>
      <c r="M387" s="77" t="str">
        <f>VLOOKUP(F387,'N2K Features'!$D$5:$CL$125,8,FALSE)</f>
        <v>Large</v>
      </c>
      <c r="N387" s="77" t="str">
        <f>VLOOKUP(F387,'N2K Features'!$D$5:$CL$125,9,FALSE)</f>
        <v>Moderate</v>
      </c>
      <c r="O387" s="77" t="str">
        <f>VLOOKUP(F387,'N2K Features'!$D$5:$CL$125,10,FALSE)</f>
        <v>Yes</v>
      </c>
      <c r="P387" s="77" t="str">
        <f>VLOOKUP(F387,'N2K Features'!$D$5:$CL$125,11,FALSE)</f>
        <v>Medium</v>
      </c>
      <c r="Q387" s="77" t="str">
        <f>VLOOKUP(F387,'N2K Features'!$D$5:$CL$125,12,FALSE)</f>
        <v>Low</v>
      </c>
      <c r="R387" s="77" t="str">
        <f>VLOOKUP(F387,'N2K Features'!$D$5:$CL$125,13,FALSE)</f>
        <v>Yes</v>
      </c>
      <c r="S387" s="77" t="str">
        <f>VLOOKUP(F387,'N2K Features'!$D$5:$CL$125,14,FALSE)</f>
        <v>Large</v>
      </c>
      <c r="T387" s="77" t="str">
        <f>VLOOKUP(F387,'N2K Features'!$D$5:$CL$125,15,FALSE)</f>
        <v>Moderate</v>
      </c>
      <c r="U387" s="77" t="str">
        <f>VLOOKUP(F387,'N2K Features'!$D$5:$CL$125,16,FALSE)</f>
        <v>Yes</v>
      </c>
      <c r="V387" s="77" t="str">
        <f>VLOOKUP(F387,'N2K Features'!$D$5:$CL$125, 17,FALSE)</f>
        <v>Medium</v>
      </c>
      <c r="W387" s="77" t="str">
        <f>VLOOKUP(F387,'N2K Features'!$D$5:$CL$125,18,FALSE)</f>
        <v>Low</v>
      </c>
      <c r="X387" s="77" t="str">
        <f>VLOOKUP(F387,'N2K Features'!$D$5:$CL$125,19,FALSE)</f>
        <v>No</v>
      </c>
      <c r="Y387" s="77">
        <f>VLOOKUP(F387,'N2K Features'!$D$5:$CL$125,20,FALSE)</f>
        <v>0</v>
      </c>
      <c r="Z387" s="77">
        <f>VLOOKUP(F387,'N2K Features'!$D$5:$CL$125,21,FALSE)</f>
        <v>0</v>
      </c>
      <c r="AA387" s="77" t="str">
        <f>VLOOKUP(F387,'N2K Features'!$D$5:$CL$125,22,FALSE)</f>
        <v>No</v>
      </c>
      <c r="AB387" s="77">
        <f>VLOOKUP(F387,'N2K Features'!$D$5:$CL$125,23,FALSE)</f>
        <v>0</v>
      </c>
      <c r="AC387" s="77">
        <f>VLOOKUP(F387,'N2K Features'!$D$5:$CL$125,24,FALSE)</f>
        <v>0</v>
      </c>
      <c r="AD387" s="77" t="str">
        <f>VLOOKUP(F387,'N2K Features'!$D$5:$CL$125,25,FALSE)</f>
        <v>Yes</v>
      </c>
      <c r="AE387" s="77" t="str">
        <f>VLOOKUP(F387,'N2K Features'!$D$5:$CL$125,26,FALSE)</f>
        <v>Medium</v>
      </c>
      <c r="AF387" s="78" t="str">
        <f>VLOOKUP(F387,'N2K Features'!$D$5:$CL$125,27,FALSE)</f>
        <v>High</v>
      </c>
      <c r="AG387" s="76" t="str">
        <f>VLOOKUP(F387,'N2K Features'!$D$5:$CL$125,28,FALSE)</f>
        <v>Yes</v>
      </c>
      <c r="AH387" s="76" t="str">
        <f>VLOOKUP(F387,'N2K Features'!$D$5:$CL$125,29,FALSE)</f>
        <v>Small</v>
      </c>
      <c r="AI387" s="76" t="str">
        <f>VLOOKUP(F387,'N2K Features'!$D$5:$CL$125,30,FALSE)</f>
        <v>High</v>
      </c>
      <c r="AJ387" s="76" t="str">
        <f>VLOOKUP(F387,'N2K Features'!$D$5:$CL$125,31,FALSE)</f>
        <v>No</v>
      </c>
      <c r="AK387" s="76">
        <f>VLOOKUP(F387,'N2K Features'!$D$5:$CL$125,32,FALSE)</f>
        <v>0</v>
      </c>
      <c r="AL387" s="76">
        <f>VLOOKUP(F387,'N2K Features'!$D$5:$CL$125,33,FALSE)</f>
        <v>0</v>
      </c>
      <c r="AM387" s="76" t="str">
        <f>VLOOKUP(F387,'N2K Features'!$D$5:$CL$125,34,FALSE)</f>
        <v>Yes</v>
      </c>
      <c r="AN387" s="76" t="str">
        <f>VLOOKUP(F387,'N2K Features'!$D$5:$CL$125,35,FALSE)</f>
        <v>Small</v>
      </c>
      <c r="AO387" s="76" t="str">
        <f>VLOOKUP(F387,'N2K Features'!$D$5:$CL$125,36,FALSE)</f>
        <v>Low</v>
      </c>
      <c r="AP387" s="76" t="str">
        <f>VLOOKUP(F387,'N2K Features'!$D$5:$CL$125,37,FALSE)</f>
        <v>Yes</v>
      </c>
      <c r="AQ387" s="76" t="str">
        <f>VLOOKUP(F387,'N2K Features'!$D$5:$CL$125,38,FALSE)</f>
        <v>Medium</v>
      </c>
      <c r="AR387" s="76" t="str">
        <f>VLOOKUP(F387,'N2K Features'!$D$5:$CL$125,39,FALSE)</f>
        <v>Low</v>
      </c>
      <c r="AS387" s="76" t="str">
        <f>VLOOKUP(F387,'N2K Features'!$D$5:$CL$125,40,FALSE)</f>
        <v>No</v>
      </c>
      <c r="AT387" s="76">
        <f>VLOOKUP(F387,'N2K Features'!$D$5:$CL$125,41,FALSE)</f>
        <v>0</v>
      </c>
      <c r="AU387" s="76">
        <f>VLOOKUP(F387,'N2K Features'!$D$5:$CL$125,42,FALSE)</f>
        <v>0</v>
      </c>
      <c r="AV387" s="76" t="str">
        <f>VLOOKUP(F387,'N2K Features'!$D$5:$CL$125,43,FALSE)</f>
        <v>No</v>
      </c>
      <c r="AW387" s="76">
        <f>VLOOKUP(F387,'N2K Features'!$D$5:$CL$125,44,FALSE)</f>
        <v>0</v>
      </c>
      <c r="AX387" s="76">
        <f>VLOOKUP(F387,'N2K Features'!$D$5:$CL$125,45,FALSE)</f>
        <v>0</v>
      </c>
      <c r="AY387" s="76" t="str">
        <f>VLOOKUP(F387,'N2K Features'!$D$5:$CL$125,46,FALSE)</f>
        <v>No</v>
      </c>
      <c r="AZ387" s="76">
        <f>VLOOKUP(F387,'N2K Features'!$D$5:$CL$125,47,FALSE)</f>
        <v>0</v>
      </c>
      <c r="BA387" s="76">
        <f>VLOOKUP(F387,'N2K Features'!$D$5:$CL$125,48,FALSE)</f>
        <v>0</v>
      </c>
      <c r="BB387" s="76" t="str">
        <f>VLOOKUP(F387,'N2K Features'!$D$5:$CL$125,49,FALSE)</f>
        <v>No</v>
      </c>
      <c r="BC387" s="76">
        <f>VLOOKUP(F387,'N2K Features'!$D$5:$CL$125,50,FALSE)</f>
        <v>0</v>
      </c>
      <c r="BD387" s="130">
        <f>VLOOKUP(F387,'N2K Features'!$D$5:$CL$125,51,FALSE)</f>
        <v>0</v>
      </c>
      <c r="BE387" s="76" t="str">
        <f>VLOOKUP(F387,'N2K Features'!$D$5:$CL$125,52,FALSE)</f>
        <v>No</v>
      </c>
      <c r="BF387" s="76">
        <f>VLOOKUP(F387,'N2K Features'!$D$5:$CL$125,53,FALSE)</f>
        <v>0</v>
      </c>
      <c r="BG387" s="130">
        <f>VLOOKUP(F387,'N2K Features'!$D$5:$CL$125,54,FALSE)</f>
        <v>0</v>
      </c>
      <c r="BH387" s="76" t="str">
        <f>VLOOKUP(F387,'N2K Features'!$D$5:$CL$125,55,FALSE)</f>
        <v>Yes</v>
      </c>
      <c r="BI387" s="76" t="str">
        <f>VLOOKUP(F387,'N2K Features'!$D$5:$CL$125,56,FALSE)</f>
        <v>Small</v>
      </c>
      <c r="BJ387" s="76" t="str">
        <f>VLOOKUP(F387,'N2K Features'!$D$5:$CL$125,57,FALSE)</f>
        <v>Low</v>
      </c>
      <c r="BK387" s="76" t="str">
        <f>VLOOKUP(F387,'N2K Features'!$D$5:$CL$125,58,FALSE)</f>
        <v>Yes</v>
      </c>
      <c r="BL387" s="76" t="str">
        <f>VLOOKUP(F387,'N2K Features'!$D$5:$CL$125,59,FALSE)</f>
        <v>Medium</v>
      </c>
      <c r="BM387" s="130" t="str">
        <f>VLOOKUP(F387,'N2K Features'!$D$5:$CL$125,60,FALSE)</f>
        <v>Moderate</v>
      </c>
      <c r="BN387" s="76" t="str">
        <f>VLOOKUP(F387,'N2K Features'!$D$5:$CL$125,61,FALSE)</f>
        <v>Yes</v>
      </c>
      <c r="BO387" s="76" t="str">
        <f>VLOOKUP(F387,'N2K Features'!$D$5:$CL$125,62,FALSE)</f>
        <v>Medium</v>
      </c>
      <c r="BP387" s="76" t="str">
        <f>VLOOKUP(F387,'N2K Features'!$D$5:$CL$125,63,FALSE)</f>
        <v>Moderate</v>
      </c>
      <c r="BQ387" s="76" t="str">
        <f>VLOOKUP(F387,'N2K Features'!$D$5:$CL$125,64,FALSE)</f>
        <v>No</v>
      </c>
      <c r="BR387" s="76">
        <f>VLOOKUP(F387,'N2K Features'!$D$5:$CL$125,65,FALSE)</f>
        <v>0</v>
      </c>
      <c r="BS387" s="76">
        <f>VLOOKUP(F387,'N2K Features'!$D$5:$CL$125,66,FALSE)</f>
        <v>0</v>
      </c>
      <c r="BT387" s="76" t="str">
        <f>VLOOKUP(F387,'N2K Features'!$D$5:$CL$125,67,FALSE)</f>
        <v>Yes</v>
      </c>
      <c r="BU387" s="76" t="str">
        <f>VLOOKUP(F387,'N2K Features'!$D$5:$CL$125,68,FALSE)</f>
        <v>Small</v>
      </c>
      <c r="BV387" s="76" t="str">
        <f>VLOOKUP(F387,'N2K Features'!$D$5:$CL$125,69,FALSE)</f>
        <v>High</v>
      </c>
      <c r="BW387" s="76" t="str">
        <f>VLOOKUP(F387,'N2K Features'!$D$5:$CL$125,70,FALSE)</f>
        <v>Yes</v>
      </c>
      <c r="BX387" s="76" t="str">
        <f>VLOOKUP(F387,'N2K Features'!$D$5:$CL$125,71,FALSE)</f>
        <v>Medium</v>
      </c>
      <c r="BY387" s="130" t="str">
        <f>VLOOKUP(F387,'N2K Features'!$D$5:$CL$125,72,FALSE)</f>
        <v>High</v>
      </c>
      <c r="BZ387" s="76" t="str">
        <f>VLOOKUP(F387,'N2K Features'!$D$5:$CL$125,73,FALSE)</f>
        <v>No</v>
      </c>
      <c r="CA387" s="76">
        <f>VLOOKUP(F387,'N2K Features'!$D$5:$CL$125,74,FALSE)</f>
        <v>0</v>
      </c>
      <c r="CB387" s="76">
        <f>VLOOKUP(F387,'N2K Features'!$D$5:$CL$125,75,FALSE)</f>
        <v>0</v>
      </c>
      <c r="CC387" s="76" t="str">
        <f>VLOOKUP(F387,'N2K Features'!$D$5:$CL$125,76,FALSE)</f>
        <v>No</v>
      </c>
      <c r="CD387" s="76">
        <f>VLOOKUP(F387,'N2K Features'!$D$5:$CL$125,77,FALSE)</f>
        <v>0</v>
      </c>
      <c r="CE387" s="76">
        <f>VLOOKUP(F387,'N2K Features'!$D$5:$CL$125,78,FALSE)</f>
        <v>0</v>
      </c>
      <c r="CF387" s="76" t="str">
        <f>VLOOKUP(F387,'N2K Features'!$D$5:$CL$125,79,FALSE)</f>
        <v>Yes</v>
      </c>
      <c r="CG387" s="76" t="str">
        <f>VLOOKUP(F387,'N2K Features'!$D$5:$CL$125,80,FALSE)</f>
        <v>Medium</v>
      </c>
      <c r="CH387" s="76" t="str">
        <f>VLOOKUP(F387,'N2K Features'!$D$5:$CL$125,81,FALSE)</f>
        <v>High</v>
      </c>
      <c r="CI387" s="76" t="str">
        <f>VLOOKUP(F387,'N2K Features'!$D$5:$CL$125,82,FALSE)</f>
        <v>No</v>
      </c>
      <c r="CJ387" s="76">
        <f>VLOOKUP(F387,'N2K Features'!$D$5:$CL$125,83,FALSE)</f>
        <v>0</v>
      </c>
      <c r="CK387" s="76">
        <f>VLOOKUP(F387,'N2K Features'!$D$5:$CL$125,84,FALSE)</f>
        <v>0</v>
      </c>
      <c r="CL387" s="76" t="str">
        <f>VLOOKUP(F387,'N2K Features'!$D$5:$CL$125,85,FALSE)</f>
        <v>Yes</v>
      </c>
      <c r="CM387" s="76" t="str">
        <f>VLOOKUP(F387,'N2K Features'!$D$5:$CL$125,86,FALSE)</f>
        <v>Medium</v>
      </c>
      <c r="CN387" s="79" t="str">
        <f>VLOOKUP(F387,'N2K Features'!$D$5:$CL$125,87,FALSE)</f>
        <v>Contributes to iconic upland landscapes of Wales, popular with walkers. Display of flowers.</v>
      </c>
    </row>
    <row r="388" spans="1:92" ht="14.4" hidden="1" x14ac:dyDescent="0.3">
      <c r="A388" s="129" t="s">
        <v>360</v>
      </c>
      <c r="B388" s="59" t="s">
        <v>582</v>
      </c>
      <c r="C388" s="59" t="s">
        <v>585</v>
      </c>
      <c r="D388" s="59" t="s">
        <v>612</v>
      </c>
      <c r="E388" s="59" t="s">
        <v>594</v>
      </c>
      <c r="F388" s="59" t="s">
        <v>613</v>
      </c>
      <c r="G388" s="59" t="s">
        <v>614</v>
      </c>
      <c r="H388" s="179" t="s">
        <v>615</v>
      </c>
      <c r="I388" s="77" t="str">
        <f>VLOOKUP(F388,'N2K Features'!$D$5:$CL$125,4,FALSE)</f>
        <v>Yes</v>
      </c>
      <c r="J388" s="77" t="str">
        <f>VLOOKUP(F388,'N2K Features'!$D$5:$CL$125,5,FALSE)</f>
        <v>Medium</v>
      </c>
      <c r="K388" s="77" t="str">
        <f>VLOOKUP(F388,'N2K Features'!$D$5:$CL$125,6,FALSE)</f>
        <v>Moderate</v>
      </c>
      <c r="L388" s="77" t="str">
        <f>VLOOKUP(F388,'N2K Features'!$D$5:$CL$125,7,FALSE)</f>
        <v>Yes</v>
      </c>
      <c r="M388" s="77" t="str">
        <f>VLOOKUP(F388,'N2K Features'!$D$5:$CL$125,8,FALSE)</f>
        <v>Small</v>
      </c>
      <c r="N388" s="77" t="str">
        <f>VLOOKUP(F388,'N2K Features'!$D$5:$CL$125,9,FALSE)</f>
        <v>Low</v>
      </c>
      <c r="O388" s="77" t="str">
        <f>VLOOKUP(F388,'N2K Features'!$D$5:$CL$125,10,FALSE)</f>
        <v>Yes</v>
      </c>
      <c r="P388" s="77" t="str">
        <f>VLOOKUP(F388,'N2K Features'!$D$5:$CL$125,11,FALSE)</f>
        <v>Medium</v>
      </c>
      <c r="Q388" s="77" t="str">
        <f>VLOOKUP(F388,'N2K Features'!$D$5:$CL$125,12,FALSE)</f>
        <v>Low</v>
      </c>
      <c r="R388" s="77" t="str">
        <f>VLOOKUP(F388,'N2K Features'!$D$5:$CL$125,13,FALSE)</f>
        <v>Yes</v>
      </c>
      <c r="S388" s="77" t="str">
        <f>VLOOKUP(F388,'N2K Features'!$D$5:$CL$125,14,FALSE)</f>
        <v>Medium</v>
      </c>
      <c r="T388" s="77" t="str">
        <f>VLOOKUP(F388,'N2K Features'!$D$5:$CL$125,15,FALSE)</f>
        <v>High</v>
      </c>
      <c r="U388" s="77" t="str">
        <f>VLOOKUP(F388,'N2K Features'!$D$5:$CL$125,16,FALSE)</f>
        <v>No</v>
      </c>
      <c r="V388" s="77">
        <f>VLOOKUP(F388,'N2K Features'!$D$5:$CL$125, 17,FALSE)</f>
        <v>0</v>
      </c>
      <c r="W388" s="77">
        <f>VLOOKUP(F388,'N2K Features'!$D$5:$CL$125,18,FALSE)</f>
        <v>0</v>
      </c>
      <c r="X388" s="77" t="str">
        <f>VLOOKUP(F388,'N2K Features'!$D$5:$CL$125,19,FALSE)</f>
        <v>No</v>
      </c>
      <c r="Y388" s="77">
        <f>VLOOKUP(F388,'N2K Features'!$D$5:$CL$125,20,FALSE)</f>
        <v>0</v>
      </c>
      <c r="Z388" s="77">
        <f>VLOOKUP(F388,'N2K Features'!$D$5:$CL$125,21,FALSE)</f>
        <v>0</v>
      </c>
      <c r="AA388" s="77" t="str">
        <f>VLOOKUP(F388,'N2K Features'!$D$5:$CL$125,22,FALSE)</f>
        <v>Yes</v>
      </c>
      <c r="AB388" s="77" t="str">
        <f>VLOOKUP(F388,'N2K Features'!$D$5:$CL$125,23,FALSE)</f>
        <v>Medium</v>
      </c>
      <c r="AC388" s="77" t="str">
        <f>VLOOKUP(F388,'N2K Features'!$D$5:$CL$125,24,FALSE)</f>
        <v>High</v>
      </c>
      <c r="AD388" s="77" t="str">
        <f>VLOOKUP(F388,'N2K Features'!$D$5:$CL$125,25,FALSE)</f>
        <v>No</v>
      </c>
      <c r="AE388" s="77">
        <f>VLOOKUP(F388,'N2K Features'!$D$5:$CL$125,26,FALSE)</f>
        <v>0</v>
      </c>
      <c r="AF388" s="78">
        <f>VLOOKUP(F388,'N2K Features'!$D$5:$CL$125,27,FALSE)</f>
        <v>0</v>
      </c>
      <c r="AG388" s="76" t="str">
        <f>VLOOKUP(F388,'N2K Features'!$D$5:$CL$125,28,FALSE)</f>
        <v>No</v>
      </c>
      <c r="AH388" s="76">
        <f>VLOOKUP(F388,'N2K Features'!$D$5:$CL$125,29,FALSE)</f>
        <v>0</v>
      </c>
      <c r="AI388" s="76">
        <f>VLOOKUP(F388,'N2K Features'!$D$5:$CL$125,30,FALSE)</f>
        <v>0</v>
      </c>
      <c r="AJ388" s="76" t="str">
        <f>VLOOKUP(F388,'N2K Features'!$D$5:$CL$125,31,FALSE)</f>
        <v>No</v>
      </c>
      <c r="AK388" s="76">
        <f>VLOOKUP(F388,'N2K Features'!$D$5:$CL$125,32,FALSE)</f>
        <v>0</v>
      </c>
      <c r="AL388" s="76">
        <f>VLOOKUP(F388,'N2K Features'!$D$5:$CL$125,33,FALSE)</f>
        <v>0</v>
      </c>
      <c r="AM388" s="76" t="str">
        <f>VLOOKUP(F388,'N2K Features'!$D$5:$CL$125,34,FALSE)</f>
        <v>No</v>
      </c>
      <c r="AN388" s="76">
        <f>VLOOKUP(F388,'N2K Features'!$D$5:$CL$125,35,FALSE)</f>
        <v>0</v>
      </c>
      <c r="AO388" s="76">
        <f>VLOOKUP(F388,'N2K Features'!$D$5:$CL$125,36,FALSE)</f>
        <v>0</v>
      </c>
      <c r="AP388" s="76" t="str">
        <f>VLOOKUP(F388,'N2K Features'!$D$5:$CL$125,37,FALSE)</f>
        <v>No</v>
      </c>
      <c r="AQ388" s="76">
        <f>VLOOKUP(F388,'N2K Features'!$D$5:$CL$125,38,FALSE)</f>
        <v>0</v>
      </c>
      <c r="AR388" s="76">
        <f>VLOOKUP(F388,'N2K Features'!$D$5:$CL$125,39,FALSE)</f>
        <v>0</v>
      </c>
      <c r="AS388" s="76" t="str">
        <f>VLOOKUP(F388,'N2K Features'!$D$5:$CL$125,40,FALSE)</f>
        <v>No</v>
      </c>
      <c r="AT388" s="76">
        <f>VLOOKUP(F388,'N2K Features'!$D$5:$CL$125,41,FALSE)</f>
        <v>0</v>
      </c>
      <c r="AU388" s="76">
        <f>VLOOKUP(F388,'N2K Features'!$D$5:$CL$125,42,FALSE)</f>
        <v>0</v>
      </c>
      <c r="AV388" s="76" t="str">
        <f>VLOOKUP(F388,'N2K Features'!$D$5:$CL$125,43,FALSE)</f>
        <v>Yes</v>
      </c>
      <c r="AW388" s="76" t="str">
        <f>VLOOKUP(F388,'N2K Features'!$D$5:$CL$125,44,FALSE)</f>
        <v>Medium</v>
      </c>
      <c r="AX388" s="76" t="str">
        <f>VLOOKUP(F388,'N2K Features'!$D$5:$CL$125,45,FALSE)</f>
        <v>Low</v>
      </c>
      <c r="AY388" s="76" t="str">
        <f>VLOOKUP(F388,'N2K Features'!$D$5:$CL$125,46,FALSE)</f>
        <v>No</v>
      </c>
      <c r="AZ388" s="76">
        <f>VLOOKUP(F388,'N2K Features'!$D$5:$CL$125,47,FALSE)</f>
        <v>0</v>
      </c>
      <c r="BA388" s="76">
        <f>VLOOKUP(F388,'N2K Features'!$D$5:$CL$125,48,FALSE)</f>
        <v>0</v>
      </c>
      <c r="BB388" s="76" t="str">
        <f>VLOOKUP(F388,'N2K Features'!$D$5:$CL$125,49,FALSE)</f>
        <v>No</v>
      </c>
      <c r="BC388" s="76">
        <f>VLOOKUP(F388,'N2K Features'!$D$5:$CL$125,50,FALSE)</f>
        <v>0</v>
      </c>
      <c r="BD388" s="130">
        <f>VLOOKUP(F388,'N2K Features'!$D$5:$CL$125,51,FALSE)</f>
        <v>0</v>
      </c>
      <c r="BE388" s="76" t="str">
        <f>VLOOKUP(F388,'N2K Features'!$D$5:$CL$125,52,FALSE)</f>
        <v>No</v>
      </c>
      <c r="BF388" s="76">
        <f>VLOOKUP(F388,'N2K Features'!$D$5:$CL$125,53,FALSE)</f>
        <v>0</v>
      </c>
      <c r="BG388" s="130">
        <f>VLOOKUP(F388,'N2K Features'!$D$5:$CL$125,54,FALSE)</f>
        <v>0</v>
      </c>
      <c r="BH388" s="76" t="str">
        <f>VLOOKUP(F388,'N2K Features'!$D$5:$CL$125,55,FALSE)</f>
        <v>Yes</v>
      </c>
      <c r="BI388" s="76" t="str">
        <f>VLOOKUP(F388,'N2K Features'!$D$5:$CL$125,56,FALSE)</f>
        <v>Large</v>
      </c>
      <c r="BJ388" s="76" t="str">
        <f>VLOOKUP(F388,'N2K Features'!$D$5:$CL$125,57,FALSE)</f>
        <v>Moderate</v>
      </c>
      <c r="BK388" s="76" t="str">
        <f>VLOOKUP(F388,'N2K Features'!$D$5:$CL$125,58,FALSE)</f>
        <v>Yes</v>
      </c>
      <c r="BL388" s="76" t="str">
        <f>VLOOKUP(F388,'N2K Features'!$D$5:$CL$125,59,FALSE)</f>
        <v>Medium</v>
      </c>
      <c r="BM388" s="130" t="str">
        <f>VLOOKUP(F388,'N2K Features'!$D$5:$CL$125,60,FALSE)</f>
        <v>High</v>
      </c>
      <c r="BN388" s="76" t="str">
        <f>VLOOKUP(F388,'N2K Features'!$D$5:$CL$125,61,FALSE)</f>
        <v>Yes</v>
      </c>
      <c r="BO388" s="76" t="str">
        <f>VLOOKUP(F388,'N2K Features'!$D$5:$CL$125,62,FALSE)</f>
        <v>Medium</v>
      </c>
      <c r="BP388" s="76" t="str">
        <f>VLOOKUP(F388,'N2K Features'!$D$5:$CL$125,63,FALSE)</f>
        <v>Moderate</v>
      </c>
      <c r="BQ388" s="76" t="str">
        <f>VLOOKUP(F388,'N2K Features'!$D$5:$CL$125,64,FALSE)</f>
        <v>Yes</v>
      </c>
      <c r="BR388" s="76" t="str">
        <f>VLOOKUP(F388,'N2K Features'!$D$5:$CL$125,65,FALSE)</f>
        <v>Medium</v>
      </c>
      <c r="BS388" s="76" t="str">
        <f>VLOOKUP(F388,'N2K Features'!$D$5:$CL$125,66,FALSE)</f>
        <v>Moderate</v>
      </c>
      <c r="BT388" s="76" t="str">
        <f>VLOOKUP(F388,'N2K Features'!$D$5:$CL$125,67,FALSE)</f>
        <v>No</v>
      </c>
      <c r="BU388" s="76">
        <f>VLOOKUP(F388,'N2K Features'!$D$5:$CL$125,68,FALSE)</f>
        <v>0</v>
      </c>
      <c r="BV388" s="76">
        <f>VLOOKUP(F388,'N2K Features'!$D$5:$CL$125,69,FALSE)</f>
        <v>0</v>
      </c>
      <c r="BW388" s="76" t="str">
        <f>VLOOKUP(F388,'N2K Features'!$D$5:$CL$125,70,FALSE)</f>
        <v>Yes</v>
      </c>
      <c r="BX388" s="76" t="str">
        <f>VLOOKUP(F388,'N2K Features'!$D$5:$CL$125,71,FALSE)</f>
        <v>Medium</v>
      </c>
      <c r="BY388" s="130" t="str">
        <f>VLOOKUP(F388,'N2K Features'!$D$5:$CL$125,72,FALSE)</f>
        <v>High</v>
      </c>
      <c r="BZ388" s="76" t="str">
        <f>VLOOKUP(F388,'N2K Features'!$D$5:$CL$125,73,FALSE)</f>
        <v>No</v>
      </c>
      <c r="CA388" s="76">
        <f>VLOOKUP(F388,'N2K Features'!$D$5:$CL$125,74,FALSE)</f>
        <v>0</v>
      </c>
      <c r="CB388" s="76">
        <f>VLOOKUP(F388,'N2K Features'!$D$5:$CL$125,75,FALSE)</f>
        <v>0</v>
      </c>
      <c r="CC388" s="76" t="str">
        <f>VLOOKUP(F388,'N2K Features'!$D$5:$CL$125,76,FALSE)</f>
        <v>No</v>
      </c>
      <c r="CD388" s="76">
        <f>VLOOKUP(F388,'N2K Features'!$D$5:$CL$125,77,FALSE)</f>
        <v>0</v>
      </c>
      <c r="CE388" s="76">
        <f>VLOOKUP(F388,'N2K Features'!$D$5:$CL$125,78,FALSE)</f>
        <v>0</v>
      </c>
      <c r="CF388" s="76" t="str">
        <f>VLOOKUP(F388,'N2K Features'!$D$5:$CL$125,79,FALSE)</f>
        <v>No</v>
      </c>
      <c r="CG388" s="76">
        <f>VLOOKUP(F388,'N2K Features'!$D$5:$CL$125,80,FALSE)</f>
        <v>0</v>
      </c>
      <c r="CH388" s="76">
        <f>VLOOKUP(F388,'N2K Features'!$D$5:$CL$125,81,FALSE)</f>
        <v>0</v>
      </c>
      <c r="CI388" s="76" t="str">
        <f>VLOOKUP(F388,'N2K Features'!$D$5:$CL$125,82,FALSE)</f>
        <v>No</v>
      </c>
      <c r="CJ388" s="76">
        <f>VLOOKUP(F388,'N2K Features'!$D$5:$CL$125,83,FALSE)</f>
        <v>0</v>
      </c>
      <c r="CK388" s="76">
        <f>VLOOKUP(F388,'N2K Features'!$D$5:$CL$125,84,FALSE)</f>
        <v>0</v>
      </c>
      <c r="CL388" s="76" t="str">
        <f>VLOOKUP(F388,'N2K Features'!$D$5:$CL$125,85,FALSE)</f>
        <v>Yes</v>
      </c>
      <c r="CM388" s="76" t="str">
        <f>VLOOKUP(F388,'N2K Features'!$D$5:$CL$125,86,FALSE)</f>
        <v>Medium</v>
      </c>
      <c r="CN388" s="79" t="str">
        <f>VLOOKUP(F388,'N2K Features'!$D$5:$CL$125,87,FALSE)</f>
        <v>Natural freshwater landscape</v>
      </c>
    </row>
    <row r="389" spans="1:92" ht="14.4" hidden="1" x14ac:dyDescent="0.3">
      <c r="A389" s="129" t="s">
        <v>360</v>
      </c>
      <c r="B389" s="59" t="s">
        <v>582</v>
      </c>
      <c r="C389" s="59" t="s">
        <v>585</v>
      </c>
      <c r="D389" s="59" t="s">
        <v>608</v>
      </c>
      <c r="E389" s="59" t="s">
        <v>594</v>
      </c>
      <c r="F389" s="59" t="s">
        <v>609</v>
      </c>
      <c r="G389" s="59" t="s">
        <v>610</v>
      </c>
      <c r="H389" s="179" t="s">
        <v>611</v>
      </c>
      <c r="I389" s="77" t="str">
        <f>VLOOKUP(F389,'N2K Features'!$D$5:$CL$125,4,FALSE)</f>
        <v>Yes</v>
      </c>
      <c r="J389" s="77" t="str">
        <f>VLOOKUP(F389,'N2K Features'!$D$5:$CL$125,5,FALSE)</f>
        <v>Medium</v>
      </c>
      <c r="K389" s="77" t="str">
        <f>VLOOKUP(F389,'N2K Features'!$D$5:$CL$125,6,FALSE)</f>
        <v>Moderate</v>
      </c>
      <c r="L389" s="77" t="str">
        <f>VLOOKUP(F389,'N2K Features'!$D$5:$CL$125,7,FALSE)</f>
        <v>Yes</v>
      </c>
      <c r="M389" s="77" t="str">
        <f>VLOOKUP(F389,'N2K Features'!$D$5:$CL$125,8,FALSE)</f>
        <v>Small</v>
      </c>
      <c r="N389" s="77" t="str">
        <f>VLOOKUP(F389,'N2K Features'!$D$5:$CL$125,9,FALSE)</f>
        <v>Low</v>
      </c>
      <c r="O389" s="77" t="str">
        <f>VLOOKUP(F389,'N2K Features'!$D$5:$CL$125,10,FALSE)</f>
        <v>Yes</v>
      </c>
      <c r="P389" s="77" t="str">
        <f>VLOOKUP(F389,'N2K Features'!$D$5:$CL$125,11,FALSE)</f>
        <v>Medium</v>
      </c>
      <c r="Q389" s="77" t="str">
        <f>VLOOKUP(F389,'N2K Features'!$D$5:$CL$125,12,FALSE)</f>
        <v>Low</v>
      </c>
      <c r="R389" s="77" t="str">
        <f>VLOOKUP(F389,'N2K Features'!$D$5:$CL$125,13,FALSE)</f>
        <v>Yes</v>
      </c>
      <c r="S389" s="77" t="str">
        <f>VLOOKUP(F389,'N2K Features'!$D$5:$CL$125,14,FALSE)</f>
        <v>Medium</v>
      </c>
      <c r="T389" s="77" t="str">
        <f>VLOOKUP(F389,'N2K Features'!$D$5:$CL$125,15,FALSE)</f>
        <v>High</v>
      </c>
      <c r="U389" s="77" t="str">
        <f>VLOOKUP(F389,'N2K Features'!$D$5:$CL$125,16,FALSE)</f>
        <v>No</v>
      </c>
      <c r="V389" s="77">
        <f>VLOOKUP(F389,'N2K Features'!$D$5:$CL$125, 17,FALSE)</f>
        <v>0</v>
      </c>
      <c r="W389" s="77">
        <f>VLOOKUP(F389,'N2K Features'!$D$5:$CL$125,18,FALSE)</f>
        <v>0</v>
      </c>
      <c r="X389" s="77" t="str">
        <f>VLOOKUP(F389,'N2K Features'!$D$5:$CL$125,19,FALSE)</f>
        <v>No</v>
      </c>
      <c r="Y389" s="77">
        <f>VLOOKUP(F389,'N2K Features'!$D$5:$CL$125,20,FALSE)</f>
        <v>0</v>
      </c>
      <c r="Z389" s="77">
        <f>VLOOKUP(F389,'N2K Features'!$D$5:$CL$125,21,FALSE)</f>
        <v>0</v>
      </c>
      <c r="AA389" s="77" t="str">
        <f>VLOOKUP(F389,'N2K Features'!$D$5:$CL$125,22,FALSE)</f>
        <v>Yes</v>
      </c>
      <c r="AB389" s="77" t="str">
        <f>VLOOKUP(F389,'N2K Features'!$D$5:$CL$125,23,FALSE)</f>
        <v>Medium</v>
      </c>
      <c r="AC389" s="77" t="str">
        <f>VLOOKUP(F389,'N2K Features'!$D$5:$CL$125,24,FALSE)</f>
        <v>High</v>
      </c>
      <c r="AD389" s="77" t="str">
        <f>VLOOKUP(F389,'N2K Features'!$D$5:$CL$125,25,FALSE)</f>
        <v>No</v>
      </c>
      <c r="AE389" s="77">
        <f>VLOOKUP(F389,'N2K Features'!$D$5:$CL$125,26,FALSE)</f>
        <v>0</v>
      </c>
      <c r="AF389" s="78">
        <f>VLOOKUP(F389,'N2K Features'!$D$5:$CL$125,27,FALSE)</f>
        <v>0</v>
      </c>
      <c r="AG389" s="76" t="str">
        <f>VLOOKUP(F389,'N2K Features'!$D$5:$CL$125,28,FALSE)</f>
        <v>No</v>
      </c>
      <c r="AH389" s="76">
        <f>VLOOKUP(F389,'N2K Features'!$D$5:$CL$125,29,FALSE)</f>
        <v>0</v>
      </c>
      <c r="AI389" s="76">
        <f>VLOOKUP(F389,'N2K Features'!$D$5:$CL$125,30,FALSE)</f>
        <v>0</v>
      </c>
      <c r="AJ389" s="76" t="str">
        <f>VLOOKUP(F389,'N2K Features'!$D$5:$CL$125,31,FALSE)</f>
        <v>No</v>
      </c>
      <c r="AK389" s="76">
        <f>VLOOKUP(F389,'N2K Features'!$D$5:$CL$125,32,FALSE)</f>
        <v>0</v>
      </c>
      <c r="AL389" s="76">
        <f>VLOOKUP(F389,'N2K Features'!$D$5:$CL$125,33,FALSE)</f>
        <v>0</v>
      </c>
      <c r="AM389" s="76" t="str">
        <f>VLOOKUP(F389,'N2K Features'!$D$5:$CL$125,34,FALSE)</f>
        <v>No</v>
      </c>
      <c r="AN389" s="76">
        <f>VLOOKUP(F389,'N2K Features'!$D$5:$CL$125,35,FALSE)</f>
        <v>0</v>
      </c>
      <c r="AO389" s="76">
        <f>VLOOKUP(F389,'N2K Features'!$D$5:$CL$125,36,FALSE)</f>
        <v>0</v>
      </c>
      <c r="AP389" s="76" t="str">
        <f>VLOOKUP(F389,'N2K Features'!$D$5:$CL$125,37,FALSE)</f>
        <v>No</v>
      </c>
      <c r="AQ389" s="76">
        <f>VLOOKUP(F389,'N2K Features'!$D$5:$CL$125,38,FALSE)</f>
        <v>0</v>
      </c>
      <c r="AR389" s="76">
        <f>VLOOKUP(F389,'N2K Features'!$D$5:$CL$125,39,FALSE)</f>
        <v>0</v>
      </c>
      <c r="AS389" s="76" t="str">
        <f>VLOOKUP(F389,'N2K Features'!$D$5:$CL$125,40,FALSE)</f>
        <v>No</v>
      </c>
      <c r="AT389" s="76">
        <f>VLOOKUP(F389,'N2K Features'!$D$5:$CL$125,41,FALSE)</f>
        <v>0</v>
      </c>
      <c r="AU389" s="76">
        <f>VLOOKUP(F389,'N2K Features'!$D$5:$CL$125,42,FALSE)</f>
        <v>0</v>
      </c>
      <c r="AV389" s="76" t="str">
        <f>VLOOKUP(F389,'N2K Features'!$D$5:$CL$125,43,FALSE)</f>
        <v>Yes</v>
      </c>
      <c r="AW389" s="76" t="str">
        <f>VLOOKUP(F389,'N2K Features'!$D$5:$CL$125,44,FALSE)</f>
        <v>Medium</v>
      </c>
      <c r="AX389" s="76" t="str">
        <f>VLOOKUP(F389,'N2K Features'!$D$5:$CL$125,45,FALSE)</f>
        <v>Low</v>
      </c>
      <c r="AY389" s="76" t="str">
        <f>VLOOKUP(F389,'N2K Features'!$D$5:$CL$125,46,FALSE)</f>
        <v>No</v>
      </c>
      <c r="AZ389" s="76">
        <f>VLOOKUP(F389,'N2K Features'!$D$5:$CL$125,47,FALSE)</f>
        <v>0</v>
      </c>
      <c r="BA389" s="76">
        <f>VLOOKUP(F389,'N2K Features'!$D$5:$CL$125,48,FALSE)</f>
        <v>0</v>
      </c>
      <c r="BB389" s="76" t="str">
        <f>VLOOKUP(F389,'N2K Features'!$D$5:$CL$125,49,FALSE)</f>
        <v>No</v>
      </c>
      <c r="BC389" s="76">
        <f>VLOOKUP(F389,'N2K Features'!$D$5:$CL$125,50,FALSE)</f>
        <v>0</v>
      </c>
      <c r="BD389" s="130">
        <f>VLOOKUP(F389,'N2K Features'!$D$5:$CL$125,51,FALSE)</f>
        <v>0</v>
      </c>
      <c r="BE389" s="76" t="str">
        <f>VLOOKUP(F389,'N2K Features'!$D$5:$CL$125,52,FALSE)</f>
        <v>No</v>
      </c>
      <c r="BF389" s="76">
        <f>VLOOKUP(F389,'N2K Features'!$D$5:$CL$125,53,FALSE)</f>
        <v>0</v>
      </c>
      <c r="BG389" s="130">
        <f>VLOOKUP(F389,'N2K Features'!$D$5:$CL$125,54,FALSE)</f>
        <v>0</v>
      </c>
      <c r="BH389" s="76" t="str">
        <f>VLOOKUP(F389,'N2K Features'!$D$5:$CL$125,55,FALSE)</f>
        <v>Yes</v>
      </c>
      <c r="BI389" s="76" t="str">
        <f>VLOOKUP(F389,'N2K Features'!$D$5:$CL$125,56,FALSE)</f>
        <v>Large</v>
      </c>
      <c r="BJ389" s="76" t="str">
        <f>VLOOKUP(F389,'N2K Features'!$D$5:$CL$125,57,FALSE)</f>
        <v>Moderate</v>
      </c>
      <c r="BK389" s="76" t="str">
        <f>VLOOKUP(F389,'N2K Features'!$D$5:$CL$125,58,FALSE)</f>
        <v>Yes</v>
      </c>
      <c r="BL389" s="76" t="str">
        <f>VLOOKUP(F389,'N2K Features'!$D$5:$CL$125,59,FALSE)</f>
        <v>Medium</v>
      </c>
      <c r="BM389" s="130" t="str">
        <f>VLOOKUP(F389,'N2K Features'!$D$5:$CL$125,60,FALSE)</f>
        <v>High</v>
      </c>
      <c r="BN389" s="76" t="str">
        <f>VLOOKUP(F389,'N2K Features'!$D$5:$CL$125,61,FALSE)</f>
        <v>Yes</v>
      </c>
      <c r="BO389" s="76" t="str">
        <f>VLOOKUP(F389,'N2K Features'!$D$5:$CL$125,62,FALSE)</f>
        <v>Medium</v>
      </c>
      <c r="BP389" s="76" t="str">
        <f>VLOOKUP(F389,'N2K Features'!$D$5:$CL$125,63,FALSE)</f>
        <v>Moderate</v>
      </c>
      <c r="BQ389" s="76" t="str">
        <f>VLOOKUP(F389,'N2K Features'!$D$5:$CL$125,64,FALSE)</f>
        <v>Yes</v>
      </c>
      <c r="BR389" s="76" t="str">
        <f>VLOOKUP(F389,'N2K Features'!$D$5:$CL$125,65,FALSE)</f>
        <v>Medium</v>
      </c>
      <c r="BS389" s="76" t="str">
        <f>VLOOKUP(F389,'N2K Features'!$D$5:$CL$125,66,FALSE)</f>
        <v>Moderate</v>
      </c>
      <c r="BT389" s="76" t="str">
        <f>VLOOKUP(F389,'N2K Features'!$D$5:$CL$125,67,FALSE)</f>
        <v>No</v>
      </c>
      <c r="BU389" s="76">
        <f>VLOOKUP(F389,'N2K Features'!$D$5:$CL$125,68,FALSE)</f>
        <v>0</v>
      </c>
      <c r="BV389" s="76">
        <f>VLOOKUP(F389,'N2K Features'!$D$5:$CL$125,69,FALSE)</f>
        <v>0</v>
      </c>
      <c r="BW389" s="76" t="str">
        <f>VLOOKUP(F389,'N2K Features'!$D$5:$CL$125,70,FALSE)</f>
        <v>Yes</v>
      </c>
      <c r="BX389" s="76" t="str">
        <f>VLOOKUP(F389,'N2K Features'!$D$5:$CL$125,71,FALSE)</f>
        <v>Medium</v>
      </c>
      <c r="BY389" s="130" t="str">
        <f>VLOOKUP(F389,'N2K Features'!$D$5:$CL$125,72,FALSE)</f>
        <v>High</v>
      </c>
      <c r="BZ389" s="76" t="str">
        <f>VLOOKUP(F389,'N2K Features'!$D$5:$CL$125,73,FALSE)</f>
        <v>No</v>
      </c>
      <c r="CA389" s="76">
        <f>VLOOKUP(F389,'N2K Features'!$D$5:$CL$125,74,FALSE)</f>
        <v>0</v>
      </c>
      <c r="CB389" s="76">
        <f>VLOOKUP(F389,'N2K Features'!$D$5:$CL$125,75,FALSE)</f>
        <v>0</v>
      </c>
      <c r="CC389" s="76" t="str">
        <f>VLOOKUP(F389,'N2K Features'!$D$5:$CL$125,76,FALSE)</f>
        <v>No</v>
      </c>
      <c r="CD389" s="76">
        <f>VLOOKUP(F389,'N2K Features'!$D$5:$CL$125,77,FALSE)</f>
        <v>0</v>
      </c>
      <c r="CE389" s="76">
        <f>VLOOKUP(F389,'N2K Features'!$D$5:$CL$125,78,FALSE)</f>
        <v>0</v>
      </c>
      <c r="CF389" s="76" t="str">
        <f>VLOOKUP(F389,'N2K Features'!$D$5:$CL$125,79,FALSE)</f>
        <v>No</v>
      </c>
      <c r="CG389" s="76">
        <f>VLOOKUP(F389,'N2K Features'!$D$5:$CL$125,80,FALSE)</f>
        <v>0</v>
      </c>
      <c r="CH389" s="76">
        <f>VLOOKUP(F389,'N2K Features'!$D$5:$CL$125,81,FALSE)</f>
        <v>0</v>
      </c>
      <c r="CI389" s="76" t="str">
        <f>VLOOKUP(F389,'N2K Features'!$D$5:$CL$125,82,FALSE)</f>
        <v>No</v>
      </c>
      <c r="CJ389" s="76">
        <f>VLOOKUP(F389,'N2K Features'!$D$5:$CL$125,83,FALSE)</f>
        <v>0</v>
      </c>
      <c r="CK389" s="76">
        <f>VLOOKUP(F389,'N2K Features'!$D$5:$CL$125,84,FALSE)</f>
        <v>0</v>
      </c>
      <c r="CL389" s="76" t="str">
        <f>VLOOKUP(F389,'N2K Features'!$D$5:$CL$125,85,FALSE)</f>
        <v>Yes</v>
      </c>
      <c r="CM389" s="76" t="str">
        <f>VLOOKUP(F389,'N2K Features'!$D$5:$CL$125,86,FALSE)</f>
        <v>Low</v>
      </c>
      <c r="CN389" s="79" t="str">
        <f>VLOOKUP(F389,'N2K Features'!$D$5:$CL$125,87,FALSE)</f>
        <v>Natural freshwater landscape</v>
      </c>
    </row>
    <row r="390" spans="1:92" ht="14.4" hidden="1" x14ac:dyDescent="0.3">
      <c r="A390" s="129" t="s">
        <v>361</v>
      </c>
      <c r="B390" s="59" t="s">
        <v>362</v>
      </c>
      <c r="C390" s="59" t="s">
        <v>528</v>
      </c>
      <c r="D390" s="59" t="s">
        <v>711</v>
      </c>
      <c r="E390" s="59" t="s">
        <v>604</v>
      </c>
      <c r="F390" s="59" t="s">
        <v>712</v>
      </c>
      <c r="G390" s="59" t="s">
        <v>713</v>
      </c>
      <c r="H390" s="179" t="s">
        <v>714</v>
      </c>
      <c r="I390" s="77" t="str">
        <f>VLOOKUP(F390,'N2K Features'!$D$5:$CL$125,4,FALSE)</f>
        <v>No</v>
      </c>
      <c r="J390" s="77" t="str">
        <f>VLOOKUP(F390,'N2K Features'!$D$5:$CL$125,5,FALSE)</f>
        <v>Negligible</v>
      </c>
      <c r="K390" s="77" t="str">
        <f>VLOOKUP(F390,'N2K Features'!$D$5:$CL$125,6,FALSE)</f>
        <v>Low</v>
      </c>
      <c r="L390" s="77" t="str">
        <f>VLOOKUP(F390,'N2K Features'!$D$5:$CL$125,7,FALSE)</f>
        <v>No</v>
      </c>
      <c r="M390" s="77" t="str">
        <f>VLOOKUP(F390,'N2K Features'!$D$5:$CL$125,8,FALSE)</f>
        <v>Negligible</v>
      </c>
      <c r="N390" s="77" t="str">
        <f>VLOOKUP(F390,'N2K Features'!$D$5:$CL$125,9,FALSE)</f>
        <v>Low</v>
      </c>
      <c r="O390" s="77" t="str">
        <f>VLOOKUP(F390,'N2K Features'!$D$5:$CL$125,10,FALSE)</f>
        <v>No</v>
      </c>
      <c r="P390" s="77" t="str">
        <f>VLOOKUP(F390,'N2K Features'!$D$5:$CL$125,11,FALSE)</f>
        <v>Negligible</v>
      </c>
      <c r="Q390" s="77" t="str">
        <f>VLOOKUP(F390,'N2K Features'!$D$5:$CL$125,12,FALSE)</f>
        <v>Low</v>
      </c>
      <c r="R390" s="77" t="str">
        <f>VLOOKUP(F390,'N2K Features'!$D$5:$CL$125,13,FALSE)</f>
        <v>No</v>
      </c>
      <c r="S390" s="77" t="str">
        <f>VLOOKUP(F390,'N2K Features'!$D$5:$CL$125,14,FALSE)</f>
        <v>Negligible</v>
      </c>
      <c r="T390" s="77" t="str">
        <f>VLOOKUP(F390,'N2K Features'!$D$5:$CL$125,15,FALSE)</f>
        <v>Low</v>
      </c>
      <c r="U390" s="77" t="str">
        <f>VLOOKUP(F390,'N2K Features'!$D$5:$CL$125,16,FALSE)</f>
        <v>No</v>
      </c>
      <c r="V390" s="77">
        <f>VLOOKUP(F390,'N2K Features'!$D$5:$CL$125, 17,FALSE)</f>
        <v>0</v>
      </c>
      <c r="W390" s="77">
        <f>VLOOKUP(F390,'N2K Features'!$D$5:$CL$125,18,FALSE)</f>
        <v>0</v>
      </c>
      <c r="X390" s="77" t="str">
        <f>VLOOKUP(F390,'N2K Features'!$D$5:$CL$125,19,FALSE)</f>
        <v>No</v>
      </c>
      <c r="Y390" s="77">
        <f>VLOOKUP(F390,'N2K Features'!$D$5:$CL$125,20,FALSE)</f>
        <v>0</v>
      </c>
      <c r="Z390" s="77">
        <f>VLOOKUP(F390,'N2K Features'!$D$5:$CL$125,21,FALSE)</f>
        <v>0</v>
      </c>
      <c r="AA390" s="77" t="str">
        <f>VLOOKUP(F390,'N2K Features'!$D$5:$CL$125,22,FALSE)</f>
        <v>No</v>
      </c>
      <c r="AB390" s="77">
        <f>VLOOKUP(F390,'N2K Features'!$D$5:$CL$125,23,FALSE)</f>
        <v>0</v>
      </c>
      <c r="AC390" s="77">
        <f>VLOOKUP(F390,'N2K Features'!$D$5:$CL$125,24,FALSE)</f>
        <v>0</v>
      </c>
      <c r="AD390" s="77" t="str">
        <f>VLOOKUP(F390,'N2K Features'!$D$5:$CL$125,25,FALSE)</f>
        <v>No</v>
      </c>
      <c r="AE390" s="77">
        <f>VLOOKUP(F390,'N2K Features'!$D$5:$CL$125,26,FALSE)</f>
        <v>0</v>
      </c>
      <c r="AF390" s="78">
        <f>VLOOKUP(F390,'N2K Features'!$D$5:$CL$125,27,FALSE)</f>
        <v>0</v>
      </c>
      <c r="AG390" s="76" t="str">
        <f>VLOOKUP(F390,'N2K Features'!$D$5:$CL$125,28,FALSE)</f>
        <v>No</v>
      </c>
      <c r="AH390" s="76">
        <f>VLOOKUP(F390,'N2K Features'!$D$5:$CL$125,29,FALSE)</f>
        <v>0</v>
      </c>
      <c r="AI390" s="76">
        <f>VLOOKUP(F390,'N2K Features'!$D$5:$CL$125,30,FALSE)</f>
        <v>0</v>
      </c>
      <c r="AJ390" s="76" t="str">
        <f>VLOOKUP(F390,'N2K Features'!$D$5:$CL$125,31,FALSE)</f>
        <v>No</v>
      </c>
      <c r="AK390" s="76">
        <f>VLOOKUP(F390,'N2K Features'!$D$5:$CL$125,32,FALSE)</f>
        <v>0</v>
      </c>
      <c r="AL390" s="76">
        <f>VLOOKUP(F390,'N2K Features'!$D$5:$CL$125,33,FALSE)</f>
        <v>0</v>
      </c>
      <c r="AM390" s="76" t="str">
        <f>VLOOKUP(F390,'N2K Features'!$D$5:$CL$125,34,FALSE)</f>
        <v>No</v>
      </c>
      <c r="AN390" s="76">
        <f>VLOOKUP(F390,'N2K Features'!$D$5:$CL$125,35,FALSE)</f>
        <v>0</v>
      </c>
      <c r="AO390" s="76">
        <f>VLOOKUP(F390,'N2K Features'!$D$5:$CL$125,36,FALSE)</f>
        <v>0</v>
      </c>
      <c r="AP390" s="76" t="str">
        <f>VLOOKUP(F390,'N2K Features'!$D$5:$CL$125,37,FALSE)</f>
        <v>No</v>
      </c>
      <c r="AQ390" s="76">
        <f>VLOOKUP(F390,'N2K Features'!$D$5:$CL$125,38,FALSE)</f>
        <v>0</v>
      </c>
      <c r="AR390" s="76">
        <f>VLOOKUP(F390,'N2K Features'!$D$5:$CL$125,39,FALSE)</f>
        <v>0</v>
      </c>
      <c r="AS390" s="76" t="str">
        <f>VLOOKUP(F390,'N2K Features'!$D$5:$CL$125,40,FALSE)</f>
        <v>No</v>
      </c>
      <c r="AT390" s="76">
        <f>VLOOKUP(F390,'N2K Features'!$D$5:$CL$125,41,FALSE)</f>
        <v>0</v>
      </c>
      <c r="AU390" s="76">
        <f>VLOOKUP(F390,'N2K Features'!$D$5:$CL$125,42,FALSE)</f>
        <v>0</v>
      </c>
      <c r="AV390" s="76" t="str">
        <f>VLOOKUP(F390,'N2K Features'!$D$5:$CL$125,43,FALSE)</f>
        <v>No</v>
      </c>
      <c r="AW390" s="76">
        <f>VLOOKUP(F390,'N2K Features'!$D$5:$CL$125,44,FALSE)</f>
        <v>0</v>
      </c>
      <c r="AX390" s="76">
        <f>VLOOKUP(F390,'N2K Features'!$D$5:$CL$125,45,FALSE)</f>
        <v>0</v>
      </c>
      <c r="AY390" s="76" t="str">
        <f>VLOOKUP(F390,'N2K Features'!$D$5:$CL$125,46,FALSE)</f>
        <v>No</v>
      </c>
      <c r="AZ390" s="76">
        <f>VLOOKUP(F390,'N2K Features'!$D$5:$CL$125,47,FALSE)</f>
        <v>0</v>
      </c>
      <c r="BA390" s="76">
        <f>VLOOKUP(F390,'N2K Features'!$D$5:$CL$125,48,FALSE)</f>
        <v>0</v>
      </c>
      <c r="BB390" s="76" t="str">
        <f>VLOOKUP(F390,'N2K Features'!$D$5:$CL$125,49,FALSE)</f>
        <v>No</v>
      </c>
      <c r="BC390" s="76">
        <f>VLOOKUP(F390,'N2K Features'!$D$5:$CL$125,50,FALSE)</f>
        <v>0</v>
      </c>
      <c r="BD390" s="130">
        <f>VLOOKUP(F390,'N2K Features'!$D$5:$CL$125,51,FALSE)</f>
        <v>0</v>
      </c>
      <c r="BE390" s="76" t="str">
        <f>VLOOKUP(F390,'N2K Features'!$D$5:$CL$125,52,FALSE)</f>
        <v>No</v>
      </c>
      <c r="BF390" s="76">
        <f>VLOOKUP(F390,'N2K Features'!$D$5:$CL$125,53,FALSE)</f>
        <v>0</v>
      </c>
      <c r="BG390" s="130">
        <f>VLOOKUP(F390,'N2K Features'!$D$5:$CL$125,54,FALSE)</f>
        <v>0</v>
      </c>
      <c r="BH390" s="76" t="str">
        <f>VLOOKUP(F390,'N2K Features'!$D$5:$CL$125,55,FALSE)</f>
        <v>No</v>
      </c>
      <c r="BI390" s="76">
        <f>VLOOKUP(F390,'N2K Features'!$D$5:$CL$125,56,FALSE)</f>
        <v>0</v>
      </c>
      <c r="BJ390" s="76">
        <f>VLOOKUP(F390,'N2K Features'!$D$5:$CL$125,57,FALSE)</f>
        <v>0</v>
      </c>
      <c r="BK390" s="76" t="str">
        <f>VLOOKUP(F390,'N2K Features'!$D$5:$CL$125,58,FALSE)</f>
        <v>No</v>
      </c>
      <c r="BL390" s="76">
        <f>VLOOKUP(F390,'N2K Features'!$D$5:$CL$125,59,FALSE)</f>
        <v>0</v>
      </c>
      <c r="BM390" s="130">
        <f>VLOOKUP(F390,'N2K Features'!$D$5:$CL$125,60,FALSE)</f>
        <v>0</v>
      </c>
      <c r="BN390" s="76" t="str">
        <f>VLOOKUP(F390,'N2K Features'!$D$5:$CL$125,61,FALSE)</f>
        <v>No</v>
      </c>
      <c r="BO390" s="76">
        <f>VLOOKUP(F390,'N2K Features'!$D$5:$CL$125,62,FALSE)</f>
        <v>0</v>
      </c>
      <c r="BP390" s="76">
        <f>VLOOKUP(F390,'N2K Features'!$D$5:$CL$125,63,FALSE)</f>
        <v>0</v>
      </c>
      <c r="BQ390" s="76" t="str">
        <f>VLOOKUP(F390,'N2K Features'!$D$5:$CL$125,64,FALSE)</f>
        <v>No</v>
      </c>
      <c r="BR390" s="76">
        <f>VLOOKUP(F390,'N2K Features'!$D$5:$CL$125,65,FALSE)</f>
        <v>0</v>
      </c>
      <c r="BS390" s="76">
        <f>VLOOKUP(F390,'N2K Features'!$D$5:$CL$125,66,FALSE)</f>
        <v>0</v>
      </c>
      <c r="BT390" s="76" t="str">
        <f>VLOOKUP(F390,'N2K Features'!$D$5:$CL$125,67,FALSE)</f>
        <v>No</v>
      </c>
      <c r="BU390" s="76">
        <f>VLOOKUP(F390,'N2K Features'!$D$5:$CL$125,68,FALSE)</f>
        <v>0</v>
      </c>
      <c r="BV390" s="76">
        <f>VLOOKUP(F390,'N2K Features'!$D$5:$CL$125,69,FALSE)</f>
        <v>0</v>
      </c>
      <c r="BW390" s="76" t="str">
        <f>VLOOKUP(F390,'N2K Features'!$D$5:$CL$125,70,FALSE)</f>
        <v>No</v>
      </c>
      <c r="BX390" s="76">
        <f>VLOOKUP(F390,'N2K Features'!$D$5:$CL$125,71,FALSE)</f>
        <v>0</v>
      </c>
      <c r="BY390" s="130">
        <f>VLOOKUP(F390,'N2K Features'!$D$5:$CL$125,72,FALSE)</f>
        <v>0</v>
      </c>
      <c r="BZ390" s="76" t="str">
        <f>VLOOKUP(F390,'N2K Features'!$D$5:$CL$125,73,FALSE)</f>
        <v>No</v>
      </c>
      <c r="CA390" s="76">
        <f>VLOOKUP(F390,'N2K Features'!$D$5:$CL$125,74,FALSE)</f>
        <v>0</v>
      </c>
      <c r="CB390" s="76">
        <f>VLOOKUP(F390,'N2K Features'!$D$5:$CL$125,75,FALSE)</f>
        <v>0</v>
      </c>
      <c r="CC390" s="76" t="str">
        <f>VLOOKUP(F390,'N2K Features'!$D$5:$CL$125,76,FALSE)</f>
        <v>No</v>
      </c>
      <c r="CD390" s="76">
        <f>VLOOKUP(F390,'N2K Features'!$D$5:$CL$125,77,FALSE)</f>
        <v>0</v>
      </c>
      <c r="CE390" s="76">
        <f>VLOOKUP(F390,'N2K Features'!$D$5:$CL$125,78,FALSE)</f>
        <v>0</v>
      </c>
      <c r="CF390" s="76" t="str">
        <f>VLOOKUP(F390,'N2K Features'!$D$5:$CL$125,79,FALSE)</f>
        <v>No</v>
      </c>
      <c r="CG390" s="76">
        <f>VLOOKUP(F390,'N2K Features'!$D$5:$CL$125,80,FALSE)</f>
        <v>0</v>
      </c>
      <c r="CH390" s="76">
        <f>VLOOKUP(F390,'N2K Features'!$D$5:$CL$125,81,FALSE)</f>
        <v>0</v>
      </c>
      <c r="CI390" s="76" t="str">
        <f>VLOOKUP(F390,'N2K Features'!$D$5:$CL$125,82,FALSE)</f>
        <v>No</v>
      </c>
      <c r="CJ390" s="76">
        <f>VLOOKUP(F390,'N2K Features'!$D$5:$CL$125,83,FALSE)</f>
        <v>0</v>
      </c>
      <c r="CK390" s="76">
        <f>VLOOKUP(F390,'N2K Features'!$D$5:$CL$125,84,FALSE)</f>
        <v>0</v>
      </c>
      <c r="CL390" s="76" t="str">
        <f>VLOOKUP(F390,'N2K Features'!$D$5:$CL$125,85,FALSE)</f>
        <v>No</v>
      </c>
      <c r="CM390" s="76">
        <f>VLOOKUP(F390,'N2K Features'!$D$5:$CL$125,86,FALSE)</f>
        <v>0</v>
      </c>
      <c r="CN390" s="79">
        <f>VLOOKUP(F390,'N2K Features'!$D$5:$CL$125,87,FALSE)</f>
        <v>0</v>
      </c>
    </row>
    <row r="391" spans="1:92" ht="14.4" hidden="1" x14ac:dyDescent="0.3">
      <c r="A391" s="129" t="s">
        <v>363</v>
      </c>
      <c r="B391" s="59" t="s">
        <v>364</v>
      </c>
      <c r="C391" s="59" t="s">
        <v>528</v>
      </c>
      <c r="D391" s="59" t="s">
        <v>43</v>
      </c>
      <c r="E391" s="59" t="s">
        <v>606</v>
      </c>
      <c r="F391" s="59" t="s">
        <v>44</v>
      </c>
      <c r="G391" s="59" t="s">
        <v>45</v>
      </c>
      <c r="H391" s="179" t="s">
        <v>46</v>
      </c>
      <c r="I391" s="77" t="str">
        <f>VLOOKUP(F391,'N2K Features'!$D$5:$CL$125,4,FALSE)</f>
        <v>No</v>
      </c>
      <c r="J391" s="77" t="str">
        <f>VLOOKUP(F391,'N2K Features'!$D$5:$CL$125,5,FALSE)</f>
        <v>Negligible</v>
      </c>
      <c r="K391" s="77" t="str">
        <f>VLOOKUP(F391,'N2K Features'!$D$5:$CL$125,6,FALSE)</f>
        <v>Low</v>
      </c>
      <c r="L391" s="77" t="str">
        <f>VLOOKUP(F391,'N2K Features'!$D$5:$CL$125,7,FALSE)</f>
        <v>No</v>
      </c>
      <c r="M391" s="77" t="str">
        <f>VLOOKUP(F391,'N2K Features'!$D$5:$CL$125,8,FALSE)</f>
        <v>Negligible</v>
      </c>
      <c r="N391" s="77" t="str">
        <f>VLOOKUP(F391,'N2K Features'!$D$5:$CL$125,9,FALSE)</f>
        <v>Low</v>
      </c>
      <c r="O391" s="77" t="str">
        <f>VLOOKUP(F391,'N2K Features'!$D$5:$CL$125,10,FALSE)</f>
        <v>No</v>
      </c>
      <c r="P391" s="77" t="str">
        <f>VLOOKUP(F391,'N2K Features'!$D$5:$CL$125,11,FALSE)</f>
        <v>Negligible</v>
      </c>
      <c r="Q391" s="77" t="str">
        <f>VLOOKUP(F391,'N2K Features'!$D$5:$CL$125,12,FALSE)</f>
        <v>Low</v>
      </c>
      <c r="R391" s="77" t="str">
        <f>VLOOKUP(F391,'N2K Features'!$D$5:$CL$125,13,FALSE)</f>
        <v>No</v>
      </c>
      <c r="S391" s="77" t="str">
        <f>VLOOKUP(F391,'N2K Features'!$D$5:$CL$125,14,FALSE)</f>
        <v>Negligible</v>
      </c>
      <c r="T391" s="77" t="str">
        <f>VLOOKUP(F391,'N2K Features'!$D$5:$CL$125,15,FALSE)</f>
        <v>Low</v>
      </c>
      <c r="U391" s="77" t="str">
        <f>VLOOKUP(F391,'N2K Features'!$D$5:$CL$125,16,FALSE)</f>
        <v>No</v>
      </c>
      <c r="V391" s="77">
        <f>VLOOKUP(F391,'N2K Features'!$D$5:$CL$125, 17,FALSE)</f>
        <v>0</v>
      </c>
      <c r="W391" s="77">
        <f>VLOOKUP(F391,'N2K Features'!$D$5:$CL$125,18,FALSE)</f>
        <v>0</v>
      </c>
      <c r="X391" s="77" t="str">
        <f>VLOOKUP(F391,'N2K Features'!$D$5:$CL$125,19,FALSE)</f>
        <v>No</v>
      </c>
      <c r="Y391" s="77">
        <f>VLOOKUP(F391,'N2K Features'!$D$5:$CL$125,20,FALSE)</f>
        <v>0</v>
      </c>
      <c r="Z391" s="77">
        <f>VLOOKUP(F391,'N2K Features'!$D$5:$CL$125,21,FALSE)</f>
        <v>0</v>
      </c>
      <c r="AA391" s="77" t="str">
        <f>VLOOKUP(F391,'N2K Features'!$D$5:$CL$125,22,FALSE)</f>
        <v>No</v>
      </c>
      <c r="AB391" s="77">
        <f>VLOOKUP(F391,'N2K Features'!$D$5:$CL$125,23,FALSE)</f>
        <v>0</v>
      </c>
      <c r="AC391" s="77">
        <f>VLOOKUP(F391,'N2K Features'!$D$5:$CL$125,24,FALSE)</f>
        <v>0</v>
      </c>
      <c r="AD391" s="77" t="str">
        <f>VLOOKUP(F391,'N2K Features'!$D$5:$CL$125,25,FALSE)</f>
        <v>No</v>
      </c>
      <c r="AE391" s="77">
        <f>VLOOKUP(F391,'N2K Features'!$D$5:$CL$125,26,FALSE)</f>
        <v>0</v>
      </c>
      <c r="AF391" s="78">
        <f>VLOOKUP(F391,'N2K Features'!$D$5:$CL$125,27,FALSE)</f>
        <v>0</v>
      </c>
      <c r="AG391" s="76" t="str">
        <f>VLOOKUP(F391,'N2K Features'!$D$5:$CL$125,28,FALSE)</f>
        <v>No</v>
      </c>
      <c r="AH391" s="76">
        <f>VLOOKUP(F391,'N2K Features'!$D$5:$CL$125,29,FALSE)</f>
        <v>0</v>
      </c>
      <c r="AI391" s="76">
        <f>VLOOKUP(F391,'N2K Features'!$D$5:$CL$125,30,FALSE)</f>
        <v>0</v>
      </c>
      <c r="AJ391" s="76" t="str">
        <f>VLOOKUP(F391,'N2K Features'!$D$5:$CL$125,31,FALSE)</f>
        <v>No</v>
      </c>
      <c r="AK391" s="76">
        <f>VLOOKUP(F391,'N2K Features'!$D$5:$CL$125,32,FALSE)</f>
        <v>0</v>
      </c>
      <c r="AL391" s="76">
        <f>VLOOKUP(F391,'N2K Features'!$D$5:$CL$125,33,FALSE)</f>
        <v>0</v>
      </c>
      <c r="AM391" s="76" t="str">
        <f>VLOOKUP(F391,'N2K Features'!$D$5:$CL$125,34,FALSE)</f>
        <v>No</v>
      </c>
      <c r="AN391" s="76">
        <f>VLOOKUP(F391,'N2K Features'!$D$5:$CL$125,35,FALSE)</f>
        <v>0</v>
      </c>
      <c r="AO391" s="76">
        <f>VLOOKUP(F391,'N2K Features'!$D$5:$CL$125,36,FALSE)</f>
        <v>0</v>
      </c>
      <c r="AP391" s="76" t="str">
        <f>VLOOKUP(F391,'N2K Features'!$D$5:$CL$125,37,FALSE)</f>
        <v>No</v>
      </c>
      <c r="AQ391" s="76">
        <f>VLOOKUP(F391,'N2K Features'!$D$5:$CL$125,38,FALSE)</f>
        <v>0</v>
      </c>
      <c r="AR391" s="76">
        <f>VLOOKUP(F391,'N2K Features'!$D$5:$CL$125,39,FALSE)</f>
        <v>0</v>
      </c>
      <c r="AS391" s="76" t="str">
        <f>VLOOKUP(F391,'N2K Features'!$D$5:$CL$125,40,FALSE)</f>
        <v>No</v>
      </c>
      <c r="AT391" s="76">
        <f>VLOOKUP(F391,'N2K Features'!$D$5:$CL$125,41,FALSE)</f>
        <v>0</v>
      </c>
      <c r="AU391" s="76">
        <f>VLOOKUP(F391,'N2K Features'!$D$5:$CL$125,42,FALSE)</f>
        <v>0</v>
      </c>
      <c r="AV391" s="76" t="str">
        <f>VLOOKUP(F391,'N2K Features'!$D$5:$CL$125,43,FALSE)</f>
        <v>No</v>
      </c>
      <c r="AW391" s="76">
        <f>VLOOKUP(F391,'N2K Features'!$D$5:$CL$125,44,FALSE)</f>
        <v>0</v>
      </c>
      <c r="AX391" s="76">
        <f>VLOOKUP(F391,'N2K Features'!$D$5:$CL$125,45,FALSE)</f>
        <v>0</v>
      </c>
      <c r="AY391" s="76" t="str">
        <f>VLOOKUP(F391,'N2K Features'!$D$5:$CL$125,46,FALSE)</f>
        <v>No</v>
      </c>
      <c r="AZ391" s="76">
        <f>VLOOKUP(F391,'N2K Features'!$D$5:$CL$125,47,FALSE)</f>
        <v>0</v>
      </c>
      <c r="BA391" s="76">
        <f>VLOOKUP(F391,'N2K Features'!$D$5:$CL$125,48,FALSE)</f>
        <v>0</v>
      </c>
      <c r="BB391" s="76" t="str">
        <f>VLOOKUP(F391,'N2K Features'!$D$5:$CL$125,49,FALSE)</f>
        <v>No</v>
      </c>
      <c r="BC391" s="76">
        <f>VLOOKUP(F391,'N2K Features'!$D$5:$CL$125,50,FALSE)</f>
        <v>0</v>
      </c>
      <c r="BD391" s="130">
        <f>VLOOKUP(F391,'N2K Features'!$D$5:$CL$125,51,FALSE)</f>
        <v>0</v>
      </c>
      <c r="BE391" s="76" t="str">
        <f>VLOOKUP(F391,'N2K Features'!$D$5:$CL$125,52,FALSE)</f>
        <v>No</v>
      </c>
      <c r="BF391" s="76">
        <f>VLOOKUP(F391,'N2K Features'!$D$5:$CL$125,53,FALSE)</f>
        <v>0</v>
      </c>
      <c r="BG391" s="130">
        <f>VLOOKUP(F391,'N2K Features'!$D$5:$CL$125,54,FALSE)</f>
        <v>0</v>
      </c>
      <c r="BH391" s="76" t="str">
        <f>VLOOKUP(F391,'N2K Features'!$D$5:$CL$125,55,FALSE)</f>
        <v>No</v>
      </c>
      <c r="BI391" s="76">
        <f>VLOOKUP(F391,'N2K Features'!$D$5:$CL$125,56,FALSE)</f>
        <v>0</v>
      </c>
      <c r="BJ391" s="76">
        <f>VLOOKUP(F391,'N2K Features'!$D$5:$CL$125,57,FALSE)</f>
        <v>0</v>
      </c>
      <c r="BK391" s="76" t="str">
        <f>VLOOKUP(F391,'N2K Features'!$D$5:$CL$125,58,FALSE)</f>
        <v>No</v>
      </c>
      <c r="BL391" s="76">
        <f>VLOOKUP(F391,'N2K Features'!$D$5:$CL$125,59,FALSE)</f>
        <v>0</v>
      </c>
      <c r="BM391" s="130">
        <f>VLOOKUP(F391,'N2K Features'!$D$5:$CL$125,60,FALSE)</f>
        <v>0</v>
      </c>
      <c r="BN391" s="76" t="str">
        <f>VLOOKUP(F391,'N2K Features'!$D$5:$CL$125,61,FALSE)</f>
        <v>No</v>
      </c>
      <c r="BO391" s="76">
        <f>VLOOKUP(F391,'N2K Features'!$D$5:$CL$125,62,FALSE)</f>
        <v>0</v>
      </c>
      <c r="BP391" s="76">
        <f>VLOOKUP(F391,'N2K Features'!$D$5:$CL$125,63,FALSE)</f>
        <v>0</v>
      </c>
      <c r="BQ391" s="76" t="str">
        <f>VLOOKUP(F391,'N2K Features'!$D$5:$CL$125,64,FALSE)</f>
        <v>No</v>
      </c>
      <c r="BR391" s="76">
        <f>VLOOKUP(F391,'N2K Features'!$D$5:$CL$125,65,FALSE)</f>
        <v>0</v>
      </c>
      <c r="BS391" s="76">
        <f>VLOOKUP(F391,'N2K Features'!$D$5:$CL$125,66,FALSE)</f>
        <v>0</v>
      </c>
      <c r="BT391" s="76" t="str">
        <f>VLOOKUP(F391,'N2K Features'!$D$5:$CL$125,67,FALSE)</f>
        <v>No</v>
      </c>
      <c r="BU391" s="76">
        <f>VLOOKUP(F391,'N2K Features'!$D$5:$CL$125,68,FALSE)</f>
        <v>0</v>
      </c>
      <c r="BV391" s="76">
        <f>VLOOKUP(F391,'N2K Features'!$D$5:$CL$125,69,FALSE)</f>
        <v>0</v>
      </c>
      <c r="BW391" s="76" t="str">
        <f>VLOOKUP(F391,'N2K Features'!$D$5:$CL$125,70,FALSE)</f>
        <v>No</v>
      </c>
      <c r="BX391" s="76">
        <f>VLOOKUP(F391,'N2K Features'!$D$5:$CL$125,71,FALSE)</f>
        <v>0</v>
      </c>
      <c r="BY391" s="130">
        <f>VLOOKUP(F391,'N2K Features'!$D$5:$CL$125,72,FALSE)</f>
        <v>0</v>
      </c>
      <c r="BZ391" s="76" t="str">
        <f>VLOOKUP(F391,'N2K Features'!$D$5:$CL$125,73,FALSE)</f>
        <v>No</v>
      </c>
      <c r="CA391" s="76">
        <f>VLOOKUP(F391,'N2K Features'!$D$5:$CL$125,74,FALSE)</f>
        <v>0</v>
      </c>
      <c r="CB391" s="76">
        <f>VLOOKUP(F391,'N2K Features'!$D$5:$CL$125,75,FALSE)</f>
        <v>0</v>
      </c>
      <c r="CC391" s="76" t="str">
        <f>VLOOKUP(F391,'N2K Features'!$D$5:$CL$125,76,FALSE)</f>
        <v>No</v>
      </c>
      <c r="CD391" s="76">
        <f>VLOOKUP(F391,'N2K Features'!$D$5:$CL$125,77,FALSE)</f>
        <v>0</v>
      </c>
      <c r="CE391" s="76">
        <f>VLOOKUP(F391,'N2K Features'!$D$5:$CL$125,78,FALSE)</f>
        <v>0</v>
      </c>
      <c r="CF391" s="76" t="str">
        <f>VLOOKUP(F391,'N2K Features'!$D$5:$CL$125,79,FALSE)</f>
        <v>No</v>
      </c>
      <c r="CG391" s="76">
        <f>VLOOKUP(F391,'N2K Features'!$D$5:$CL$125,80,FALSE)</f>
        <v>0</v>
      </c>
      <c r="CH391" s="76">
        <f>VLOOKUP(F391,'N2K Features'!$D$5:$CL$125,81,FALSE)</f>
        <v>0</v>
      </c>
      <c r="CI391" s="76" t="str">
        <f>VLOOKUP(F391,'N2K Features'!$D$5:$CL$125,82,FALSE)</f>
        <v>No</v>
      </c>
      <c r="CJ391" s="76">
        <f>VLOOKUP(F391,'N2K Features'!$D$5:$CL$125,83,FALSE)</f>
        <v>0</v>
      </c>
      <c r="CK391" s="76">
        <f>VLOOKUP(F391,'N2K Features'!$D$5:$CL$125,84,FALSE)</f>
        <v>0</v>
      </c>
      <c r="CL391" s="76" t="str">
        <f>VLOOKUP(F391,'N2K Features'!$D$5:$CL$125,85,FALSE)</f>
        <v>No</v>
      </c>
      <c r="CM391" s="76">
        <f>VLOOKUP(F391,'N2K Features'!$D$5:$CL$125,86,FALSE)</f>
        <v>0</v>
      </c>
      <c r="CN391" s="79" t="str">
        <f>VLOOKUP(F391,'N2K Features'!$D$5:$CL$125,87,FALSE)</f>
        <v xml:space="preserve">Specialist interest only. </v>
      </c>
    </row>
    <row r="392" spans="1:92" ht="14.4" hidden="1" x14ac:dyDescent="0.3">
      <c r="A392" s="129" t="s">
        <v>365</v>
      </c>
      <c r="B392" s="59" t="s">
        <v>366</v>
      </c>
      <c r="C392" s="59" t="s">
        <v>585</v>
      </c>
      <c r="D392" s="59" t="s">
        <v>142</v>
      </c>
      <c r="E392" s="59" t="s">
        <v>590</v>
      </c>
      <c r="F392" s="59" t="s">
        <v>143</v>
      </c>
      <c r="G392" s="59" t="s">
        <v>144</v>
      </c>
      <c r="H392" s="179" t="s">
        <v>145</v>
      </c>
      <c r="I392" s="77" t="str">
        <f>VLOOKUP(F392,'N2K Features'!$D$5:$CL$125,4,FALSE)</f>
        <v>Yes</v>
      </c>
      <c r="J392" s="77" t="str">
        <f>VLOOKUP(F392,'N2K Features'!$D$5:$CL$125,5,FALSE)</f>
        <v>Medium</v>
      </c>
      <c r="K392" s="77" t="str">
        <f>VLOOKUP(F392,'N2K Features'!$D$5:$CL$125,6,FALSE)</f>
        <v>Moderate</v>
      </c>
      <c r="L392" s="77" t="str">
        <f>VLOOKUP(F392,'N2K Features'!$D$5:$CL$125,7,FALSE)</f>
        <v>Yes</v>
      </c>
      <c r="M392" s="77" t="str">
        <f>VLOOKUP(F392,'N2K Features'!$D$5:$CL$125,8,FALSE)</f>
        <v>Medium</v>
      </c>
      <c r="N392" s="77" t="str">
        <f>VLOOKUP(F392,'N2K Features'!$D$5:$CL$125,9,FALSE)</f>
        <v>High</v>
      </c>
      <c r="O392" s="77" t="str">
        <f>VLOOKUP(F392,'N2K Features'!$D$5:$CL$125,10,FALSE)</f>
        <v>Yes</v>
      </c>
      <c r="P392" s="77" t="str">
        <f>VLOOKUP(F392,'N2K Features'!$D$5:$CL$125,11,FALSE)</f>
        <v>Medium</v>
      </c>
      <c r="Q392" s="77" t="str">
        <f>VLOOKUP(F392,'N2K Features'!$D$5:$CL$125,12,FALSE)</f>
        <v>Low</v>
      </c>
      <c r="R392" s="77" t="str">
        <f>VLOOKUP(F392,'N2K Features'!$D$5:$CL$125,13,FALSE)</f>
        <v>Yes</v>
      </c>
      <c r="S392" s="77" t="str">
        <f>VLOOKUP(F392,'N2K Features'!$D$5:$CL$125,14,FALSE)</f>
        <v>Medium</v>
      </c>
      <c r="T392" s="77" t="str">
        <f>VLOOKUP(F392,'N2K Features'!$D$5:$CL$125,15,FALSE)</f>
        <v>High</v>
      </c>
      <c r="U392" s="77" t="str">
        <f>VLOOKUP(F392,'N2K Features'!$D$5:$CL$125,16,FALSE)</f>
        <v>Yes</v>
      </c>
      <c r="V392" s="77" t="str">
        <f>VLOOKUP(F392,'N2K Features'!$D$5:$CL$125, 17,FALSE)</f>
        <v>Small</v>
      </c>
      <c r="W392" s="77" t="str">
        <f>VLOOKUP(F392,'N2K Features'!$D$5:$CL$125,18,FALSE)</f>
        <v>Low</v>
      </c>
      <c r="X392" s="77" t="str">
        <f>VLOOKUP(F392,'N2K Features'!$D$5:$CL$125,19,FALSE)</f>
        <v>No</v>
      </c>
      <c r="Y392" s="77">
        <f>VLOOKUP(F392,'N2K Features'!$D$5:$CL$125,20,FALSE)</f>
        <v>0</v>
      </c>
      <c r="Z392" s="77">
        <f>VLOOKUP(F392,'N2K Features'!$D$5:$CL$125,21,FALSE)</f>
        <v>0</v>
      </c>
      <c r="AA392" s="77" t="str">
        <f>VLOOKUP(F392,'N2K Features'!$D$5:$CL$125,22,FALSE)</f>
        <v>No</v>
      </c>
      <c r="AB392" s="77">
        <f>VLOOKUP(F392,'N2K Features'!$D$5:$CL$125,23,FALSE)</f>
        <v>0</v>
      </c>
      <c r="AC392" s="77">
        <f>VLOOKUP(F392,'N2K Features'!$D$5:$CL$125,24,FALSE)</f>
        <v>0</v>
      </c>
      <c r="AD392" s="77" t="str">
        <f>VLOOKUP(F392,'N2K Features'!$D$5:$CL$125,25,FALSE)</f>
        <v>Yes</v>
      </c>
      <c r="AE392" s="77" t="str">
        <f>VLOOKUP(F392,'N2K Features'!$D$5:$CL$125,26,FALSE)</f>
        <v>Medium</v>
      </c>
      <c r="AF392" s="78" t="str">
        <f>VLOOKUP(F392,'N2K Features'!$D$5:$CL$125,27,FALSE)</f>
        <v>High</v>
      </c>
      <c r="AG392" s="76" t="str">
        <f>VLOOKUP(F392,'N2K Features'!$D$5:$CL$125,28,FALSE)</f>
        <v>Yes</v>
      </c>
      <c r="AH392" s="76" t="str">
        <f>VLOOKUP(F392,'N2K Features'!$D$5:$CL$125,29,FALSE)</f>
        <v>Small</v>
      </c>
      <c r="AI392" s="76" t="str">
        <f>VLOOKUP(F392,'N2K Features'!$D$5:$CL$125,30,FALSE)</f>
        <v>High</v>
      </c>
      <c r="AJ392" s="76" t="str">
        <f>VLOOKUP(F392,'N2K Features'!$D$5:$CL$125,31,FALSE)</f>
        <v>Yes</v>
      </c>
      <c r="AK392" s="76" t="str">
        <f>VLOOKUP(F392,'N2K Features'!$D$5:$CL$125,32,FALSE)</f>
        <v>Medium</v>
      </c>
      <c r="AL392" s="76" t="str">
        <f>VLOOKUP(F392,'N2K Features'!$D$5:$CL$125,33,FALSE)</f>
        <v>Low</v>
      </c>
      <c r="AM392" s="76" t="str">
        <f>VLOOKUP(F392,'N2K Features'!$D$5:$CL$125,34,FALSE)</f>
        <v>No</v>
      </c>
      <c r="AN392" s="76">
        <f>VLOOKUP(F392,'N2K Features'!$D$5:$CL$125,35,FALSE)</f>
        <v>0</v>
      </c>
      <c r="AO392" s="76">
        <f>VLOOKUP(F392,'N2K Features'!$D$5:$CL$125,36,FALSE)</f>
        <v>0</v>
      </c>
      <c r="AP392" s="76" t="str">
        <f>VLOOKUP(F392,'N2K Features'!$D$5:$CL$125,37,FALSE)</f>
        <v>Yes</v>
      </c>
      <c r="AQ392" s="76" t="str">
        <f>VLOOKUP(F392,'N2K Features'!$D$5:$CL$125,38,FALSE)</f>
        <v>Small</v>
      </c>
      <c r="AR392" s="76" t="str">
        <f>VLOOKUP(F392,'N2K Features'!$D$5:$CL$125,39,FALSE)</f>
        <v>Low</v>
      </c>
      <c r="AS392" s="76" t="str">
        <f>VLOOKUP(F392,'N2K Features'!$D$5:$CL$125,40,FALSE)</f>
        <v>Yes</v>
      </c>
      <c r="AT392" s="76" t="str">
        <f>VLOOKUP(F392,'N2K Features'!$D$5:$CL$125,41,FALSE)</f>
        <v>Small</v>
      </c>
      <c r="AU392" s="76" t="str">
        <f>VLOOKUP(F392,'N2K Features'!$D$5:$CL$125,42,FALSE)</f>
        <v>High</v>
      </c>
      <c r="AV392" s="76" t="str">
        <f>VLOOKUP(F392,'N2K Features'!$D$5:$CL$125,43,FALSE)</f>
        <v>No</v>
      </c>
      <c r="AW392" s="76">
        <f>VLOOKUP(F392,'N2K Features'!$D$5:$CL$125,44,FALSE)</f>
        <v>0</v>
      </c>
      <c r="AX392" s="76">
        <f>VLOOKUP(F392,'N2K Features'!$D$5:$CL$125,45,FALSE)</f>
        <v>0</v>
      </c>
      <c r="AY392" s="76" t="str">
        <f>VLOOKUP(F392,'N2K Features'!$D$5:$CL$125,46,FALSE)</f>
        <v>No</v>
      </c>
      <c r="AZ392" s="76">
        <f>VLOOKUP(F392,'N2K Features'!$D$5:$CL$125,47,FALSE)</f>
        <v>0</v>
      </c>
      <c r="BA392" s="76">
        <f>VLOOKUP(F392,'N2K Features'!$D$5:$CL$125,48,FALSE)</f>
        <v>0</v>
      </c>
      <c r="BB392" s="76" t="str">
        <f>VLOOKUP(F392,'N2K Features'!$D$5:$CL$125,49,FALSE)</f>
        <v>No</v>
      </c>
      <c r="BC392" s="76">
        <f>VLOOKUP(F392,'N2K Features'!$D$5:$CL$125,50,FALSE)</f>
        <v>0</v>
      </c>
      <c r="BD392" s="130">
        <f>VLOOKUP(F392,'N2K Features'!$D$5:$CL$125,51,FALSE)</f>
        <v>0</v>
      </c>
      <c r="BE392" s="76" t="str">
        <f>VLOOKUP(F392,'N2K Features'!$D$5:$CL$125,52,FALSE)</f>
        <v>Yes</v>
      </c>
      <c r="BF392" s="76" t="str">
        <f>VLOOKUP(F392,'N2K Features'!$D$5:$CL$125,53,FALSE)</f>
        <v>Small</v>
      </c>
      <c r="BG392" s="130" t="str">
        <f>VLOOKUP(F392,'N2K Features'!$D$5:$CL$125,54,FALSE)</f>
        <v>Low</v>
      </c>
      <c r="BH392" s="76" t="str">
        <f>VLOOKUP(F392,'N2K Features'!$D$5:$CL$125,55,FALSE)</f>
        <v>Yes</v>
      </c>
      <c r="BI392" s="76" t="str">
        <f>VLOOKUP(F392,'N2K Features'!$D$5:$CL$125,56,FALSE)</f>
        <v>Large</v>
      </c>
      <c r="BJ392" s="76" t="str">
        <f>VLOOKUP(F392,'N2K Features'!$D$5:$CL$125,57,FALSE)</f>
        <v>High</v>
      </c>
      <c r="BK392" s="76" t="str">
        <f>VLOOKUP(F392,'N2K Features'!$D$5:$CL$125,58,FALSE)</f>
        <v>Yes</v>
      </c>
      <c r="BL392" s="76" t="str">
        <f>VLOOKUP(F392,'N2K Features'!$D$5:$CL$125,59,FALSE)</f>
        <v>Large</v>
      </c>
      <c r="BM392" s="130" t="str">
        <f>VLOOKUP(F392,'N2K Features'!$D$5:$CL$125,60,FALSE)</f>
        <v>High</v>
      </c>
      <c r="BN392" s="76" t="str">
        <f>VLOOKUP(F392,'N2K Features'!$D$5:$CL$125,61,FALSE)</f>
        <v>Yes</v>
      </c>
      <c r="BO392" s="76" t="str">
        <f>VLOOKUP(F392,'N2K Features'!$D$5:$CL$125,62,FALSE)</f>
        <v>Medium</v>
      </c>
      <c r="BP392" s="76" t="str">
        <f>VLOOKUP(F392,'N2K Features'!$D$5:$CL$125,63,FALSE)</f>
        <v>Moderate</v>
      </c>
      <c r="BQ392" s="76" t="str">
        <f>VLOOKUP(F392,'N2K Features'!$D$5:$CL$125,64,FALSE)</f>
        <v>Yes</v>
      </c>
      <c r="BR392" s="76" t="str">
        <f>VLOOKUP(F392,'N2K Features'!$D$5:$CL$125,65,FALSE)</f>
        <v>Medium</v>
      </c>
      <c r="BS392" s="76" t="str">
        <f>VLOOKUP(F392,'N2K Features'!$D$5:$CL$125,66,FALSE)</f>
        <v>Moderate</v>
      </c>
      <c r="BT392" s="76" t="str">
        <f>VLOOKUP(F392,'N2K Features'!$D$5:$CL$125,67,FALSE)</f>
        <v>Yes</v>
      </c>
      <c r="BU392" s="76" t="str">
        <f>VLOOKUP(F392,'N2K Features'!$D$5:$CL$125,68,FALSE)</f>
        <v>Medium</v>
      </c>
      <c r="BV392" s="76" t="str">
        <f>VLOOKUP(F392,'N2K Features'!$D$5:$CL$125,69,FALSE)</f>
        <v>High</v>
      </c>
      <c r="BW392" s="76" t="str">
        <f>VLOOKUP(F392,'N2K Features'!$D$5:$CL$125,70,FALSE)</f>
        <v>Yes</v>
      </c>
      <c r="BX392" s="76" t="str">
        <f>VLOOKUP(F392,'N2K Features'!$D$5:$CL$125,71,FALSE)</f>
        <v>Medium</v>
      </c>
      <c r="BY392" s="130" t="str">
        <f>VLOOKUP(F392,'N2K Features'!$D$5:$CL$125,72,FALSE)</f>
        <v>High</v>
      </c>
      <c r="BZ392" s="76" t="str">
        <f>VLOOKUP(F392,'N2K Features'!$D$5:$CL$125,73,FALSE)</f>
        <v>No</v>
      </c>
      <c r="CA392" s="76">
        <f>VLOOKUP(F392,'N2K Features'!$D$5:$CL$125,74,FALSE)</f>
        <v>0</v>
      </c>
      <c r="CB392" s="76">
        <f>VLOOKUP(F392,'N2K Features'!$D$5:$CL$125,75,FALSE)</f>
        <v>0</v>
      </c>
      <c r="CC392" s="76" t="str">
        <f>VLOOKUP(F392,'N2K Features'!$D$5:$CL$125,76,FALSE)</f>
        <v>No</v>
      </c>
      <c r="CD392" s="76">
        <f>VLOOKUP(F392,'N2K Features'!$D$5:$CL$125,77,FALSE)</f>
        <v>0</v>
      </c>
      <c r="CE392" s="76">
        <f>VLOOKUP(F392,'N2K Features'!$D$5:$CL$125,78,FALSE)</f>
        <v>0</v>
      </c>
      <c r="CF392" s="76" t="str">
        <f>VLOOKUP(F392,'N2K Features'!$D$5:$CL$125,79,FALSE)</f>
        <v>Yes</v>
      </c>
      <c r="CG392" s="76" t="str">
        <f>VLOOKUP(F392,'N2K Features'!$D$5:$CL$125,80,FALSE)</f>
        <v>Medium</v>
      </c>
      <c r="CH392" s="76" t="str">
        <f>VLOOKUP(F392,'N2K Features'!$D$5:$CL$125,81,FALSE)</f>
        <v>High</v>
      </c>
      <c r="CI392" s="76" t="str">
        <f>VLOOKUP(F392,'N2K Features'!$D$5:$CL$125,82,FALSE)</f>
        <v>No</v>
      </c>
      <c r="CJ392" s="76">
        <f>VLOOKUP(F392,'N2K Features'!$D$5:$CL$125,83,FALSE)</f>
        <v>0</v>
      </c>
      <c r="CK392" s="76">
        <f>VLOOKUP(F392,'N2K Features'!$D$5:$CL$125,84,FALSE)</f>
        <v>0</v>
      </c>
      <c r="CL392" s="76" t="str">
        <f>VLOOKUP(F392,'N2K Features'!$D$5:$CL$125,85,FALSE)</f>
        <v>Yes</v>
      </c>
      <c r="CM392" s="76" t="str">
        <f>VLOOKUP(F392,'N2K Features'!$D$5:$CL$125,86,FALSE)</f>
        <v>Low</v>
      </c>
      <c r="CN392" s="79" t="str">
        <f>VLOOKUP(F392,'N2K Features'!$D$5:$CL$125,87,FALSE)</f>
        <v>Contributes to diverse landscape</v>
      </c>
    </row>
    <row r="393" spans="1:92" ht="14.4" hidden="1" x14ac:dyDescent="0.3">
      <c r="A393" s="129" t="s">
        <v>365</v>
      </c>
      <c r="B393" s="59" t="s">
        <v>366</v>
      </c>
      <c r="C393" s="59" t="s">
        <v>585</v>
      </c>
      <c r="D393" s="59" t="s">
        <v>146</v>
      </c>
      <c r="E393" s="59" t="s">
        <v>590</v>
      </c>
      <c r="F393" s="59" t="s">
        <v>147</v>
      </c>
      <c r="G393" s="59" t="s">
        <v>148</v>
      </c>
      <c r="H393" s="179" t="s">
        <v>149</v>
      </c>
      <c r="I393" s="77" t="str">
        <f>VLOOKUP(F393,'N2K Features'!$D$5:$CL$125,4,FALSE)</f>
        <v>Yes</v>
      </c>
      <c r="J393" s="77" t="str">
        <f>VLOOKUP(F393,'N2K Features'!$D$5:$CL$125,5,FALSE)</f>
        <v>Medium</v>
      </c>
      <c r="K393" s="77" t="str">
        <f>VLOOKUP(F393,'N2K Features'!$D$5:$CL$125,6,FALSE)</f>
        <v>Moderate</v>
      </c>
      <c r="L393" s="77" t="str">
        <f>VLOOKUP(F393,'N2K Features'!$D$5:$CL$125,7,FALSE)</f>
        <v>Yes</v>
      </c>
      <c r="M393" s="77" t="str">
        <f>VLOOKUP(F393,'N2K Features'!$D$5:$CL$125,8,FALSE)</f>
        <v>Medium</v>
      </c>
      <c r="N393" s="77" t="str">
        <f>VLOOKUP(F393,'N2K Features'!$D$5:$CL$125,9,FALSE)</f>
        <v>High</v>
      </c>
      <c r="O393" s="77" t="str">
        <f>VLOOKUP(F393,'N2K Features'!$D$5:$CL$125,10,FALSE)</f>
        <v>Yes</v>
      </c>
      <c r="P393" s="77" t="str">
        <f>VLOOKUP(F393,'N2K Features'!$D$5:$CL$125,11,FALSE)</f>
        <v>Medium</v>
      </c>
      <c r="Q393" s="77" t="str">
        <f>VLOOKUP(F393,'N2K Features'!$D$5:$CL$125,12,FALSE)</f>
        <v>Low</v>
      </c>
      <c r="R393" s="77" t="str">
        <f>VLOOKUP(F393,'N2K Features'!$D$5:$CL$125,13,FALSE)</f>
        <v>Yes</v>
      </c>
      <c r="S393" s="77" t="str">
        <f>VLOOKUP(F393,'N2K Features'!$D$5:$CL$125,14,FALSE)</f>
        <v>Medium</v>
      </c>
      <c r="T393" s="77" t="str">
        <f>VLOOKUP(F393,'N2K Features'!$D$5:$CL$125,15,FALSE)</f>
        <v>High</v>
      </c>
      <c r="U393" s="77" t="str">
        <f>VLOOKUP(F393,'N2K Features'!$D$5:$CL$125,16,FALSE)</f>
        <v>Yes</v>
      </c>
      <c r="V393" s="77" t="str">
        <f>VLOOKUP(F393,'N2K Features'!$D$5:$CL$125, 17,FALSE)</f>
        <v>Small</v>
      </c>
      <c r="W393" s="77" t="str">
        <f>VLOOKUP(F393,'N2K Features'!$D$5:$CL$125,18,FALSE)</f>
        <v>Low</v>
      </c>
      <c r="X393" s="77" t="str">
        <f>VLOOKUP(F393,'N2K Features'!$D$5:$CL$125,19,FALSE)</f>
        <v>No</v>
      </c>
      <c r="Y393" s="77">
        <f>VLOOKUP(F393,'N2K Features'!$D$5:$CL$125,20,FALSE)</f>
        <v>0</v>
      </c>
      <c r="Z393" s="77">
        <f>VLOOKUP(F393,'N2K Features'!$D$5:$CL$125,21,FALSE)</f>
        <v>0</v>
      </c>
      <c r="AA393" s="77" t="str">
        <f>VLOOKUP(F393,'N2K Features'!$D$5:$CL$125,22,FALSE)</f>
        <v>No</v>
      </c>
      <c r="AB393" s="77">
        <f>VLOOKUP(F393,'N2K Features'!$D$5:$CL$125,23,FALSE)</f>
        <v>0</v>
      </c>
      <c r="AC393" s="77">
        <f>VLOOKUP(F393,'N2K Features'!$D$5:$CL$125,24,FALSE)</f>
        <v>0</v>
      </c>
      <c r="AD393" s="77" t="str">
        <f>VLOOKUP(F393,'N2K Features'!$D$5:$CL$125,25,FALSE)</f>
        <v>Yes</v>
      </c>
      <c r="AE393" s="77" t="str">
        <f>VLOOKUP(F393,'N2K Features'!$D$5:$CL$125,26,FALSE)</f>
        <v>Medium</v>
      </c>
      <c r="AF393" s="78" t="str">
        <f>VLOOKUP(F393,'N2K Features'!$D$5:$CL$125,27,FALSE)</f>
        <v>High</v>
      </c>
      <c r="AG393" s="76" t="str">
        <f>VLOOKUP(F393,'N2K Features'!$D$5:$CL$125,28,FALSE)</f>
        <v>Yes</v>
      </c>
      <c r="AH393" s="76" t="str">
        <f>VLOOKUP(F393,'N2K Features'!$D$5:$CL$125,29,FALSE)</f>
        <v>Small</v>
      </c>
      <c r="AI393" s="76" t="str">
        <f>VLOOKUP(F393,'N2K Features'!$D$5:$CL$125,30,FALSE)</f>
        <v>High</v>
      </c>
      <c r="AJ393" s="76" t="str">
        <f>VLOOKUP(F393,'N2K Features'!$D$5:$CL$125,31,FALSE)</f>
        <v>Yes</v>
      </c>
      <c r="AK393" s="76" t="str">
        <f>VLOOKUP(F393,'N2K Features'!$D$5:$CL$125,32,FALSE)</f>
        <v>Medium</v>
      </c>
      <c r="AL393" s="76" t="str">
        <f>VLOOKUP(F393,'N2K Features'!$D$5:$CL$125,33,FALSE)</f>
        <v>Low</v>
      </c>
      <c r="AM393" s="76" t="str">
        <f>VLOOKUP(F393,'N2K Features'!$D$5:$CL$125,34,FALSE)</f>
        <v>No</v>
      </c>
      <c r="AN393" s="76">
        <f>VLOOKUP(F393,'N2K Features'!$D$5:$CL$125,35,FALSE)</f>
        <v>0</v>
      </c>
      <c r="AO393" s="76">
        <f>VLOOKUP(F393,'N2K Features'!$D$5:$CL$125,36,FALSE)</f>
        <v>0</v>
      </c>
      <c r="AP393" s="76" t="str">
        <f>VLOOKUP(F393,'N2K Features'!$D$5:$CL$125,37,FALSE)</f>
        <v>Yes</v>
      </c>
      <c r="AQ393" s="76" t="str">
        <f>VLOOKUP(F393,'N2K Features'!$D$5:$CL$125,38,FALSE)</f>
        <v>Small</v>
      </c>
      <c r="AR393" s="76" t="str">
        <f>VLOOKUP(F393,'N2K Features'!$D$5:$CL$125,39,FALSE)</f>
        <v>Low</v>
      </c>
      <c r="AS393" s="76" t="str">
        <f>VLOOKUP(F393,'N2K Features'!$D$5:$CL$125,40,FALSE)</f>
        <v>Yes</v>
      </c>
      <c r="AT393" s="76" t="str">
        <f>VLOOKUP(F393,'N2K Features'!$D$5:$CL$125,41,FALSE)</f>
        <v>Small</v>
      </c>
      <c r="AU393" s="76" t="str">
        <f>VLOOKUP(F393,'N2K Features'!$D$5:$CL$125,42,FALSE)</f>
        <v>High</v>
      </c>
      <c r="AV393" s="76" t="str">
        <f>VLOOKUP(F393,'N2K Features'!$D$5:$CL$125,43,FALSE)</f>
        <v>No</v>
      </c>
      <c r="AW393" s="76">
        <f>VLOOKUP(F393,'N2K Features'!$D$5:$CL$125,44,FALSE)</f>
        <v>0</v>
      </c>
      <c r="AX393" s="76">
        <f>VLOOKUP(F393,'N2K Features'!$D$5:$CL$125,45,FALSE)</f>
        <v>0</v>
      </c>
      <c r="AY393" s="76" t="str">
        <f>VLOOKUP(F393,'N2K Features'!$D$5:$CL$125,46,FALSE)</f>
        <v>No</v>
      </c>
      <c r="AZ393" s="76">
        <f>VLOOKUP(F393,'N2K Features'!$D$5:$CL$125,47,FALSE)</f>
        <v>0</v>
      </c>
      <c r="BA393" s="76">
        <f>VLOOKUP(F393,'N2K Features'!$D$5:$CL$125,48,FALSE)</f>
        <v>0</v>
      </c>
      <c r="BB393" s="76" t="str">
        <f>VLOOKUP(F393,'N2K Features'!$D$5:$CL$125,49,FALSE)</f>
        <v>No</v>
      </c>
      <c r="BC393" s="76">
        <f>VLOOKUP(F393,'N2K Features'!$D$5:$CL$125,50,FALSE)</f>
        <v>0</v>
      </c>
      <c r="BD393" s="130">
        <f>VLOOKUP(F393,'N2K Features'!$D$5:$CL$125,51,FALSE)</f>
        <v>0</v>
      </c>
      <c r="BE393" s="76" t="str">
        <f>VLOOKUP(F393,'N2K Features'!$D$5:$CL$125,52,FALSE)</f>
        <v>Yes</v>
      </c>
      <c r="BF393" s="76" t="str">
        <f>VLOOKUP(F393,'N2K Features'!$D$5:$CL$125,53,FALSE)</f>
        <v>Small</v>
      </c>
      <c r="BG393" s="130" t="str">
        <f>VLOOKUP(F393,'N2K Features'!$D$5:$CL$125,54,FALSE)</f>
        <v>Low</v>
      </c>
      <c r="BH393" s="76" t="str">
        <f>VLOOKUP(F393,'N2K Features'!$D$5:$CL$125,55,FALSE)</f>
        <v>Yes</v>
      </c>
      <c r="BI393" s="76" t="str">
        <f>VLOOKUP(F393,'N2K Features'!$D$5:$CL$125,56,FALSE)</f>
        <v>Large</v>
      </c>
      <c r="BJ393" s="76" t="str">
        <f>VLOOKUP(F393,'N2K Features'!$D$5:$CL$125,57,FALSE)</f>
        <v>High</v>
      </c>
      <c r="BK393" s="76" t="str">
        <f>VLOOKUP(F393,'N2K Features'!$D$5:$CL$125,58,FALSE)</f>
        <v>Yes</v>
      </c>
      <c r="BL393" s="76" t="str">
        <f>VLOOKUP(F393,'N2K Features'!$D$5:$CL$125,59,FALSE)</f>
        <v>Large</v>
      </c>
      <c r="BM393" s="130" t="str">
        <f>VLOOKUP(F393,'N2K Features'!$D$5:$CL$125,60,FALSE)</f>
        <v>High</v>
      </c>
      <c r="BN393" s="76" t="str">
        <f>VLOOKUP(F393,'N2K Features'!$D$5:$CL$125,61,FALSE)</f>
        <v>Yes</v>
      </c>
      <c r="BO393" s="76" t="str">
        <f>VLOOKUP(F393,'N2K Features'!$D$5:$CL$125,62,FALSE)</f>
        <v>Medium</v>
      </c>
      <c r="BP393" s="76" t="str">
        <f>VLOOKUP(F393,'N2K Features'!$D$5:$CL$125,63,FALSE)</f>
        <v>Moderate</v>
      </c>
      <c r="BQ393" s="76" t="str">
        <f>VLOOKUP(F393,'N2K Features'!$D$5:$CL$125,64,FALSE)</f>
        <v>Yes</v>
      </c>
      <c r="BR393" s="76" t="str">
        <f>VLOOKUP(F393,'N2K Features'!$D$5:$CL$125,65,FALSE)</f>
        <v>Medium</v>
      </c>
      <c r="BS393" s="76" t="str">
        <f>VLOOKUP(F393,'N2K Features'!$D$5:$CL$125,66,FALSE)</f>
        <v>Moderate</v>
      </c>
      <c r="BT393" s="76" t="str">
        <f>VLOOKUP(F393,'N2K Features'!$D$5:$CL$125,67,FALSE)</f>
        <v>Yes</v>
      </c>
      <c r="BU393" s="76" t="str">
        <f>VLOOKUP(F393,'N2K Features'!$D$5:$CL$125,68,FALSE)</f>
        <v>Medium</v>
      </c>
      <c r="BV393" s="76" t="str">
        <f>VLOOKUP(F393,'N2K Features'!$D$5:$CL$125,69,FALSE)</f>
        <v>High</v>
      </c>
      <c r="BW393" s="76" t="str">
        <f>VLOOKUP(F393,'N2K Features'!$D$5:$CL$125,70,FALSE)</f>
        <v>Yes</v>
      </c>
      <c r="BX393" s="76" t="str">
        <f>VLOOKUP(F393,'N2K Features'!$D$5:$CL$125,71,FALSE)</f>
        <v>Medium</v>
      </c>
      <c r="BY393" s="130" t="str">
        <f>VLOOKUP(F393,'N2K Features'!$D$5:$CL$125,72,FALSE)</f>
        <v>High</v>
      </c>
      <c r="BZ393" s="76" t="str">
        <f>VLOOKUP(F393,'N2K Features'!$D$5:$CL$125,73,FALSE)</f>
        <v>No</v>
      </c>
      <c r="CA393" s="76">
        <f>VLOOKUP(F393,'N2K Features'!$D$5:$CL$125,74,FALSE)</f>
        <v>0</v>
      </c>
      <c r="CB393" s="76">
        <f>VLOOKUP(F393,'N2K Features'!$D$5:$CL$125,75,FALSE)</f>
        <v>0</v>
      </c>
      <c r="CC393" s="76" t="str">
        <f>VLOOKUP(F393,'N2K Features'!$D$5:$CL$125,76,FALSE)</f>
        <v>No</v>
      </c>
      <c r="CD393" s="76">
        <f>VLOOKUP(F393,'N2K Features'!$D$5:$CL$125,77,FALSE)</f>
        <v>0</v>
      </c>
      <c r="CE393" s="76">
        <f>VLOOKUP(F393,'N2K Features'!$D$5:$CL$125,78,FALSE)</f>
        <v>0</v>
      </c>
      <c r="CF393" s="76" t="str">
        <f>VLOOKUP(F393,'N2K Features'!$D$5:$CL$125,79,FALSE)</f>
        <v>Yes</v>
      </c>
      <c r="CG393" s="76" t="str">
        <f>VLOOKUP(F393,'N2K Features'!$D$5:$CL$125,80,FALSE)</f>
        <v>Medium</v>
      </c>
      <c r="CH393" s="76" t="str">
        <f>VLOOKUP(F393,'N2K Features'!$D$5:$CL$125,81,FALSE)</f>
        <v>High</v>
      </c>
      <c r="CI393" s="76" t="str">
        <f>VLOOKUP(F393,'N2K Features'!$D$5:$CL$125,82,FALSE)</f>
        <v>No</v>
      </c>
      <c r="CJ393" s="76">
        <f>VLOOKUP(F393,'N2K Features'!$D$5:$CL$125,83,FALSE)</f>
        <v>0</v>
      </c>
      <c r="CK393" s="76">
        <f>VLOOKUP(F393,'N2K Features'!$D$5:$CL$125,84,FALSE)</f>
        <v>0</v>
      </c>
      <c r="CL393" s="76" t="str">
        <f>VLOOKUP(F393,'N2K Features'!$D$5:$CL$125,85,FALSE)</f>
        <v>Yes</v>
      </c>
      <c r="CM393" s="76" t="str">
        <f>VLOOKUP(F393,'N2K Features'!$D$5:$CL$125,86,FALSE)</f>
        <v>Medium</v>
      </c>
      <c r="CN393" s="79" t="str">
        <f>VLOOKUP(F393,'N2K Features'!$D$5:$CL$125,87,FALSE)</f>
        <v>Distinctive often exceptional landscapes; attracts visitors in certain areas but others may be inaccessible; walking, bird watching</v>
      </c>
    </row>
    <row r="394" spans="1:92" ht="14.4" hidden="1" x14ac:dyDescent="0.3">
      <c r="A394" s="129" t="s">
        <v>365</v>
      </c>
      <c r="B394" s="59" t="s">
        <v>366</v>
      </c>
      <c r="C394" s="59" t="s">
        <v>528</v>
      </c>
      <c r="D394" s="59" t="s">
        <v>51</v>
      </c>
      <c r="E394" s="59" t="s">
        <v>607</v>
      </c>
      <c r="F394" s="59" t="s">
        <v>52</v>
      </c>
      <c r="G394" s="59" t="s">
        <v>53</v>
      </c>
      <c r="H394" s="179" t="s">
        <v>54</v>
      </c>
      <c r="I394" s="77" t="str">
        <f>VLOOKUP(F394,'N2K Features'!$D$5:$CL$125,4,FALSE)</f>
        <v>No</v>
      </c>
      <c r="J394" s="77">
        <f>VLOOKUP(F394,'N2K Features'!$D$5:$CL$125,5,FALSE)</f>
        <v>0</v>
      </c>
      <c r="K394" s="77">
        <f>VLOOKUP(F394,'N2K Features'!$D$5:$CL$125,6,FALSE)</f>
        <v>0</v>
      </c>
      <c r="L394" s="77" t="str">
        <f>VLOOKUP(F394,'N2K Features'!$D$5:$CL$125,7,FALSE)</f>
        <v>No</v>
      </c>
      <c r="M394" s="77" t="str">
        <f>VLOOKUP(F394,'N2K Features'!$D$5:$CL$125,8,FALSE)</f>
        <v>Negligible</v>
      </c>
      <c r="N394" s="77" t="str">
        <f>VLOOKUP(F394,'N2K Features'!$D$5:$CL$125,9,FALSE)</f>
        <v>Low</v>
      </c>
      <c r="O394" s="77" t="str">
        <f>VLOOKUP(F394,'N2K Features'!$D$5:$CL$125,10,FALSE)</f>
        <v>No</v>
      </c>
      <c r="P394" s="77" t="str">
        <f>VLOOKUP(F394,'N2K Features'!$D$5:$CL$125,11,FALSE)</f>
        <v>Negligible</v>
      </c>
      <c r="Q394" s="77" t="str">
        <f>VLOOKUP(F394,'N2K Features'!$D$5:$CL$125,12,FALSE)</f>
        <v>Low</v>
      </c>
      <c r="R394" s="77" t="str">
        <f>VLOOKUP(F394,'N2K Features'!$D$5:$CL$125,13,FALSE)</f>
        <v>No</v>
      </c>
      <c r="S394" s="77">
        <f>VLOOKUP(F394,'N2K Features'!$D$5:$CL$125,14,FALSE)</f>
        <v>0</v>
      </c>
      <c r="T394" s="77">
        <f>VLOOKUP(F394,'N2K Features'!$D$5:$CL$125,15,FALSE)</f>
        <v>0</v>
      </c>
      <c r="U394" s="77" t="str">
        <f>VLOOKUP(F394,'N2K Features'!$D$5:$CL$125,16,FALSE)</f>
        <v>No</v>
      </c>
      <c r="V394" s="77">
        <f>VLOOKUP(F394,'N2K Features'!$D$5:$CL$125, 17,FALSE)</f>
        <v>0</v>
      </c>
      <c r="W394" s="77">
        <f>VLOOKUP(F394,'N2K Features'!$D$5:$CL$125,18,FALSE)</f>
        <v>0</v>
      </c>
      <c r="X394" s="77" t="str">
        <f>VLOOKUP(F394,'N2K Features'!$D$5:$CL$125,19,FALSE)</f>
        <v>No</v>
      </c>
      <c r="Y394" s="77">
        <f>VLOOKUP(F394,'N2K Features'!$D$5:$CL$125,20,FALSE)</f>
        <v>0</v>
      </c>
      <c r="Z394" s="77">
        <f>VLOOKUP(F394,'N2K Features'!$D$5:$CL$125,21,FALSE)</f>
        <v>0</v>
      </c>
      <c r="AA394" s="77" t="str">
        <f>VLOOKUP(F394,'N2K Features'!$D$5:$CL$125,22,FALSE)</f>
        <v>No</v>
      </c>
      <c r="AB394" s="77">
        <f>VLOOKUP(F394,'N2K Features'!$D$5:$CL$125,23,FALSE)</f>
        <v>0</v>
      </c>
      <c r="AC394" s="77">
        <f>VLOOKUP(F394,'N2K Features'!$D$5:$CL$125,24,FALSE)</f>
        <v>0</v>
      </c>
      <c r="AD394" s="77" t="str">
        <f>VLOOKUP(F394,'N2K Features'!$D$5:$CL$125,25,FALSE)</f>
        <v>No</v>
      </c>
      <c r="AE394" s="77">
        <f>VLOOKUP(F394,'N2K Features'!$D$5:$CL$125,26,FALSE)</f>
        <v>0</v>
      </c>
      <c r="AF394" s="78">
        <f>VLOOKUP(F394,'N2K Features'!$D$5:$CL$125,27,FALSE)</f>
        <v>0</v>
      </c>
      <c r="AG394" s="76" t="str">
        <f>VLOOKUP(F394,'N2K Features'!$D$5:$CL$125,28,FALSE)</f>
        <v>No</v>
      </c>
      <c r="AH394" s="76">
        <f>VLOOKUP(F394,'N2K Features'!$D$5:$CL$125,29,FALSE)</f>
        <v>0</v>
      </c>
      <c r="AI394" s="76">
        <f>VLOOKUP(F394,'N2K Features'!$D$5:$CL$125,30,FALSE)</f>
        <v>0</v>
      </c>
      <c r="AJ394" s="76" t="str">
        <f>VLOOKUP(F394,'N2K Features'!$D$5:$CL$125,31,FALSE)</f>
        <v>No</v>
      </c>
      <c r="AK394" s="76">
        <f>VLOOKUP(F394,'N2K Features'!$D$5:$CL$125,32,FALSE)</f>
        <v>0</v>
      </c>
      <c r="AL394" s="76">
        <f>VLOOKUP(F394,'N2K Features'!$D$5:$CL$125,33,FALSE)</f>
        <v>0</v>
      </c>
      <c r="AM394" s="76" t="str">
        <f>VLOOKUP(F394,'N2K Features'!$D$5:$CL$125,34,FALSE)</f>
        <v>No</v>
      </c>
      <c r="AN394" s="76">
        <f>VLOOKUP(F394,'N2K Features'!$D$5:$CL$125,35,FALSE)</f>
        <v>0</v>
      </c>
      <c r="AO394" s="76">
        <f>VLOOKUP(F394,'N2K Features'!$D$5:$CL$125,36,FALSE)</f>
        <v>0</v>
      </c>
      <c r="AP394" s="76" t="str">
        <f>VLOOKUP(F394,'N2K Features'!$D$5:$CL$125,37,FALSE)</f>
        <v>No</v>
      </c>
      <c r="AQ394" s="76">
        <f>VLOOKUP(F394,'N2K Features'!$D$5:$CL$125,38,FALSE)</f>
        <v>0</v>
      </c>
      <c r="AR394" s="76">
        <f>VLOOKUP(F394,'N2K Features'!$D$5:$CL$125,39,FALSE)</f>
        <v>0</v>
      </c>
      <c r="AS394" s="76" t="str">
        <f>VLOOKUP(F394,'N2K Features'!$D$5:$CL$125,40,FALSE)</f>
        <v>No</v>
      </c>
      <c r="AT394" s="76">
        <f>VLOOKUP(F394,'N2K Features'!$D$5:$CL$125,41,FALSE)</f>
        <v>0</v>
      </c>
      <c r="AU394" s="76">
        <f>VLOOKUP(F394,'N2K Features'!$D$5:$CL$125,42,FALSE)</f>
        <v>0</v>
      </c>
      <c r="AV394" s="76" t="str">
        <f>VLOOKUP(F394,'N2K Features'!$D$5:$CL$125,43,FALSE)</f>
        <v>No</v>
      </c>
      <c r="AW394" s="76">
        <f>VLOOKUP(F394,'N2K Features'!$D$5:$CL$125,44,FALSE)</f>
        <v>0</v>
      </c>
      <c r="AX394" s="76">
        <f>VLOOKUP(F394,'N2K Features'!$D$5:$CL$125,45,FALSE)</f>
        <v>0</v>
      </c>
      <c r="AY394" s="76" t="str">
        <f>VLOOKUP(F394,'N2K Features'!$D$5:$CL$125,46,FALSE)</f>
        <v>No</v>
      </c>
      <c r="AZ394" s="76">
        <f>VLOOKUP(F394,'N2K Features'!$D$5:$CL$125,47,FALSE)</f>
        <v>0</v>
      </c>
      <c r="BA394" s="76">
        <f>VLOOKUP(F394,'N2K Features'!$D$5:$CL$125,48,FALSE)</f>
        <v>0</v>
      </c>
      <c r="BB394" s="76" t="str">
        <f>VLOOKUP(F394,'N2K Features'!$D$5:$CL$125,49,FALSE)</f>
        <v>No</v>
      </c>
      <c r="BC394" s="76">
        <f>VLOOKUP(F394,'N2K Features'!$D$5:$CL$125,50,FALSE)</f>
        <v>0</v>
      </c>
      <c r="BD394" s="130">
        <f>VLOOKUP(F394,'N2K Features'!$D$5:$CL$125,51,FALSE)</f>
        <v>0</v>
      </c>
      <c r="BE394" s="76" t="str">
        <f>VLOOKUP(F394,'N2K Features'!$D$5:$CL$125,52,FALSE)</f>
        <v>No</v>
      </c>
      <c r="BF394" s="76">
        <f>VLOOKUP(F394,'N2K Features'!$D$5:$CL$125,53,FALSE)</f>
        <v>0</v>
      </c>
      <c r="BG394" s="130">
        <f>VLOOKUP(F394,'N2K Features'!$D$5:$CL$125,54,FALSE)</f>
        <v>0</v>
      </c>
      <c r="BH394" s="76" t="str">
        <f>VLOOKUP(F394,'N2K Features'!$D$5:$CL$125,55,FALSE)</f>
        <v>No</v>
      </c>
      <c r="BI394" s="76">
        <f>VLOOKUP(F394,'N2K Features'!$D$5:$CL$125,56,FALSE)</f>
        <v>0</v>
      </c>
      <c r="BJ394" s="76">
        <f>VLOOKUP(F394,'N2K Features'!$D$5:$CL$125,57,FALSE)</f>
        <v>0</v>
      </c>
      <c r="BK394" s="76" t="str">
        <f>VLOOKUP(F394,'N2K Features'!$D$5:$CL$125,58,FALSE)</f>
        <v>No</v>
      </c>
      <c r="BL394" s="76">
        <f>VLOOKUP(F394,'N2K Features'!$D$5:$CL$125,59,FALSE)</f>
        <v>0</v>
      </c>
      <c r="BM394" s="130">
        <f>VLOOKUP(F394,'N2K Features'!$D$5:$CL$125,60,FALSE)</f>
        <v>0</v>
      </c>
      <c r="BN394" s="76" t="str">
        <f>VLOOKUP(F394,'N2K Features'!$D$5:$CL$125,61,FALSE)</f>
        <v>No</v>
      </c>
      <c r="BO394" s="76">
        <f>VLOOKUP(F394,'N2K Features'!$D$5:$CL$125,62,FALSE)</f>
        <v>0</v>
      </c>
      <c r="BP394" s="76">
        <f>VLOOKUP(F394,'N2K Features'!$D$5:$CL$125,63,FALSE)</f>
        <v>0</v>
      </c>
      <c r="BQ394" s="76" t="str">
        <f>VLOOKUP(F394,'N2K Features'!$D$5:$CL$125,64,FALSE)</f>
        <v>No</v>
      </c>
      <c r="BR394" s="76">
        <f>VLOOKUP(F394,'N2K Features'!$D$5:$CL$125,65,FALSE)</f>
        <v>0</v>
      </c>
      <c r="BS394" s="76">
        <f>VLOOKUP(F394,'N2K Features'!$D$5:$CL$125,66,FALSE)</f>
        <v>0</v>
      </c>
      <c r="BT394" s="76" t="str">
        <f>VLOOKUP(F394,'N2K Features'!$D$5:$CL$125,67,FALSE)</f>
        <v>No</v>
      </c>
      <c r="BU394" s="76">
        <f>VLOOKUP(F394,'N2K Features'!$D$5:$CL$125,68,FALSE)</f>
        <v>0</v>
      </c>
      <c r="BV394" s="76">
        <f>VLOOKUP(F394,'N2K Features'!$D$5:$CL$125,69,FALSE)</f>
        <v>0</v>
      </c>
      <c r="BW394" s="76" t="str">
        <f>VLOOKUP(F394,'N2K Features'!$D$5:$CL$125,70,FALSE)</f>
        <v>No</v>
      </c>
      <c r="BX394" s="76">
        <f>VLOOKUP(F394,'N2K Features'!$D$5:$CL$125,71,FALSE)</f>
        <v>0</v>
      </c>
      <c r="BY394" s="130">
        <f>VLOOKUP(F394,'N2K Features'!$D$5:$CL$125,72,FALSE)</f>
        <v>0</v>
      </c>
      <c r="BZ394" s="76" t="str">
        <f>VLOOKUP(F394,'N2K Features'!$D$5:$CL$125,73,FALSE)</f>
        <v>No</v>
      </c>
      <c r="CA394" s="76">
        <f>VLOOKUP(F394,'N2K Features'!$D$5:$CL$125,74,FALSE)</f>
        <v>0</v>
      </c>
      <c r="CB394" s="76">
        <f>VLOOKUP(F394,'N2K Features'!$D$5:$CL$125,75,FALSE)</f>
        <v>0</v>
      </c>
      <c r="CC394" s="76" t="str">
        <f>VLOOKUP(F394,'N2K Features'!$D$5:$CL$125,76,FALSE)</f>
        <v>No</v>
      </c>
      <c r="CD394" s="76">
        <f>VLOOKUP(F394,'N2K Features'!$D$5:$CL$125,77,FALSE)</f>
        <v>0</v>
      </c>
      <c r="CE394" s="76">
        <f>VLOOKUP(F394,'N2K Features'!$D$5:$CL$125,78,FALSE)</f>
        <v>0</v>
      </c>
      <c r="CF394" s="76" t="str">
        <f>VLOOKUP(F394,'N2K Features'!$D$5:$CL$125,79,FALSE)</f>
        <v>No</v>
      </c>
      <c r="CG394" s="76">
        <f>VLOOKUP(F394,'N2K Features'!$D$5:$CL$125,80,FALSE)</f>
        <v>0</v>
      </c>
      <c r="CH394" s="76">
        <f>VLOOKUP(F394,'N2K Features'!$D$5:$CL$125,81,FALSE)</f>
        <v>0</v>
      </c>
      <c r="CI394" s="76" t="str">
        <f>VLOOKUP(F394,'N2K Features'!$D$5:$CL$125,82,FALSE)</f>
        <v>No</v>
      </c>
      <c r="CJ394" s="76">
        <f>VLOOKUP(F394,'N2K Features'!$D$5:$CL$125,83,FALSE)</f>
        <v>0</v>
      </c>
      <c r="CK394" s="76">
        <f>VLOOKUP(F394,'N2K Features'!$D$5:$CL$125,84,FALSE)</f>
        <v>0</v>
      </c>
      <c r="CL394" s="76" t="str">
        <f>VLOOKUP(F394,'N2K Features'!$D$5:$CL$125,85,FALSE)</f>
        <v>Yes</v>
      </c>
      <c r="CM394" s="76" t="str">
        <f>VLOOKUP(F394,'N2K Features'!$D$5:$CL$125,86,FALSE)</f>
        <v>Low</v>
      </c>
      <c r="CN394" s="79" t="str">
        <f>VLOOKUP(F394,'N2K Features'!$D$5:$CL$125,87,FALSE)</f>
        <v>Interesting to public.</v>
      </c>
    </row>
    <row r="395" spans="1:92" ht="14.4" hidden="1" x14ac:dyDescent="0.3">
      <c r="A395" s="129" t="s">
        <v>367</v>
      </c>
      <c r="B395" s="59" t="s">
        <v>368</v>
      </c>
      <c r="C395" s="59" t="s">
        <v>585</v>
      </c>
      <c r="D395" s="59" t="s">
        <v>86</v>
      </c>
      <c r="E395" s="59" t="s">
        <v>586</v>
      </c>
      <c r="F395" s="59" t="s">
        <v>87</v>
      </c>
      <c r="G395" s="59" t="s">
        <v>88</v>
      </c>
      <c r="H395" s="179" t="s">
        <v>89</v>
      </c>
      <c r="I395" s="77" t="str">
        <f>VLOOKUP(F395,'N2K Features'!$D$5:$CL$125,4,FALSE)</f>
        <v>Yes</v>
      </c>
      <c r="J395" s="77" t="str">
        <f>VLOOKUP(F395,'N2K Features'!$D$5:$CL$125,5,FALSE)</f>
        <v>Medium</v>
      </c>
      <c r="K395" s="77" t="str">
        <f>VLOOKUP(F395,'N2K Features'!$D$5:$CL$125,6,FALSE)</f>
        <v>Moderate</v>
      </c>
      <c r="L395" s="77" t="str">
        <f>VLOOKUP(F395,'N2K Features'!$D$5:$CL$125,7,FALSE)</f>
        <v>Yes</v>
      </c>
      <c r="M395" s="77" t="str">
        <f>VLOOKUP(F395,'N2K Features'!$D$5:$CL$125,8,FALSE)</f>
        <v>Large</v>
      </c>
      <c r="N395" s="77" t="str">
        <f>VLOOKUP(F395,'N2K Features'!$D$5:$CL$125,9,FALSE)</f>
        <v>High</v>
      </c>
      <c r="O395" s="77" t="str">
        <f>VLOOKUP(F395,'N2K Features'!$D$5:$CL$125,10,FALSE)</f>
        <v>Yes</v>
      </c>
      <c r="P395" s="77" t="str">
        <f>VLOOKUP(F395,'N2K Features'!$D$5:$CL$125,11,FALSE)</f>
        <v>Medium</v>
      </c>
      <c r="Q395" s="77" t="str">
        <f>VLOOKUP(F395,'N2K Features'!$D$5:$CL$125,12,FALSE)</f>
        <v>Low</v>
      </c>
      <c r="R395" s="77" t="str">
        <f>VLOOKUP(F395,'N2K Features'!$D$5:$CL$125,13,FALSE)</f>
        <v>Yes</v>
      </c>
      <c r="S395" s="77" t="str">
        <f>VLOOKUP(F395,'N2K Features'!$D$5:$CL$125,14,FALSE)</f>
        <v>High</v>
      </c>
      <c r="T395" s="77" t="str">
        <f>VLOOKUP(F395,'N2K Features'!$D$5:$CL$125,15,FALSE)</f>
        <v>High</v>
      </c>
      <c r="U395" s="77" t="str">
        <f>VLOOKUP(F395,'N2K Features'!$D$5:$CL$125,16,FALSE)</f>
        <v>Yes</v>
      </c>
      <c r="V395" s="77" t="str">
        <f>VLOOKUP(F395,'N2K Features'!$D$5:$CL$125, 17,FALSE)</f>
        <v>Small</v>
      </c>
      <c r="W395" s="77" t="str">
        <f>VLOOKUP(F395,'N2K Features'!$D$5:$CL$125,18,FALSE)</f>
        <v>Low</v>
      </c>
      <c r="X395" s="77" t="str">
        <f>VLOOKUP(F395,'N2K Features'!$D$5:$CL$125,19,FALSE)</f>
        <v>No</v>
      </c>
      <c r="Y395" s="77">
        <f>VLOOKUP(F395,'N2K Features'!$D$5:$CL$125,20,FALSE)</f>
        <v>0</v>
      </c>
      <c r="Z395" s="77">
        <f>VLOOKUP(F395,'N2K Features'!$D$5:$CL$125,21,FALSE)</f>
        <v>0</v>
      </c>
      <c r="AA395" s="77" t="str">
        <f>VLOOKUP(F395,'N2K Features'!$D$5:$CL$125,22,FALSE)</f>
        <v>No</v>
      </c>
      <c r="AB395" s="77">
        <f>VLOOKUP(F395,'N2K Features'!$D$5:$CL$125,23,FALSE)</f>
        <v>0</v>
      </c>
      <c r="AC395" s="77">
        <f>VLOOKUP(F395,'N2K Features'!$D$5:$CL$125,24,FALSE)</f>
        <v>0</v>
      </c>
      <c r="AD395" s="77" t="str">
        <f>VLOOKUP(F395,'N2K Features'!$D$5:$CL$125,25,FALSE)</f>
        <v>Yes</v>
      </c>
      <c r="AE395" s="77" t="str">
        <f>VLOOKUP(F395,'N2K Features'!$D$5:$CL$125,26,FALSE)</f>
        <v>Medium</v>
      </c>
      <c r="AF395" s="78" t="str">
        <f>VLOOKUP(F395,'N2K Features'!$D$5:$CL$125,27,FALSE)</f>
        <v>High</v>
      </c>
      <c r="AG395" s="76" t="str">
        <f>VLOOKUP(F395,'N2K Features'!$D$5:$CL$125,28,FALSE)</f>
        <v>No</v>
      </c>
      <c r="AH395" s="76">
        <f>VLOOKUP(F395,'N2K Features'!$D$5:$CL$125,29,FALSE)</f>
        <v>0</v>
      </c>
      <c r="AI395" s="76">
        <f>VLOOKUP(F395,'N2K Features'!$D$5:$CL$125,30,FALSE)</f>
        <v>0</v>
      </c>
      <c r="AJ395" s="76" t="str">
        <f>VLOOKUP(F395,'N2K Features'!$D$5:$CL$125,31,FALSE)</f>
        <v>No</v>
      </c>
      <c r="AK395" s="76">
        <f>VLOOKUP(F395,'N2K Features'!$D$5:$CL$125,32,FALSE)</f>
        <v>0</v>
      </c>
      <c r="AL395" s="76">
        <f>VLOOKUP(F395,'N2K Features'!$D$5:$CL$125,33,FALSE)</f>
        <v>0</v>
      </c>
      <c r="AM395" s="76" t="str">
        <f>VLOOKUP(F395,'N2K Features'!$D$5:$CL$125,34,FALSE)</f>
        <v>Yes</v>
      </c>
      <c r="AN395" s="76" t="str">
        <f>VLOOKUP(F395,'N2K Features'!$D$5:$CL$125,35,FALSE)</f>
        <v>Small</v>
      </c>
      <c r="AO395" s="76" t="str">
        <f>VLOOKUP(F395,'N2K Features'!$D$5:$CL$125,36,FALSE)</f>
        <v>Low</v>
      </c>
      <c r="AP395" s="76" t="str">
        <f>VLOOKUP(F395,'N2K Features'!$D$5:$CL$125,37,FALSE)</f>
        <v>Yes</v>
      </c>
      <c r="AQ395" s="76" t="str">
        <f>VLOOKUP(F395,'N2K Features'!$D$5:$CL$125,38,FALSE)</f>
        <v>Small</v>
      </c>
      <c r="AR395" s="76" t="str">
        <f>VLOOKUP(F395,'N2K Features'!$D$5:$CL$125,39,FALSE)</f>
        <v>Low</v>
      </c>
      <c r="AS395" s="76" t="str">
        <f>VLOOKUP(F395,'N2K Features'!$D$5:$CL$125,40,FALSE)</f>
        <v>No</v>
      </c>
      <c r="AT395" s="76">
        <f>VLOOKUP(F395,'N2K Features'!$D$5:$CL$125,41,FALSE)</f>
        <v>0</v>
      </c>
      <c r="AU395" s="76">
        <f>VLOOKUP(F395,'N2K Features'!$D$5:$CL$125,42,FALSE)</f>
        <v>0</v>
      </c>
      <c r="AV395" s="76" t="str">
        <f>VLOOKUP(F395,'N2K Features'!$D$5:$CL$125,43,FALSE)</f>
        <v>Yes</v>
      </c>
      <c r="AW395" s="76" t="str">
        <f>VLOOKUP(F395,'N2K Features'!$D$5:$CL$125,44,FALSE)</f>
        <v>Small</v>
      </c>
      <c r="AX395" s="76" t="str">
        <f>VLOOKUP(F395,'N2K Features'!$D$5:$CL$125,45,FALSE)</f>
        <v>High</v>
      </c>
      <c r="AY395" s="76" t="str">
        <f>VLOOKUP(F395,'N2K Features'!$D$5:$CL$125,46,FALSE)</f>
        <v>No</v>
      </c>
      <c r="AZ395" s="76">
        <f>VLOOKUP(F395,'N2K Features'!$D$5:$CL$125,47,FALSE)</f>
        <v>0</v>
      </c>
      <c r="BA395" s="76">
        <f>VLOOKUP(F395,'N2K Features'!$D$5:$CL$125,48,FALSE)</f>
        <v>0</v>
      </c>
      <c r="BB395" s="76" t="str">
        <f>VLOOKUP(F395,'N2K Features'!$D$5:$CL$125,49,FALSE)</f>
        <v>No</v>
      </c>
      <c r="BC395" s="76">
        <f>VLOOKUP(F395,'N2K Features'!$D$5:$CL$125,50,FALSE)</f>
        <v>0</v>
      </c>
      <c r="BD395" s="130">
        <f>VLOOKUP(F395,'N2K Features'!$D$5:$CL$125,51,FALSE)</f>
        <v>0</v>
      </c>
      <c r="BE395" s="76" t="str">
        <f>VLOOKUP(F395,'N2K Features'!$D$5:$CL$125,52,FALSE)</f>
        <v>No</v>
      </c>
      <c r="BF395" s="76">
        <f>VLOOKUP(F395,'N2K Features'!$D$5:$CL$125,53,FALSE)</f>
        <v>0</v>
      </c>
      <c r="BG395" s="130">
        <f>VLOOKUP(F395,'N2K Features'!$D$5:$CL$125,54,FALSE)</f>
        <v>0</v>
      </c>
      <c r="BH395" s="76" t="str">
        <f>VLOOKUP(F395,'N2K Features'!$D$5:$CL$125,55,FALSE)</f>
        <v>Yes</v>
      </c>
      <c r="BI395" s="76" t="str">
        <f>VLOOKUP(F395,'N2K Features'!$D$5:$CL$125,56,FALSE)</f>
        <v>Large</v>
      </c>
      <c r="BJ395" s="76" t="str">
        <f>VLOOKUP(F395,'N2K Features'!$D$5:$CL$125,57,FALSE)</f>
        <v>High</v>
      </c>
      <c r="BK395" s="76" t="str">
        <f>VLOOKUP(F395,'N2K Features'!$D$5:$CL$125,58,FALSE)</f>
        <v>Yes</v>
      </c>
      <c r="BL395" s="76" t="str">
        <f>VLOOKUP(F395,'N2K Features'!$D$5:$CL$125,59,FALSE)</f>
        <v>Large</v>
      </c>
      <c r="BM395" s="130" t="str">
        <f>VLOOKUP(F395,'N2K Features'!$D$5:$CL$125,60,FALSE)</f>
        <v>High</v>
      </c>
      <c r="BN395" s="76" t="str">
        <f>VLOOKUP(F395,'N2K Features'!$D$5:$CL$125,61,FALSE)</f>
        <v>Yes</v>
      </c>
      <c r="BO395" s="76" t="str">
        <f>VLOOKUP(F395,'N2K Features'!$D$5:$CL$125,62,FALSE)</f>
        <v>Medium</v>
      </c>
      <c r="BP395" s="76" t="str">
        <f>VLOOKUP(F395,'N2K Features'!$D$5:$CL$125,63,FALSE)</f>
        <v>Moderate</v>
      </c>
      <c r="BQ395" s="76" t="str">
        <f>VLOOKUP(F395,'N2K Features'!$D$5:$CL$125,64,FALSE)</f>
        <v>Yes</v>
      </c>
      <c r="BR395" s="76" t="str">
        <f>VLOOKUP(F395,'N2K Features'!$D$5:$CL$125,65,FALSE)</f>
        <v>Medium</v>
      </c>
      <c r="BS395" s="76" t="str">
        <f>VLOOKUP(F395,'N2K Features'!$D$5:$CL$125,66,FALSE)</f>
        <v>Moderate</v>
      </c>
      <c r="BT395" s="76" t="str">
        <f>VLOOKUP(F395,'N2K Features'!$D$5:$CL$125,67,FALSE)</f>
        <v>Yes</v>
      </c>
      <c r="BU395" s="76" t="str">
        <f>VLOOKUP(F395,'N2K Features'!$D$5:$CL$125,68,FALSE)</f>
        <v>Small</v>
      </c>
      <c r="BV395" s="76" t="str">
        <f>VLOOKUP(F395,'N2K Features'!$D$5:$CL$125,69,FALSE)</f>
        <v>Low</v>
      </c>
      <c r="BW395" s="76" t="str">
        <f>VLOOKUP(F395,'N2K Features'!$D$5:$CL$125,70,FALSE)</f>
        <v>Yes</v>
      </c>
      <c r="BX395" s="76" t="str">
        <f>VLOOKUP(F395,'N2K Features'!$D$5:$CL$125,71,FALSE)</f>
        <v>Large</v>
      </c>
      <c r="BY395" s="130" t="str">
        <f>VLOOKUP(F395,'N2K Features'!$D$5:$CL$125,72,FALSE)</f>
        <v>High</v>
      </c>
      <c r="BZ395" s="76" t="str">
        <f>VLOOKUP(F395,'N2K Features'!$D$5:$CL$125,73,FALSE)</f>
        <v>No</v>
      </c>
      <c r="CA395" s="76">
        <f>VLOOKUP(F395,'N2K Features'!$D$5:$CL$125,74,FALSE)</f>
        <v>0</v>
      </c>
      <c r="CB395" s="76">
        <f>VLOOKUP(F395,'N2K Features'!$D$5:$CL$125,75,FALSE)</f>
        <v>0</v>
      </c>
      <c r="CC395" s="76" t="str">
        <f>VLOOKUP(F395,'N2K Features'!$D$5:$CL$125,76,FALSE)</f>
        <v>No</v>
      </c>
      <c r="CD395" s="76">
        <f>VLOOKUP(F395,'N2K Features'!$D$5:$CL$125,77,FALSE)</f>
        <v>0</v>
      </c>
      <c r="CE395" s="76">
        <f>VLOOKUP(F395,'N2K Features'!$D$5:$CL$125,78,FALSE)</f>
        <v>0</v>
      </c>
      <c r="CF395" s="76" t="str">
        <f>VLOOKUP(F395,'N2K Features'!$D$5:$CL$125,79,FALSE)</f>
        <v>Yes</v>
      </c>
      <c r="CG395" s="76" t="str">
        <f>VLOOKUP(F395,'N2K Features'!$D$5:$CL$125,80,FALSE)</f>
        <v>Medium</v>
      </c>
      <c r="CH395" s="76" t="str">
        <f>VLOOKUP(F395,'N2K Features'!$D$5:$CL$125,81,FALSE)</f>
        <v>High</v>
      </c>
      <c r="CI395" s="76" t="str">
        <f>VLOOKUP(F395,'N2K Features'!$D$5:$CL$125,82,FALSE)</f>
        <v>Yes</v>
      </c>
      <c r="CJ395" s="76" t="str">
        <f>VLOOKUP(F395,'N2K Features'!$D$5:$CL$125,83,FALSE)</f>
        <v>Medium</v>
      </c>
      <c r="CK395" s="76" t="str">
        <f>VLOOKUP(F395,'N2K Features'!$D$5:$CL$125,84,FALSE)</f>
        <v>High</v>
      </c>
      <c r="CL395" s="76" t="str">
        <f>VLOOKUP(F395,'N2K Features'!$D$5:$CL$125,85,FALSE)</f>
        <v>Yes</v>
      </c>
      <c r="CM395" s="76" t="str">
        <f>VLOOKUP(F395,'N2K Features'!$D$5:$CL$125,86,FALSE)</f>
        <v>Medium</v>
      </c>
      <c r="CN395" s="79" t="str">
        <f>VLOOKUP(F395,'N2K Features'!$D$5:$CL$125,87,FALSE)</f>
        <v>Distinctive natural character, often on nature reserves with interpretation; educational use.</v>
      </c>
    </row>
    <row r="396" spans="1:92" ht="14.4" hidden="1" x14ac:dyDescent="0.3">
      <c r="A396" s="129" t="s">
        <v>367</v>
      </c>
      <c r="B396" s="59" t="s">
        <v>368</v>
      </c>
      <c r="C396" s="59" t="s">
        <v>585</v>
      </c>
      <c r="D396" s="59" t="s">
        <v>166</v>
      </c>
      <c r="E396" s="59" t="s">
        <v>592</v>
      </c>
      <c r="F396" s="59" t="s">
        <v>167</v>
      </c>
      <c r="G396" s="59" t="s">
        <v>168</v>
      </c>
      <c r="H396" s="179" t="s">
        <v>169</v>
      </c>
      <c r="I396" s="77" t="str">
        <f>VLOOKUP(F396,'N2K Features'!$D$5:$CL$125,4,FALSE)</f>
        <v>Yes</v>
      </c>
      <c r="J396" s="77" t="str">
        <f>VLOOKUP(F396,'N2K Features'!$D$5:$CL$125,5,FALSE)</f>
        <v>Medium</v>
      </c>
      <c r="K396" s="77" t="str">
        <f>VLOOKUP(F396,'N2K Features'!$D$5:$CL$125,6,FALSE)</f>
        <v>Moderate</v>
      </c>
      <c r="L396" s="77" t="str">
        <f>VLOOKUP(F396,'N2K Features'!$D$5:$CL$125,7,FALSE)</f>
        <v>Yes</v>
      </c>
      <c r="M396" s="77" t="str">
        <f>VLOOKUP(F396,'N2K Features'!$D$5:$CL$125,8,FALSE)</f>
        <v>Large</v>
      </c>
      <c r="N396" s="77" t="str">
        <f>VLOOKUP(F396,'N2K Features'!$D$5:$CL$125,9,FALSE)</f>
        <v>Moderate</v>
      </c>
      <c r="O396" s="77" t="str">
        <f>VLOOKUP(F396,'N2K Features'!$D$5:$CL$125,10,FALSE)</f>
        <v>Yes</v>
      </c>
      <c r="P396" s="77" t="str">
        <f>VLOOKUP(F396,'N2K Features'!$D$5:$CL$125,11,FALSE)</f>
        <v>Medium</v>
      </c>
      <c r="Q396" s="77" t="str">
        <f>VLOOKUP(F396,'N2K Features'!$D$5:$CL$125,12,FALSE)</f>
        <v>Low</v>
      </c>
      <c r="R396" s="77" t="str">
        <f>VLOOKUP(F396,'N2K Features'!$D$5:$CL$125,13,FALSE)</f>
        <v>Yes</v>
      </c>
      <c r="S396" s="77" t="str">
        <f>VLOOKUP(F396,'N2K Features'!$D$5:$CL$125,14,FALSE)</f>
        <v>Medium</v>
      </c>
      <c r="T396" s="77" t="str">
        <f>VLOOKUP(F396,'N2K Features'!$D$5:$CL$125,15,FALSE)</f>
        <v>Moderate</v>
      </c>
      <c r="U396" s="77" t="str">
        <f>VLOOKUP(F396,'N2K Features'!$D$5:$CL$125,16,FALSE)</f>
        <v>Yes</v>
      </c>
      <c r="V396" s="77" t="str">
        <f>VLOOKUP(F396,'N2K Features'!$D$5:$CL$125, 17,FALSE)</f>
        <v>Medium</v>
      </c>
      <c r="W396" s="77" t="str">
        <f>VLOOKUP(F396,'N2K Features'!$D$5:$CL$125,18,FALSE)</f>
        <v>Low</v>
      </c>
      <c r="X396" s="77" t="str">
        <f>VLOOKUP(F396,'N2K Features'!$D$5:$CL$125,19,FALSE)</f>
        <v>No</v>
      </c>
      <c r="Y396" s="77">
        <f>VLOOKUP(F396,'N2K Features'!$D$5:$CL$125,20,FALSE)</f>
        <v>0</v>
      </c>
      <c r="Z396" s="77">
        <f>VLOOKUP(F396,'N2K Features'!$D$5:$CL$125,21,FALSE)</f>
        <v>0</v>
      </c>
      <c r="AA396" s="77" t="str">
        <f>VLOOKUP(F396,'N2K Features'!$D$5:$CL$125,22,FALSE)</f>
        <v>No</v>
      </c>
      <c r="AB396" s="77">
        <f>VLOOKUP(F396,'N2K Features'!$D$5:$CL$125,23,FALSE)</f>
        <v>0</v>
      </c>
      <c r="AC396" s="77">
        <f>VLOOKUP(F396,'N2K Features'!$D$5:$CL$125,24,FALSE)</f>
        <v>0</v>
      </c>
      <c r="AD396" s="77" t="str">
        <f>VLOOKUP(F396,'N2K Features'!$D$5:$CL$125,25,FALSE)</f>
        <v>Yes</v>
      </c>
      <c r="AE396" s="77" t="str">
        <f>VLOOKUP(F396,'N2K Features'!$D$5:$CL$125,26,FALSE)</f>
        <v>Medium</v>
      </c>
      <c r="AF396" s="78" t="str">
        <f>VLOOKUP(F396,'N2K Features'!$D$5:$CL$125,27,FALSE)</f>
        <v>High</v>
      </c>
      <c r="AG396" s="76" t="str">
        <f>VLOOKUP(F396,'N2K Features'!$D$5:$CL$125,28,FALSE)</f>
        <v>Yes</v>
      </c>
      <c r="AH396" s="76" t="str">
        <f>VLOOKUP(F396,'N2K Features'!$D$5:$CL$125,29,FALSE)</f>
        <v>Small</v>
      </c>
      <c r="AI396" s="76" t="str">
        <f>VLOOKUP(F396,'N2K Features'!$D$5:$CL$125,30,FALSE)</f>
        <v>High</v>
      </c>
      <c r="AJ396" s="76" t="str">
        <f>VLOOKUP(F396,'N2K Features'!$D$5:$CL$125,31,FALSE)</f>
        <v>No</v>
      </c>
      <c r="AK396" s="76">
        <f>VLOOKUP(F396,'N2K Features'!$D$5:$CL$125,32,FALSE)</f>
        <v>0</v>
      </c>
      <c r="AL396" s="76">
        <f>VLOOKUP(F396,'N2K Features'!$D$5:$CL$125,33,FALSE)</f>
        <v>0</v>
      </c>
      <c r="AM396" s="76" t="str">
        <f>VLOOKUP(F396,'N2K Features'!$D$5:$CL$125,34,FALSE)</f>
        <v>No</v>
      </c>
      <c r="AN396" s="76">
        <f>VLOOKUP(F396,'N2K Features'!$D$5:$CL$125,35,FALSE)</f>
        <v>0</v>
      </c>
      <c r="AO396" s="76">
        <f>VLOOKUP(F396,'N2K Features'!$D$5:$CL$125,36,FALSE)</f>
        <v>0</v>
      </c>
      <c r="AP396" s="76" t="str">
        <f>VLOOKUP(F396,'N2K Features'!$D$5:$CL$125,37,FALSE)</f>
        <v>Yes</v>
      </c>
      <c r="AQ396" s="76" t="str">
        <f>VLOOKUP(F396,'N2K Features'!$D$5:$CL$125,38,FALSE)</f>
        <v>Medium</v>
      </c>
      <c r="AR396" s="76" t="str">
        <f>VLOOKUP(F396,'N2K Features'!$D$5:$CL$125,39,FALSE)</f>
        <v>Low</v>
      </c>
      <c r="AS396" s="76" t="str">
        <f>VLOOKUP(F396,'N2K Features'!$D$5:$CL$125,40,FALSE)</f>
        <v>No</v>
      </c>
      <c r="AT396" s="76">
        <f>VLOOKUP(F396,'N2K Features'!$D$5:$CL$125,41,FALSE)</f>
        <v>0</v>
      </c>
      <c r="AU396" s="76">
        <f>VLOOKUP(F396,'N2K Features'!$D$5:$CL$125,42,FALSE)</f>
        <v>0</v>
      </c>
      <c r="AV396" s="76" t="str">
        <f>VLOOKUP(F396,'N2K Features'!$D$5:$CL$125,43,FALSE)</f>
        <v>No</v>
      </c>
      <c r="AW396" s="76">
        <f>VLOOKUP(F396,'N2K Features'!$D$5:$CL$125,44,FALSE)</f>
        <v>0</v>
      </c>
      <c r="AX396" s="76">
        <f>VLOOKUP(F396,'N2K Features'!$D$5:$CL$125,45,FALSE)</f>
        <v>0</v>
      </c>
      <c r="AY396" s="76" t="str">
        <f>VLOOKUP(F396,'N2K Features'!$D$5:$CL$125,46,FALSE)</f>
        <v>No</v>
      </c>
      <c r="AZ396" s="76">
        <f>VLOOKUP(F396,'N2K Features'!$D$5:$CL$125,47,FALSE)</f>
        <v>0</v>
      </c>
      <c r="BA396" s="76">
        <f>VLOOKUP(F396,'N2K Features'!$D$5:$CL$125,48,FALSE)</f>
        <v>0</v>
      </c>
      <c r="BB396" s="76" t="str">
        <f>VLOOKUP(F396,'N2K Features'!$D$5:$CL$125,49,FALSE)</f>
        <v>No</v>
      </c>
      <c r="BC396" s="76">
        <f>VLOOKUP(F396,'N2K Features'!$D$5:$CL$125,50,FALSE)</f>
        <v>0</v>
      </c>
      <c r="BD396" s="130">
        <f>VLOOKUP(F396,'N2K Features'!$D$5:$CL$125,51,FALSE)</f>
        <v>0</v>
      </c>
      <c r="BE396" s="76" t="str">
        <f>VLOOKUP(F396,'N2K Features'!$D$5:$CL$125,52,FALSE)</f>
        <v>Yes</v>
      </c>
      <c r="BF396" s="76" t="str">
        <f>VLOOKUP(F396,'N2K Features'!$D$5:$CL$125,53,FALSE)</f>
        <v>Small</v>
      </c>
      <c r="BG396" s="130" t="str">
        <f>VLOOKUP(F396,'N2K Features'!$D$5:$CL$125,54,FALSE)</f>
        <v>Low</v>
      </c>
      <c r="BH396" s="76" t="str">
        <f>VLOOKUP(F396,'N2K Features'!$D$5:$CL$125,55,FALSE)</f>
        <v>Yes</v>
      </c>
      <c r="BI396" s="76" t="str">
        <f>VLOOKUP(F396,'N2K Features'!$D$5:$CL$125,56,FALSE)</f>
        <v>Small</v>
      </c>
      <c r="BJ396" s="76" t="str">
        <f>VLOOKUP(F396,'N2K Features'!$D$5:$CL$125,57,FALSE)</f>
        <v>Low</v>
      </c>
      <c r="BK396" s="76" t="str">
        <f>VLOOKUP(F396,'N2K Features'!$D$5:$CL$125,58,FALSE)</f>
        <v>Yes</v>
      </c>
      <c r="BL396" s="76" t="str">
        <f>VLOOKUP(F396,'N2K Features'!$D$5:$CL$125,59,FALSE)</f>
        <v>Medium</v>
      </c>
      <c r="BM396" s="130" t="str">
        <f>VLOOKUP(F396,'N2K Features'!$D$5:$CL$125,60,FALSE)</f>
        <v>High</v>
      </c>
      <c r="BN396" s="76" t="str">
        <f>VLOOKUP(F396,'N2K Features'!$D$5:$CL$125,61,FALSE)</f>
        <v>Yes</v>
      </c>
      <c r="BO396" s="76" t="str">
        <f>VLOOKUP(F396,'N2K Features'!$D$5:$CL$125,62,FALSE)</f>
        <v>Medium</v>
      </c>
      <c r="BP396" s="76" t="str">
        <f>VLOOKUP(F396,'N2K Features'!$D$5:$CL$125,63,FALSE)</f>
        <v>Moderate</v>
      </c>
      <c r="BQ396" s="76" t="str">
        <f>VLOOKUP(F396,'N2K Features'!$D$5:$CL$125,64,FALSE)</f>
        <v>Yes</v>
      </c>
      <c r="BR396" s="76" t="str">
        <f>VLOOKUP(F396,'N2K Features'!$D$5:$CL$125,65,FALSE)</f>
        <v>Medium</v>
      </c>
      <c r="BS396" s="76" t="str">
        <f>VLOOKUP(F396,'N2K Features'!$D$5:$CL$125,66,FALSE)</f>
        <v>Moderate</v>
      </c>
      <c r="BT396" s="76" t="str">
        <f>VLOOKUP(F396,'N2K Features'!$D$5:$CL$125,67,FALSE)</f>
        <v>Yes</v>
      </c>
      <c r="BU396" s="76" t="str">
        <f>VLOOKUP(F396,'N2K Features'!$D$5:$CL$125,68,FALSE)</f>
        <v>Small</v>
      </c>
      <c r="BV396" s="76" t="str">
        <f>VLOOKUP(F396,'N2K Features'!$D$5:$CL$125,69,FALSE)</f>
        <v>Low</v>
      </c>
      <c r="BW396" s="76" t="str">
        <f>VLOOKUP(F396,'N2K Features'!$D$5:$CL$125,70,FALSE)</f>
        <v>Yes</v>
      </c>
      <c r="BX396" s="76" t="str">
        <f>VLOOKUP(F396,'N2K Features'!$D$5:$CL$125,71,FALSE)</f>
        <v>Medium</v>
      </c>
      <c r="BY396" s="130" t="str">
        <f>VLOOKUP(F396,'N2K Features'!$D$5:$CL$125,72,FALSE)</f>
        <v>High</v>
      </c>
      <c r="BZ396" s="76" t="str">
        <f>VLOOKUP(F396,'N2K Features'!$D$5:$CL$125,73,FALSE)</f>
        <v>No</v>
      </c>
      <c r="CA396" s="76">
        <f>VLOOKUP(F396,'N2K Features'!$D$5:$CL$125,74,FALSE)</f>
        <v>0</v>
      </c>
      <c r="CB396" s="76">
        <f>VLOOKUP(F396,'N2K Features'!$D$5:$CL$125,75,FALSE)</f>
        <v>0</v>
      </c>
      <c r="CC396" s="76" t="str">
        <f>VLOOKUP(F396,'N2K Features'!$D$5:$CL$125,76,FALSE)</f>
        <v>No</v>
      </c>
      <c r="CD396" s="76">
        <f>VLOOKUP(F396,'N2K Features'!$D$5:$CL$125,77,FALSE)</f>
        <v>0</v>
      </c>
      <c r="CE396" s="76">
        <f>VLOOKUP(F396,'N2K Features'!$D$5:$CL$125,78,FALSE)</f>
        <v>0</v>
      </c>
      <c r="CF396" s="76" t="str">
        <f>VLOOKUP(F396,'N2K Features'!$D$5:$CL$125,79,FALSE)</f>
        <v>Yes</v>
      </c>
      <c r="CG396" s="76" t="str">
        <f>VLOOKUP(F396,'N2K Features'!$D$5:$CL$125,80,FALSE)</f>
        <v>Medium</v>
      </c>
      <c r="CH396" s="76" t="str">
        <f>VLOOKUP(F396,'N2K Features'!$D$5:$CL$125,81,FALSE)</f>
        <v>High</v>
      </c>
      <c r="CI396" s="76" t="str">
        <f>VLOOKUP(F396,'N2K Features'!$D$5:$CL$125,82,FALSE)</f>
        <v>No</v>
      </c>
      <c r="CJ396" s="76">
        <f>VLOOKUP(F396,'N2K Features'!$D$5:$CL$125,83,FALSE)</f>
        <v>0</v>
      </c>
      <c r="CK396" s="76">
        <f>VLOOKUP(F396,'N2K Features'!$D$5:$CL$125,84,FALSE)</f>
        <v>0</v>
      </c>
      <c r="CL396" s="76" t="str">
        <f>VLOOKUP(F396,'N2K Features'!$D$5:$CL$125,85,FALSE)</f>
        <v>Yes</v>
      </c>
      <c r="CM396" s="76" t="str">
        <f>VLOOKUP(F396,'N2K Features'!$D$5:$CL$125,86,FALSE)</f>
        <v>Medium</v>
      </c>
      <c r="CN396" s="79" t="str">
        <f>VLOOKUP(F396,'N2K Features'!$D$5:$CL$125,87,FALSE)</f>
        <v>Appealing open space, with flowers and butterflies, sometimes near towns, sometimes on nature reserves with interpretation</v>
      </c>
    </row>
    <row r="397" spans="1:92" ht="14.4" hidden="1" x14ac:dyDescent="0.3">
      <c r="A397" s="129" t="s">
        <v>367</v>
      </c>
      <c r="B397" s="59" t="s">
        <v>368</v>
      </c>
      <c r="C397" s="59" t="s">
        <v>585</v>
      </c>
      <c r="D397" s="59" t="s">
        <v>185</v>
      </c>
      <c r="E397" s="59" t="s">
        <v>593</v>
      </c>
      <c r="F397" s="59" t="s">
        <v>186</v>
      </c>
      <c r="G397" s="59" t="s">
        <v>187</v>
      </c>
      <c r="H397" s="179" t="s">
        <v>188</v>
      </c>
      <c r="I397" s="77" t="str">
        <f>VLOOKUP(F397,'N2K Features'!$D$5:$CL$125,4,FALSE)</f>
        <v>Yes</v>
      </c>
      <c r="J397" s="77" t="str">
        <f>VLOOKUP(F397,'N2K Features'!$D$5:$CL$125,5,FALSE)</f>
        <v>Medium</v>
      </c>
      <c r="K397" s="77" t="str">
        <f>VLOOKUP(F397,'N2K Features'!$D$5:$CL$125,6,FALSE)</f>
        <v>Moderate</v>
      </c>
      <c r="L397" s="77" t="str">
        <f>VLOOKUP(F397,'N2K Features'!$D$5:$CL$125,7,FALSE)</f>
        <v>Yes</v>
      </c>
      <c r="M397" s="77" t="str">
        <f>VLOOKUP(F397,'N2K Features'!$D$5:$CL$125,8,FALSE)</f>
        <v>Large</v>
      </c>
      <c r="N397" s="77" t="str">
        <f>VLOOKUP(F397,'N2K Features'!$D$5:$CL$125,9,FALSE)</f>
        <v>Moderate</v>
      </c>
      <c r="O397" s="77" t="str">
        <f>VLOOKUP(F397,'N2K Features'!$D$5:$CL$125,10,FALSE)</f>
        <v>Yes</v>
      </c>
      <c r="P397" s="77" t="str">
        <f>VLOOKUP(F397,'N2K Features'!$D$5:$CL$125,11,FALSE)</f>
        <v>Medium</v>
      </c>
      <c r="Q397" s="77" t="str">
        <f>VLOOKUP(F397,'N2K Features'!$D$5:$CL$125,12,FALSE)</f>
        <v>Low</v>
      </c>
      <c r="R397" s="77" t="str">
        <f>VLOOKUP(F397,'N2K Features'!$D$5:$CL$125,13,FALSE)</f>
        <v>Yes</v>
      </c>
      <c r="S397" s="77" t="str">
        <f>VLOOKUP(F397,'N2K Features'!$D$5:$CL$125,14,FALSE)</f>
        <v>Large</v>
      </c>
      <c r="T397" s="77" t="str">
        <f>VLOOKUP(F397,'N2K Features'!$D$5:$CL$125,15,FALSE)</f>
        <v>Moderate</v>
      </c>
      <c r="U397" s="77" t="str">
        <f>VLOOKUP(F397,'N2K Features'!$D$5:$CL$125,16,FALSE)</f>
        <v>Yes</v>
      </c>
      <c r="V397" s="77" t="str">
        <f>VLOOKUP(F397,'N2K Features'!$D$5:$CL$125, 17,FALSE)</f>
        <v>Medium</v>
      </c>
      <c r="W397" s="77" t="str">
        <f>VLOOKUP(F397,'N2K Features'!$D$5:$CL$125,18,FALSE)</f>
        <v>Low</v>
      </c>
      <c r="X397" s="77" t="str">
        <f>VLOOKUP(F397,'N2K Features'!$D$5:$CL$125,19,FALSE)</f>
        <v>No</v>
      </c>
      <c r="Y397" s="77">
        <f>VLOOKUP(F397,'N2K Features'!$D$5:$CL$125,20,FALSE)</f>
        <v>0</v>
      </c>
      <c r="Z397" s="77">
        <f>VLOOKUP(F397,'N2K Features'!$D$5:$CL$125,21,FALSE)</f>
        <v>0</v>
      </c>
      <c r="AA397" s="77" t="str">
        <f>VLOOKUP(F397,'N2K Features'!$D$5:$CL$125,22,FALSE)</f>
        <v>No</v>
      </c>
      <c r="AB397" s="77">
        <f>VLOOKUP(F397,'N2K Features'!$D$5:$CL$125,23,FALSE)</f>
        <v>0</v>
      </c>
      <c r="AC397" s="77">
        <f>VLOOKUP(F397,'N2K Features'!$D$5:$CL$125,24,FALSE)</f>
        <v>0</v>
      </c>
      <c r="AD397" s="77" t="str">
        <f>VLOOKUP(F397,'N2K Features'!$D$5:$CL$125,25,FALSE)</f>
        <v>Yes</v>
      </c>
      <c r="AE397" s="77" t="str">
        <f>VLOOKUP(F397,'N2K Features'!$D$5:$CL$125,26,FALSE)</f>
        <v>Medium</v>
      </c>
      <c r="AF397" s="78" t="str">
        <f>VLOOKUP(F397,'N2K Features'!$D$5:$CL$125,27,FALSE)</f>
        <v>High</v>
      </c>
      <c r="AG397" s="76" t="str">
        <f>VLOOKUP(F397,'N2K Features'!$D$5:$CL$125,28,FALSE)</f>
        <v>Yes</v>
      </c>
      <c r="AH397" s="76" t="str">
        <f>VLOOKUP(F397,'N2K Features'!$D$5:$CL$125,29,FALSE)</f>
        <v>Small</v>
      </c>
      <c r="AI397" s="76" t="str">
        <f>VLOOKUP(F397,'N2K Features'!$D$5:$CL$125,30,FALSE)</f>
        <v>High</v>
      </c>
      <c r="AJ397" s="76" t="str">
        <f>VLOOKUP(F397,'N2K Features'!$D$5:$CL$125,31,FALSE)</f>
        <v>No</v>
      </c>
      <c r="AK397" s="76">
        <f>VLOOKUP(F397,'N2K Features'!$D$5:$CL$125,32,FALSE)</f>
        <v>0</v>
      </c>
      <c r="AL397" s="76">
        <f>VLOOKUP(F397,'N2K Features'!$D$5:$CL$125,33,FALSE)</f>
        <v>0</v>
      </c>
      <c r="AM397" s="76" t="str">
        <f>VLOOKUP(F397,'N2K Features'!$D$5:$CL$125,34,FALSE)</f>
        <v>Yes</v>
      </c>
      <c r="AN397" s="76" t="str">
        <f>VLOOKUP(F397,'N2K Features'!$D$5:$CL$125,35,FALSE)</f>
        <v>Small</v>
      </c>
      <c r="AO397" s="76" t="str">
        <f>VLOOKUP(F397,'N2K Features'!$D$5:$CL$125,36,FALSE)</f>
        <v>Low</v>
      </c>
      <c r="AP397" s="76" t="str">
        <f>VLOOKUP(F397,'N2K Features'!$D$5:$CL$125,37,FALSE)</f>
        <v>Yes</v>
      </c>
      <c r="AQ397" s="76" t="str">
        <f>VLOOKUP(F397,'N2K Features'!$D$5:$CL$125,38,FALSE)</f>
        <v>Medium</v>
      </c>
      <c r="AR397" s="76" t="str">
        <f>VLOOKUP(F397,'N2K Features'!$D$5:$CL$125,39,FALSE)</f>
        <v>Low</v>
      </c>
      <c r="AS397" s="76" t="str">
        <f>VLOOKUP(F397,'N2K Features'!$D$5:$CL$125,40,FALSE)</f>
        <v>No</v>
      </c>
      <c r="AT397" s="76">
        <f>VLOOKUP(F397,'N2K Features'!$D$5:$CL$125,41,FALSE)</f>
        <v>0</v>
      </c>
      <c r="AU397" s="76">
        <f>VLOOKUP(F397,'N2K Features'!$D$5:$CL$125,42,FALSE)</f>
        <v>0</v>
      </c>
      <c r="AV397" s="76" t="str">
        <f>VLOOKUP(F397,'N2K Features'!$D$5:$CL$125,43,FALSE)</f>
        <v>No</v>
      </c>
      <c r="AW397" s="76">
        <f>VLOOKUP(F397,'N2K Features'!$D$5:$CL$125,44,FALSE)</f>
        <v>0</v>
      </c>
      <c r="AX397" s="76">
        <f>VLOOKUP(F397,'N2K Features'!$D$5:$CL$125,45,FALSE)</f>
        <v>0</v>
      </c>
      <c r="AY397" s="76" t="str">
        <f>VLOOKUP(F397,'N2K Features'!$D$5:$CL$125,46,FALSE)</f>
        <v>No</v>
      </c>
      <c r="AZ397" s="76">
        <f>VLOOKUP(F397,'N2K Features'!$D$5:$CL$125,47,FALSE)</f>
        <v>0</v>
      </c>
      <c r="BA397" s="76">
        <f>VLOOKUP(F397,'N2K Features'!$D$5:$CL$125,48,FALSE)</f>
        <v>0</v>
      </c>
      <c r="BB397" s="76" t="str">
        <f>VLOOKUP(F397,'N2K Features'!$D$5:$CL$125,49,FALSE)</f>
        <v>No</v>
      </c>
      <c r="BC397" s="76">
        <f>VLOOKUP(F397,'N2K Features'!$D$5:$CL$125,50,FALSE)</f>
        <v>0</v>
      </c>
      <c r="BD397" s="130">
        <f>VLOOKUP(F397,'N2K Features'!$D$5:$CL$125,51,FALSE)</f>
        <v>0</v>
      </c>
      <c r="BE397" s="76" t="str">
        <f>VLOOKUP(F397,'N2K Features'!$D$5:$CL$125,52,FALSE)</f>
        <v>No</v>
      </c>
      <c r="BF397" s="76">
        <f>VLOOKUP(F397,'N2K Features'!$D$5:$CL$125,53,FALSE)</f>
        <v>0</v>
      </c>
      <c r="BG397" s="130">
        <f>VLOOKUP(F397,'N2K Features'!$D$5:$CL$125,54,FALSE)</f>
        <v>0</v>
      </c>
      <c r="BH397" s="76" t="str">
        <f>VLOOKUP(F397,'N2K Features'!$D$5:$CL$125,55,FALSE)</f>
        <v>Yes</v>
      </c>
      <c r="BI397" s="76" t="str">
        <f>VLOOKUP(F397,'N2K Features'!$D$5:$CL$125,56,FALSE)</f>
        <v>Small</v>
      </c>
      <c r="BJ397" s="76" t="str">
        <f>VLOOKUP(F397,'N2K Features'!$D$5:$CL$125,57,FALSE)</f>
        <v>Low</v>
      </c>
      <c r="BK397" s="76" t="str">
        <f>VLOOKUP(F397,'N2K Features'!$D$5:$CL$125,58,FALSE)</f>
        <v>Yes</v>
      </c>
      <c r="BL397" s="76" t="str">
        <f>VLOOKUP(F397,'N2K Features'!$D$5:$CL$125,59,FALSE)</f>
        <v>Medium</v>
      </c>
      <c r="BM397" s="130" t="str">
        <f>VLOOKUP(F397,'N2K Features'!$D$5:$CL$125,60,FALSE)</f>
        <v>Moderate</v>
      </c>
      <c r="BN397" s="76" t="str">
        <f>VLOOKUP(F397,'N2K Features'!$D$5:$CL$125,61,FALSE)</f>
        <v>Yes</v>
      </c>
      <c r="BO397" s="76" t="str">
        <f>VLOOKUP(F397,'N2K Features'!$D$5:$CL$125,62,FALSE)</f>
        <v>Medium</v>
      </c>
      <c r="BP397" s="76" t="str">
        <f>VLOOKUP(F397,'N2K Features'!$D$5:$CL$125,63,FALSE)</f>
        <v>Moderate</v>
      </c>
      <c r="BQ397" s="76" t="str">
        <f>VLOOKUP(F397,'N2K Features'!$D$5:$CL$125,64,FALSE)</f>
        <v>No</v>
      </c>
      <c r="BR397" s="76">
        <f>VLOOKUP(F397,'N2K Features'!$D$5:$CL$125,65,FALSE)</f>
        <v>0</v>
      </c>
      <c r="BS397" s="76">
        <f>VLOOKUP(F397,'N2K Features'!$D$5:$CL$125,66,FALSE)</f>
        <v>0</v>
      </c>
      <c r="BT397" s="76" t="str">
        <f>VLOOKUP(F397,'N2K Features'!$D$5:$CL$125,67,FALSE)</f>
        <v>Yes</v>
      </c>
      <c r="BU397" s="76" t="str">
        <f>VLOOKUP(F397,'N2K Features'!$D$5:$CL$125,68,FALSE)</f>
        <v>Small</v>
      </c>
      <c r="BV397" s="76" t="str">
        <f>VLOOKUP(F397,'N2K Features'!$D$5:$CL$125,69,FALSE)</f>
        <v>High</v>
      </c>
      <c r="BW397" s="76" t="str">
        <f>VLOOKUP(F397,'N2K Features'!$D$5:$CL$125,70,FALSE)</f>
        <v>Yes</v>
      </c>
      <c r="BX397" s="76" t="str">
        <f>VLOOKUP(F397,'N2K Features'!$D$5:$CL$125,71,FALSE)</f>
        <v>Medium</v>
      </c>
      <c r="BY397" s="130" t="str">
        <f>VLOOKUP(F397,'N2K Features'!$D$5:$CL$125,72,FALSE)</f>
        <v>High</v>
      </c>
      <c r="BZ397" s="76" t="str">
        <f>VLOOKUP(F397,'N2K Features'!$D$5:$CL$125,73,FALSE)</f>
        <v>No</v>
      </c>
      <c r="CA397" s="76">
        <f>VLOOKUP(F397,'N2K Features'!$D$5:$CL$125,74,FALSE)</f>
        <v>0</v>
      </c>
      <c r="CB397" s="76">
        <f>VLOOKUP(F397,'N2K Features'!$D$5:$CL$125,75,FALSE)</f>
        <v>0</v>
      </c>
      <c r="CC397" s="76" t="str">
        <f>VLOOKUP(F397,'N2K Features'!$D$5:$CL$125,76,FALSE)</f>
        <v>No</v>
      </c>
      <c r="CD397" s="76">
        <f>VLOOKUP(F397,'N2K Features'!$D$5:$CL$125,77,FALSE)</f>
        <v>0</v>
      </c>
      <c r="CE397" s="76">
        <f>VLOOKUP(F397,'N2K Features'!$D$5:$CL$125,78,FALSE)</f>
        <v>0</v>
      </c>
      <c r="CF397" s="76" t="str">
        <f>VLOOKUP(F397,'N2K Features'!$D$5:$CL$125,79,FALSE)</f>
        <v>Yes</v>
      </c>
      <c r="CG397" s="76" t="str">
        <f>VLOOKUP(F397,'N2K Features'!$D$5:$CL$125,80,FALSE)</f>
        <v>Medium</v>
      </c>
      <c r="CH397" s="76" t="str">
        <f>VLOOKUP(F397,'N2K Features'!$D$5:$CL$125,81,FALSE)</f>
        <v>High</v>
      </c>
      <c r="CI397" s="76" t="str">
        <f>VLOOKUP(F397,'N2K Features'!$D$5:$CL$125,82,FALSE)</f>
        <v>No</v>
      </c>
      <c r="CJ397" s="76">
        <f>VLOOKUP(F397,'N2K Features'!$D$5:$CL$125,83,FALSE)</f>
        <v>0</v>
      </c>
      <c r="CK397" s="76">
        <f>VLOOKUP(F397,'N2K Features'!$D$5:$CL$125,84,FALSE)</f>
        <v>0</v>
      </c>
      <c r="CL397" s="76" t="str">
        <f>VLOOKUP(F397,'N2K Features'!$D$5:$CL$125,85,FALSE)</f>
        <v>Yes</v>
      </c>
      <c r="CM397" s="76" t="str">
        <f>VLOOKUP(F397,'N2K Features'!$D$5:$CL$125,86,FALSE)</f>
        <v>Medium</v>
      </c>
      <c r="CN397" s="79" t="str">
        <f>VLOOKUP(F397,'N2K Features'!$D$5:$CL$125,87,FALSE)</f>
        <v>Contributes to iconic upland and coastal landscapes of Wales, popular with walkers. Display of flowers.</v>
      </c>
    </row>
    <row r="398" spans="1:92" ht="14.4" hidden="1" x14ac:dyDescent="0.3">
      <c r="A398" s="129" t="s">
        <v>367</v>
      </c>
      <c r="B398" s="59" t="s">
        <v>368</v>
      </c>
      <c r="C398" s="59" t="s">
        <v>585</v>
      </c>
      <c r="D398" s="59" t="s">
        <v>181</v>
      </c>
      <c r="E398" s="59" t="s">
        <v>593</v>
      </c>
      <c r="F398" s="59" t="s">
        <v>182</v>
      </c>
      <c r="G398" s="59" t="s">
        <v>183</v>
      </c>
      <c r="H398" s="179" t="s">
        <v>184</v>
      </c>
      <c r="I398" s="77" t="str">
        <f>VLOOKUP(F398,'N2K Features'!$D$5:$CL$125,4,FALSE)</f>
        <v>Yes</v>
      </c>
      <c r="J398" s="77" t="str">
        <f>VLOOKUP(F398,'N2K Features'!$D$5:$CL$125,5,FALSE)</f>
        <v>Medium</v>
      </c>
      <c r="K398" s="77" t="str">
        <f>VLOOKUP(F398,'N2K Features'!$D$5:$CL$125,6,FALSE)</f>
        <v>Moderate</v>
      </c>
      <c r="L398" s="77" t="str">
        <f>VLOOKUP(F398,'N2K Features'!$D$5:$CL$125,7,FALSE)</f>
        <v>Yes</v>
      </c>
      <c r="M398" s="77" t="str">
        <f>VLOOKUP(F398,'N2K Features'!$D$5:$CL$125,8,FALSE)</f>
        <v>Large</v>
      </c>
      <c r="N398" s="77" t="str">
        <f>VLOOKUP(F398,'N2K Features'!$D$5:$CL$125,9,FALSE)</f>
        <v>Moderate</v>
      </c>
      <c r="O398" s="77" t="str">
        <f>VLOOKUP(F398,'N2K Features'!$D$5:$CL$125,10,FALSE)</f>
        <v>Yes</v>
      </c>
      <c r="P398" s="77" t="str">
        <f>VLOOKUP(F398,'N2K Features'!$D$5:$CL$125,11,FALSE)</f>
        <v>Medium</v>
      </c>
      <c r="Q398" s="77" t="str">
        <f>VLOOKUP(F398,'N2K Features'!$D$5:$CL$125,12,FALSE)</f>
        <v>Low</v>
      </c>
      <c r="R398" s="77" t="str">
        <f>VLOOKUP(F398,'N2K Features'!$D$5:$CL$125,13,FALSE)</f>
        <v>Yes</v>
      </c>
      <c r="S398" s="77" t="str">
        <f>VLOOKUP(F398,'N2K Features'!$D$5:$CL$125,14,FALSE)</f>
        <v>Large</v>
      </c>
      <c r="T398" s="77" t="str">
        <f>VLOOKUP(F398,'N2K Features'!$D$5:$CL$125,15,FALSE)</f>
        <v>Moderate</v>
      </c>
      <c r="U398" s="77" t="str">
        <f>VLOOKUP(F398,'N2K Features'!$D$5:$CL$125,16,FALSE)</f>
        <v>Yes</v>
      </c>
      <c r="V398" s="77" t="str">
        <f>VLOOKUP(F398,'N2K Features'!$D$5:$CL$125, 17,FALSE)</f>
        <v>Medium</v>
      </c>
      <c r="W398" s="77" t="str">
        <f>VLOOKUP(F398,'N2K Features'!$D$5:$CL$125,18,FALSE)</f>
        <v>Low</v>
      </c>
      <c r="X398" s="77" t="str">
        <f>VLOOKUP(F398,'N2K Features'!$D$5:$CL$125,19,FALSE)</f>
        <v>No</v>
      </c>
      <c r="Y398" s="77">
        <f>VLOOKUP(F398,'N2K Features'!$D$5:$CL$125,20,FALSE)</f>
        <v>0</v>
      </c>
      <c r="Z398" s="77">
        <f>VLOOKUP(F398,'N2K Features'!$D$5:$CL$125,21,FALSE)</f>
        <v>0</v>
      </c>
      <c r="AA398" s="77" t="str">
        <f>VLOOKUP(F398,'N2K Features'!$D$5:$CL$125,22,FALSE)</f>
        <v>No</v>
      </c>
      <c r="AB398" s="77">
        <f>VLOOKUP(F398,'N2K Features'!$D$5:$CL$125,23,FALSE)</f>
        <v>0</v>
      </c>
      <c r="AC398" s="77">
        <f>VLOOKUP(F398,'N2K Features'!$D$5:$CL$125,24,FALSE)</f>
        <v>0</v>
      </c>
      <c r="AD398" s="77" t="str">
        <f>VLOOKUP(F398,'N2K Features'!$D$5:$CL$125,25,FALSE)</f>
        <v>Yes</v>
      </c>
      <c r="AE398" s="77" t="str">
        <f>VLOOKUP(F398,'N2K Features'!$D$5:$CL$125,26,FALSE)</f>
        <v>Medium</v>
      </c>
      <c r="AF398" s="78" t="str">
        <f>VLOOKUP(F398,'N2K Features'!$D$5:$CL$125,27,FALSE)</f>
        <v>High</v>
      </c>
      <c r="AG398" s="76" t="str">
        <f>VLOOKUP(F398,'N2K Features'!$D$5:$CL$125,28,FALSE)</f>
        <v>Yes</v>
      </c>
      <c r="AH398" s="76" t="str">
        <f>VLOOKUP(F398,'N2K Features'!$D$5:$CL$125,29,FALSE)</f>
        <v>Small</v>
      </c>
      <c r="AI398" s="76" t="str">
        <f>VLOOKUP(F398,'N2K Features'!$D$5:$CL$125,30,FALSE)</f>
        <v>High</v>
      </c>
      <c r="AJ398" s="76" t="str">
        <f>VLOOKUP(F398,'N2K Features'!$D$5:$CL$125,31,FALSE)</f>
        <v>No</v>
      </c>
      <c r="AK398" s="76">
        <f>VLOOKUP(F398,'N2K Features'!$D$5:$CL$125,32,FALSE)</f>
        <v>0</v>
      </c>
      <c r="AL398" s="76">
        <f>VLOOKUP(F398,'N2K Features'!$D$5:$CL$125,33,FALSE)</f>
        <v>0</v>
      </c>
      <c r="AM398" s="76" t="str">
        <f>VLOOKUP(F398,'N2K Features'!$D$5:$CL$125,34,FALSE)</f>
        <v>Yes</v>
      </c>
      <c r="AN398" s="76" t="str">
        <f>VLOOKUP(F398,'N2K Features'!$D$5:$CL$125,35,FALSE)</f>
        <v>Small</v>
      </c>
      <c r="AO398" s="76" t="str">
        <f>VLOOKUP(F398,'N2K Features'!$D$5:$CL$125,36,FALSE)</f>
        <v>Low</v>
      </c>
      <c r="AP398" s="76" t="str">
        <f>VLOOKUP(F398,'N2K Features'!$D$5:$CL$125,37,FALSE)</f>
        <v>Yes</v>
      </c>
      <c r="AQ398" s="76" t="str">
        <f>VLOOKUP(F398,'N2K Features'!$D$5:$CL$125,38,FALSE)</f>
        <v>Medium</v>
      </c>
      <c r="AR398" s="76" t="str">
        <f>VLOOKUP(F398,'N2K Features'!$D$5:$CL$125,39,FALSE)</f>
        <v>Low</v>
      </c>
      <c r="AS398" s="76" t="str">
        <f>VLOOKUP(F398,'N2K Features'!$D$5:$CL$125,40,FALSE)</f>
        <v>No</v>
      </c>
      <c r="AT398" s="76">
        <f>VLOOKUP(F398,'N2K Features'!$D$5:$CL$125,41,FALSE)</f>
        <v>0</v>
      </c>
      <c r="AU398" s="76">
        <f>VLOOKUP(F398,'N2K Features'!$D$5:$CL$125,42,FALSE)</f>
        <v>0</v>
      </c>
      <c r="AV398" s="76" t="str">
        <f>VLOOKUP(F398,'N2K Features'!$D$5:$CL$125,43,FALSE)</f>
        <v>No</v>
      </c>
      <c r="AW398" s="76">
        <f>VLOOKUP(F398,'N2K Features'!$D$5:$CL$125,44,FALSE)</f>
        <v>0</v>
      </c>
      <c r="AX398" s="76">
        <f>VLOOKUP(F398,'N2K Features'!$D$5:$CL$125,45,FALSE)</f>
        <v>0</v>
      </c>
      <c r="AY398" s="76" t="str">
        <f>VLOOKUP(F398,'N2K Features'!$D$5:$CL$125,46,FALSE)</f>
        <v>No</v>
      </c>
      <c r="AZ398" s="76">
        <f>VLOOKUP(F398,'N2K Features'!$D$5:$CL$125,47,FALSE)</f>
        <v>0</v>
      </c>
      <c r="BA398" s="76">
        <f>VLOOKUP(F398,'N2K Features'!$D$5:$CL$125,48,FALSE)</f>
        <v>0</v>
      </c>
      <c r="BB398" s="76" t="str">
        <f>VLOOKUP(F398,'N2K Features'!$D$5:$CL$125,49,FALSE)</f>
        <v>No</v>
      </c>
      <c r="BC398" s="76">
        <f>VLOOKUP(F398,'N2K Features'!$D$5:$CL$125,50,FALSE)</f>
        <v>0</v>
      </c>
      <c r="BD398" s="130">
        <f>VLOOKUP(F398,'N2K Features'!$D$5:$CL$125,51,FALSE)</f>
        <v>0</v>
      </c>
      <c r="BE398" s="76" t="str">
        <f>VLOOKUP(F398,'N2K Features'!$D$5:$CL$125,52,FALSE)</f>
        <v>No</v>
      </c>
      <c r="BF398" s="76">
        <f>VLOOKUP(F398,'N2K Features'!$D$5:$CL$125,53,FALSE)</f>
        <v>0</v>
      </c>
      <c r="BG398" s="130">
        <f>VLOOKUP(F398,'N2K Features'!$D$5:$CL$125,54,FALSE)</f>
        <v>0</v>
      </c>
      <c r="BH398" s="76" t="str">
        <f>VLOOKUP(F398,'N2K Features'!$D$5:$CL$125,55,FALSE)</f>
        <v>Yes</v>
      </c>
      <c r="BI398" s="76" t="str">
        <f>VLOOKUP(F398,'N2K Features'!$D$5:$CL$125,56,FALSE)</f>
        <v>Small</v>
      </c>
      <c r="BJ398" s="76" t="str">
        <f>VLOOKUP(F398,'N2K Features'!$D$5:$CL$125,57,FALSE)</f>
        <v>Low</v>
      </c>
      <c r="BK398" s="76" t="str">
        <f>VLOOKUP(F398,'N2K Features'!$D$5:$CL$125,58,FALSE)</f>
        <v>Yes</v>
      </c>
      <c r="BL398" s="76" t="str">
        <f>VLOOKUP(F398,'N2K Features'!$D$5:$CL$125,59,FALSE)</f>
        <v>Medium</v>
      </c>
      <c r="BM398" s="130" t="str">
        <f>VLOOKUP(F398,'N2K Features'!$D$5:$CL$125,60,FALSE)</f>
        <v>Moderate</v>
      </c>
      <c r="BN398" s="76" t="str">
        <f>VLOOKUP(F398,'N2K Features'!$D$5:$CL$125,61,FALSE)</f>
        <v>Yes</v>
      </c>
      <c r="BO398" s="76" t="str">
        <f>VLOOKUP(F398,'N2K Features'!$D$5:$CL$125,62,FALSE)</f>
        <v>Medium</v>
      </c>
      <c r="BP398" s="76" t="str">
        <f>VLOOKUP(F398,'N2K Features'!$D$5:$CL$125,63,FALSE)</f>
        <v>Moderate</v>
      </c>
      <c r="BQ398" s="76" t="str">
        <f>VLOOKUP(F398,'N2K Features'!$D$5:$CL$125,64,FALSE)</f>
        <v>No</v>
      </c>
      <c r="BR398" s="76">
        <f>VLOOKUP(F398,'N2K Features'!$D$5:$CL$125,65,FALSE)</f>
        <v>0</v>
      </c>
      <c r="BS398" s="76">
        <f>VLOOKUP(F398,'N2K Features'!$D$5:$CL$125,66,FALSE)</f>
        <v>0</v>
      </c>
      <c r="BT398" s="76" t="str">
        <f>VLOOKUP(F398,'N2K Features'!$D$5:$CL$125,67,FALSE)</f>
        <v>Yes</v>
      </c>
      <c r="BU398" s="76" t="str">
        <f>VLOOKUP(F398,'N2K Features'!$D$5:$CL$125,68,FALSE)</f>
        <v>Small</v>
      </c>
      <c r="BV398" s="76" t="str">
        <f>VLOOKUP(F398,'N2K Features'!$D$5:$CL$125,69,FALSE)</f>
        <v>High</v>
      </c>
      <c r="BW398" s="76" t="str">
        <f>VLOOKUP(F398,'N2K Features'!$D$5:$CL$125,70,FALSE)</f>
        <v>Yes</v>
      </c>
      <c r="BX398" s="76" t="str">
        <f>VLOOKUP(F398,'N2K Features'!$D$5:$CL$125,71,FALSE)</f>
        <v>Medium</v>
      </c>
      <c r="BY398" s="130" t="str">
        <f>VLOOKUP(F398,'N2K Features'!$D$5:$CL$125,72,FALSE)</f>
        <v>High</v>
      </c>
      <c r="BZ398" s="76" t="str">
        <f>VLOOKUP(F398,'N2K Features'!$D$5:$CL$125,73,FALSE)</f>
        <v>No</v>
      </c>
      <c r="CA398" s="76">
        <f>VLOOKUP(F398,'N2K Features'!$D$5:$CL$125,74,FALSE)</f>
        <v>0</v>
      </c>
      <c r="CB398" s="76">
        <f>VLOOKUP(F398,'N2K Features'!$D$5:$CL$125,75,FALSE)</f>
        <v>0</v>
      </c>
      <c r="CC398" s="76" t="str">
        <f>VLOOKUP(F398,'N2K Features'!$D$5:$CL$125,76,FALSE)</f>
        <v>No</v>
      </c>
      <c r="CD398" s="76">
        <f>VLOOKUP(F398,'N2K Features'!$D$5:$CL$125,77,FALSE)</f>
        <v>0</v>
      </c>
      <c r="CE398" s="76">
        <f>VLOOKUP(F398,'N2K Features'!$D$5:$CL$125,78,FALSE)</f>
        <v>0</v>
      </c>
      <c r="CF398" s="76" t="str">
        <f>VLOOKUP(F398,'N2K Features'!$D$5:$CL$125,79,FALSE)</f>
        <v>Yes</v>
      </c>
      <c r="CG398" s="76" t="str">
        <f>VLOOKUP(F398,'N2K Features'!$D$5:$CL$125,80,FALSE)</f>
        <v>Medium</v>
      </c>
      <c r="CH398" s="76" t="str">
        <f>VLOOKUP(F398,'N2K Features'!$D$5:$CL$125,81,FALSE)</f>
        <v>High</v>
      </c>
      <c r="CI398" s="76" t="str">
        <f>VLOOKUP(F398,'N2K Features'!$D$5:$CL$125,82,FALSE)</f>
        <v>No</v>
      </c>
      <c r="CJ398" s="76">
        <f>VLOOKUP(F398,'N2K Features'!$D$5:$CL$125,83,FALSE)</f>
        <v>0</v>
      </c>
      <c r="CK398" s="76">
        <f>VLOOKUP(F398,'N2K Features'!$D$5:$CL$125,84,FALSE)</f>
        <v>0</v>
      </c>
      <c r="CL398" s="76" t="str">
        <f>VLOOKUP(F398,'N2K Features'!$D$5:$CL$125,85,FALSE)</f>
        <v>Yes</v>
      </c>
      <c r="CM398" s="76" t="str">
        <f>VLOOKUP(F398,'N2K Features'!$D$5:$CL$125,86,FALSE)</f>
        <v>Medium</v>
      </c>
      <c r="CN398" s="79" t="str">
        <f>VLOOKUP(F398,'N2K Features'!$D$5:$CL$125,87,FALSE)</f>
        <v>Contributes to iconic upland landscapes of Wales, popular with walkers. Display of flowers.</v>
      </c>
    </row>
    <row r="399" spans="1:92" ht="14.4" hidden="1" x14ac:dyDescent="0.3">
      <c r="A399" s="129" t="s">
        <v>367</v>
      </c>
      <c r="B399" s="59" t="s">
        <v>368</v>
      </c>
      <c r="C399" s="59" t="s">
        <v>528</v>
      </c>
      <c r="D399" s="59" t="s">
        <v>711</v>
      </c>
      <c r="E399" s="59" t="s">
        <v>604</v>
      </c>
      <c r="F399" s="59" t="s">
        <v>712</v>
      </c>
      <c r="G399" s="59" t="s">
        <v>713</v>
      </c>
      <c r="H399" s="179" t="s">
        <v>714</v>
      </c>
      <c r="I399" s="77" t="str">
        <f>VLOOKUP(F399,'N2K Features'!$D$5:$CL$125,4,FALSE)</f>
        <v>No</v>
      </c>
      <c r="J399" s="77" t="str">
        <f>VLOOKUP(F399,'N2K Features'!$D$5:$CL$125,5,FALSE)</f>
        <v>Negligible</v>
      </c>
      <c r="K399" s="77" t="str">
        <f>VLOOKUP(F399,'N2K Features'!$D$5:$CL$125,6,FALSE)</f>
        <v>Low</v>
      </c>
      <c r="L399" s="77" t="str">
        <f>VLOOKUP(F399,'N2K Features'!$D$5:$CL$125,7,FALSE)</f>
        <v>No</v>
      </c>
      <c r="M399" s="77" t="str">
        <f>VLOOKUP(F399,'N2K Features'!$D$5:$CL$125,8,FALSE)</f>
        <v>Negligible</v>
      </c>
      <c r="N399" s="77" t="str">
        <f>VLOOKUP(F399,'N2K Features'!$D$5:$CL$125,9,FALSE)</f>
        <v>Low</v>
      </c>
      <c r="O399" s="77" t="str">
        <f>VLOOKUP(F399,'N2K Features'!$D$5:$CL$125,10,FALSE)</f>
        <v>No</v>
      </c>
      <c r="P399" s="77" t="str">
        <f>VLOOKUP(F399,'N2K Features'!$D$5:$CL$125,11,FALSE)</f>
        <v>Negligible</v>
      </c>
      <c r="Q399" s="77" t="str">
        <f>VLOOKUP(F399,'N2K Features'!$D$5:$CL$125,12,FALSE)</f>
        <v>Low</v>
      </c>
      <c r="R399" s="77" t="str">
        <f>VLOOKUP(F399,'N2K Features'!$D$5:$CL$125,13,FALSE)</f>
        <v>No</v>
      </c>
      <c r="S399" s="77" t="str">
        <f>VLOOKUP(F399,'N2K Features'!$D$5:$CL$125,14,FALSE)</f>
        <v>Negligible</v>
      </c>
      <c r="T399" s="77" t="str">
        <f>VLOOKUP(F399,'N2K Features'!$D$5:$CL$125,15,FALSE)</f>
        <v>Low</v>
      </c>
      <c r="U399" s="77" t="str">
        <f>VLOOKUP(F399,'N2K Features'!$D$5:$CL$125,16,FALSE)</f>
        <v>No</v>
      </c>
      <c r="V399" s="77">
        <f>VLOOKUP(F399,'N2K Features'!$D$5:$CL$125, 17,FALSE)</f>
        <v>0</v>
      </c>
      <c r="W399" s="77">
        <f>VLOOKUP(F399,'N2K Features'!$D$5:$CL$125,18,FALSE)</f>
        <v>0</v>
      </c>
      <c r="X399" s="77" t="str">
        <f>VLOOKUP(F399,'N2K Features'!$D$5:$CL$125,19,FALSE)</f>
        <v>No</v>
      </c>
      <c r="Y399" s="77">
        <f>VLOOKUP(F399,'N2K Features'!$D$5:$CL$125,20,FALSE)</f>
        <v>0</v>
      </c>
      <c r="Z399" s="77">
        <f>VLOOKUP(F399,'N2K Features'!$D$5:$CL$125,21,FALSE)</f>
        <v>0</v>
      </c>
      <c r="AA399" s="77" t="str">
        <f>VLOOKUP(F399,'N2K Features'!$D$5:$CL$125,22,FALSE)</f>
        <v>No</v>
      </c>
      <c r="AB399" s="77">
        <f>VLOOKUP(F399,'N2K Features'!$D$5:$CL$125,23,FALSE)</f>
        <v>0</v>
      </c>
      <c r="AC399" s="77">
        <f>VLOOKUP(F399,'N2K Features'!$D$5:$CL$125,24,FALSE)</f>
        <v>0</v>
      </c>
      <c r="AD399" s="77" t="str">
        <f>VLOOKUP(F399,'N2K Features'!$D$5:$CL$125,25,FALSE)</f>
        <v>No</v>
      </c>
      <c r="AE399" s="77">
        <f>VLOOKUP(F399,'N2K Features'!$D$5:$CL$125,26,FALSE)</f>
        <v>0</v>
      </c>
      <c r="AF399" s="78">
        <f>VLOOKUP(F399,'N2K Features'!$D$5:$CL$125,27,FALSE)</f>
        <v>0</v>
      </c>
      <c r="AG399" s="76" t="str">
        <f>VLOOKUP(F399,'N2K Features'!$D$5:$CL$125,28,FALSE)</f>
        <v>No</v>
      </c>
      <c r="AH399" s="76">
        <f>VLOOKUP(F399,'N2K Features'!$D$5:$CL$125,29,FALSE)</f>
        <v>0</v>
      </c>
      <c r="AI399" s="76">
        <f>VLOOKUP(F399,'N2K Features'!$D$5:$CL$125,30,FALSE)</f>
        <v>0</v>
      </c>
      <c r="AJ399" s="76" t="str">
        <f>VLOOKUP(F399,'N2K Features'!$D$5:$CL$125,31,FALSE)</f>
        <v>No</v>
      </c>
      <c r="AK399" s="76">
        <f>VLOOKUP(F399,'N2K Features'!$D$5:$CL$125,32,FALSE)</f>
        <v>0</v>
      </c>
      <c r="AL399" s="76">
        <f>VLOOKUP(F399,'N2K Features'!$D$5:$CL$125,33,FALSE)</f>
        <v>0</v>
      </c>
      <c r="AM399" s="76" t="str">
        <f>VLOOKUP(F399,'N2K Features'!$D$5:$CL$125,34,FALSE)</f>
        <v>No</v>
      </c>
      <c r="AN399" s="76">
        <f>VLOOKUP(F399,'N2K Features'!$D$5:$CL$125,35,FALSE)</f>
        <v>0</v>
      </c>
      <c r="AO399" s="76">
        <f>VLOOKUP(F399,'N2K Features'!$D$5:$CL$125,36,FALSE)</f>
        <v>0</v>
      </c>
      <c r="AP399" s="76" t="str">
        <f>VLOOKUP(F399,'N2K Features'!$D$5:$CL$125,37,FALSE)</f>
        <v>No</v>
      </c>
      <c r="AQ399" s="76">
        <f>VLOOKUP(F399,'N2K Features'!$D$5:$CL$125,38,FALSE)</f>
        <v>0</v>
      </c>
      <c r="AR399" s="76">
        <f>VLOOKUP(F399,'N2K Features'!$D$5:$CL$125,39,FALSE)</f>
        <v>0</v>
      </c>
      <c r="AS399" s="76" t="str">
        <f>VLOOKUP(F399,'N2K Features'!$D$5:$CL$125,40,FALSE)</f>
        <v>No</v>
      </c>
      <c r="AT399" s="76">
        <f>VLOOKUP(F399,'N2K Features'!$D$5:$CL$125,41,FALSE)</f>
        <v>0</v>
      </c>
      <c r="AU399" s="76">
        <f>VLOOKUP(F399,'N2K Features'!$D$5:$CL$125,42,FALSE)</f>
        <v>0</v>
      </c>
      <c r="AV399" s="76" t="str">
        <f>VLOOKUP(F399,'N2K Features'!$D$5:$CL$125,43,FALSE)</f>
        <v>No</v>
      </c>
      <c r="AW399" s="76">
        <f>VLOOKUP(F399,'N2K Features'!$D$5:$CL$125,44,FALSE)</f>
        <v>0</v>
      </c>
      <c r="AX399" s="76">
        <f>VLOOKUP(F399,'N2K Features'!$D$5:$CL$125,45,FALSE)</f>
        <v>0</v>
      </c>
      <c r="AY399" s="76" t="str">
        <f>VLOOKUP(F399,'N2K Features'!$D$5:$CL$125,46,FALSE)</f>
        <v>No</v>
      </c>
      <c r="AZ399" s="76">
        <f>VLOOKUP(F399,'N2K Features'!$D$5:$CL$125,47,FALSE)</f>
        <v>0</v>
      </c>
      <c r="BA399" s="76">
        <f>VLOOKUP(F399,'N2K Features'!$D$5:$CL$125,48,FALSE)</f>
        <v>0</v>
      </c>
      <c r="BB399" s="76" t="str">
        <f>VLOOKUP(F399,'N2K Features'!$D$5:$CL$125,49,FALSE)</f>
        <v>No</v>
      </c>
      <c r="BC399" s="76">
        <f>VLOOKUP(F399,'N2K Features'!$D$5:$CL$125,50,FALSE)</f>
        <v>0</v>
      </c>
      <c r="BD399" s="130">
        <f>VLOOKUP(F399,'N2K Features'!$D$5:$CL$125,51,FALSE)</f>
        <v>0</v>
      </c>
      <c r="BE399" s="76" t="str">
        <f>VLOOKUP(F399,'N2K Features'!$D$5:$CL$125,52,FALSE)</f>
        <v>No</v>
      </c>
      <c r="BF399" s="76">
        <f>VLOOKUP(F399,'N2K Features'!$D$5:$CL$125,53,FALSE)</f>
        <v>0</v>
      </c>
      <c r="BG399" s="130">
        <f>VLOOKUP(F399,'N2K Features'!$D$5:$CL$125,54,FALSE)</f>
        <v>0</v>
      </c>
      <c r="BH399" s="76" t="str">
        <f>VLOOKUP(F399,'N2K Features'!$D$5:$CL$125,55,FALSE)</f>
        <v>No</v>
      </c>
      <c r="BI399" s="76">
        <f>VLOOKUP(F399,'N2K Features'!$D$5:$CL$125,56,FALSE)</f>
        <v>0</v>
      </c>
      <c r="BJ399" s="76">
        <f>VLOOKUP(F399,'N2K Features'!$D$5:$CL$125,57,FALSE)</f>
        <v>0</v>
      </c>
      <c r="BK399" s="76" t="str">
        <f>VLOOKUP(F399,'N2K Features'!$D$5:$CL$125,58,FALSE)</f>
        <v>No</v>
      </c>
      <c r="BL399" s="76">
        <f>VLOOKUP(F399,'N2K Features'!$D$5:$CL$125,59,FALSE)</f>
        <v>0</v>
      </c>
      <c r="BM399" s="130">
        <f>VLOOKUP(F399,'N2K Features'!$D$5:$CL$125,60,FALSE)</f>
        <v>0</v>
      </c>
      <c r="BN399" s="76" t="str">
        <f>VLOOKUP(F399,'N2K Features'!$D$5:$CL$125,61,FALSE)</f>
        <v>No</v>
      </c>
      <c r="BO399" s="76">
        <f>VLOOKUP(F399,'N2K Features'!$D$5:$CL$125,62,FALSE)</f>
        <v>0</v>
      </c>
      <c r="BP399" s="76">
        <f>VLOOKUP(F399,'N2K Features'!$D$5:$CL$125,63,FALSE)</f>
        <v>0</v>
      </c>
      <c r="BQ399" s="76" t="str">
        <f>VLOOKUP(F399,'N2K Features'!$D$5:$CL$125,64,FALSE)</f>
        <v>No</v>
      </c>
      <c r="BR399" s="76">
        <f>VLOOKUP(F399,'N2K Features'!$D$5:$CL$125,65,FALSE)</f>
        <v>0</v>
      </c>
      <c r="BS399" s="76">
        <f>VLOOKUP(F399,'N2K Features'!$D$5:$CL$125,66,FALSE)</f>
        <v>0</v>
      </c>
      <c r="BT399" s="76" t="str">
        <f>VLOOKUP(F399,'N2K Features'!$D$5:$CL$125,67,FALSE)</f>
        <v>No</v>
      </c>
      <c r="BU399" s="76">
        <f>VLOOKUP(F399,'N2K Features'!$D$5:$CL$125,68,FALSE)</f>
        <v>0</v>
      </c>
      <c r="BV399" s="76">
        <f>VLOOKUP(F399,'N2K Features'!$D$5:$CL$125,69,FALSE)</f>
        <v>0</v>
      </c>
      <c r="BW399" s="76" t="str">
        <f>VLOOKUP(F399,'N2K Features'!$D$5:$CL$125,70,FALSE)</f>
        <v>No</v>
      </c>
      <c r="BX399" s="76">
        <f>VLOOKUP(F399,'N2K Features'!$D$5:$CL$125,71,FALSE)</f>
        <v>0</v>
      </c>
      <c r="BY399" s="130">
        <f>VLOOKUP(F399,'N2K Features'!$D$5:$CL$125,72,FALSE)</f>
        <v>0</v>
      </c>
      <c r="BZ399" s="76" t="str">
        <f>VLOOKUP(F399,'N2K Features'!$D$5:$CL$125,73,FALSE)</f>
        <v>No</v>
      </c>
      <c r="CA399" s="76">
        <f>VLOOKUP(F399,'N2K Features'!$D$5:$CL$125,74,FALSE)</f>
        <v>0</v>
      </c>
      <c r="CB399" s="76">
        <f>VLOOKUP(F399,'N2K Features'!$D$5:$CL$125,75,FALSE)</f>
        <v>0</v>
      </c>
      <c r="CC399" s="76" t="str">
        <f>VLOOKUP(F399,'N2K Features'!$D$5:$CL$125,76,FALSE)</f>
        <v>No</v>
      </c>
      <c r="CD399" s="76">
        <f>VLOOKUP(F399,'N2K Features'!$D$5:$CL$125,77,FALSE)</f>
        <v>0</v>
      </c>
      <c r="CE399" s="76">
        <f>VLOOKUP(F399,'N2K Features'!$D$5:$CL$125,78,FALSE)</f>
        <v>0</v>
      </c>
      <c r="CF399" s="76" t="str">
        <f>VLOOKUP(F399,'N2K Features'!$D$5:$CL$125,79,FALSE)</f>
        <v>No</v>
      </c>
      <c r="CG399" s="76">
        <f>VLOOKUP(F399,'N2K Features'!$D$5:$CL$125,80,FALSE)</f>
        <v>0</v>
      </c>
      <c r="CH399" s="76">
        <f>VLOOKUP(F399,'N2K Features'!$D$5:$CL$125,81,FALSE)</f>
        <v>0</v>
      </c>
      <c r="CI399" s="76" t="str">
        <f>VLOOKUP(F399,'N2K Features'!$D$5:$CL$125,82,FALSE)</f>
        <v>No</v>
      </c>
      <c r="CJ399" s="76">
        <f>VLOOKUP(F399,'N2K Features'!$D$5:$CL$125,83,FALSE)</f>
        <v>0</v>
      </c>
      <c r="CK399" s="76">
        <f>VLOOKUP(F399,'N2K Features'!$D$5:$CL$125,84,FALSE)</f>
        <v>0</v>
      </c>
      <c r="CL399" s="76" t="str">
        <f>VLOOKUP(F399,'N2K Features'!$D$5:$CL$125,85,FALSE)</f>
        <v>No</v>
      </c>
      <c r="CM399" s="76">
        <f>VLOOKUP(F399,'N2K Features'!$D$5:$CL$125,86,FALSE)</f>
        <v>0</v>
      </c>
      <c r="CN399" s="79">
        <f>VLOOKUP(F399,'N2K Features'!$D$5:$CL$125,87,FALSE)</f>
        <v>0</v>
      </c>
    </row>
    <row r="400" spans="1:92" ht="14.4" hidden="1" x14ac:dyDescent="0.3">
      <c r="A400" s="129" t="s">
        <v>369</v>
      </c>
      <c r="B400" s="59" t="s">
        <v>370</v>
      </c>
      <c r="C400" s="59" t="s">
        <v>585</v>
      </c>
      <c r="D400" s="59" t="s">
        <v>166</v>
      </c>
      <c r="E400" s="59" t="s">
        <v>592</v>
      </c>
      <c r="F400" s="59" t="s">
        <v>167</v>
      </c>
      <c r="G400" s="59" t="s">
        <v>168</v>
      </c>
      <c r="H400" s="179" t="s">
        <v>169</v>
      </c>
      <c r="I400" s="77" t="str">
        <f>VLOOKUP(F400,'N2K Features'!$D$5:$CL$125,4,FALSE)</f>
        <v>Yes</v>
      </c>
      <c r="J400" s="77" t="str">
        <f>VLOOKUP(F400,'N2K Features'!$D$5:$CL$125,5,FALSE)</f>
        <v>Medium</v>
      </c>
      <c r="K400" s="77" t="str">
        <f>VLOOKUP(F400,'N2K Features'!$D$5:$CL$125,6,FALSE)</f>
        <v>Moderate</v>
      </c>
      <c r="L400" s="77" t="str">
        <f>VLOOKUP(F400,'N2K Features'!$D$5:$CL$125,7,FALSE)</f>
        <v>Yes</v>
      </c>
      <c r="M400" s="77" t="str">
        <f>VLOOKUP(F400,'N2K Features'!$D$5:$CL$125,8,FALSE)</f>
        <v>Large</v>
      </c>
      <c r="N400" s="77" t="str">
        <f>VLOOKUP(F400,'N2K Features'!$D$5:$CL$125,9,FALSE)</f>
        <v>Moderate</v>
      </c>
      <c r="O400" s="77" t="str">
        <f>VLOOKUP(F400,'N2K Features'!$D$5:$CL$125,10,FALSE)</f>
        <v>Yes</v>
      </c>
      <c r="P400" s="77" t="str">
        <f>VLOOKUP(F400,'N2K Features'!$D$5:$CL$125,11,FALSE)</f>
        <v>Medium</v>
      </c>
      <c r="Q400" s="77" t="str">
        <f>VLOOKUP(F400,'N2K Features'!$D$5:$CL$125,12,FALSE)</f>
        <v>Low</v>
      </c>
      <c r="R400" s="77" t="str">
        <f>VLOOKUP(F400,'N2K Features'!$D$5:$CL$125,13,FALSE)</f>
        <v>Yes</v>
      </c>
      <c r="S400" s="77" t="str">
        <f>VLOOKUP(F400,'N2K Features'!$D$5:$CL$125,14,FALSE)</f>
        <v>Medium</v>
      </c>
      <c r="T400" s="77" t="str">
        <f>VLOOKUP(F400,'N2K Features'!$D$5:$CL$125,15,FALSE)</f>
        <v>Moderate</v>
      </c>
      <c r="U400" s="77" t="str">
        <f>VLOOKUP(F400,'N2K Features'!$D$5:$CL$125,16,FALSE)</f>
        <v>Yes</v>
      </c>
      <c r="V400" s="77" t="str">
        <f>VLOOKUP(F400,'N2K Features'!$D$5:$CL$125, 17,FALSE)</f>
        <v>Medium</v>
      </c>
      <c r="W400" s="77" t="str">
        <f>VLOOKUP(F400,'N2K Features'!$D$5:$CL$125,18,FALSE)</f>
        <v>Low</v>
      </c>
      <c r="X400" s="77" t="str">
        <f>VLOOKUP(F400,'N2K Features'!$D$5:$CL$125,19,FALSE)</f>
        <v>No</v>
      </c>
      <c r="Y400" s="77">
        <f>VLOOKUP(F400,'N2K Features'!$D$5:$CL$125,20,FALSE)</f>
        <v>0</v>
      </c>
      <c r="Z400" s="77">
        <f>VLOOKUP(F400,'N2K Features'!$D$5:$CL$125,21,FALSE)</f>
        <v>0</v>
      </c>
      <c r="AA400" s="77" t="str">
        <f>VLOOKUP(F400,'N2K Features'!$D$5:$CL$125,22,FALSE)</f>
        <v>No</v>
      </c>
      <c r="AB400" s="77">
        <f>VLOOKUP(F400,'N2K Features'!$D$5:$CL$125,23,FALSE)</f>
        <v>0</v>
      </c>
      <c r="AC400" s="77">
        <f>VLOOKUP(F400,'N2K Features'!$D$5:$CL$125,24,FALSE)</f>
        <v>0</v>
      </c>
      <c r="AD400" s="77" t="str">
        <f>VLOOKUP(F400,'N2K Features'!$D$5:$CL$125,25,FALSE)</f>
        <v>Yes</v>
      </c>
      <c r="AE400" s="77" t="str">
        <f>VLOOKUP(F400,'N2K Features'!$D$5:$CL$125,26,FALSE)</f>
        <v>Medium</v>
      </c>
      <c r="AF400" s="78" t="str">
        <f>VLOOKUP(F400,'N2K Features'!$D$5:$CL$125,27,FALSE)</f>
        <v>High</v>
      </c>
      <c r="AG400" s="76" t="str">
        <f>VLOOKUP(F400,'N2K Features'!$D$5:$CL$125,28,FALSE)</f>
        <v>Yes</v>
      </c>
      <c r="AH400" s="76" t="str">
        <f>VLOOKUP(F400,'N2K Features'!$D$5:$CL$125,29,FALSE)</f>
        <v>Small</v>
      </c>
      <c r="AI400" s="76" t="str">
        <f>VLOOKUP(F400,'N2K Features'!$D$5:$CL$125,30,FALSE)</f>
        <v>High</v>
      </c>
      <c r="AJ400" s="76" t="str">
        <f>VLOOKUP(F400,'N2K Features'!$D$5:$CL$125,31,FALSE)</f>
        <v>No</v>
      </c>
      <c r="AK400" s="76">
        <f>VLOOKUP(F400,'N2K Features'!$D$5:$CL$125,32,FALSE)</f>
        <v>0</v>
      </c>
      <c r="AL400" s="76">
        <f>VLOOKUP(F400,'N2K Features'!$D$5:$CL$125,33,FALSE)</f>
        <v>0</v>
      </c>
      <c r="AM400" s="76" t="str">
        <f>VLOOKUP(F400,'N2K Features'!$D$5:$CL$125,34,FALSE)</f>
        <v>No</v>
      </c>
      <c r="AN400" s="76">
        <f>VLOOKUP(F400,'N2K Features'!$D$5:$CL$125,35,FALSE)</f>
        <v>0</v>
      </c>
      <c r="AO400" s="76">
        <f>VLOOKUP(F400,'N2K Features'!$D$5:$CL$125,36,FALSE)</f>
        <v>0</v>
      </c>
      <c r="AP400" s="76" t="str">
        <f>VLOOKUP(F400,'N2K Features'!$D$5:$CL$125,37,FALSE)</f>
        <v>Yes</v>
      </c>
      <c r="AQ400" s="76" t="str">
        <f>VLOOKUP(F400,'N2K Features'!$D$5:$CL$125,38,FALSE)</f>
        <v>Medium</v>
      </c>
      <c r="AR400" s="76" t="str">
        <f>VLOOKUP(F400,'N2K Features'!$D$5:$CL$125,39,FALSE)</f>
        <v>Low</v>
      </c>
      <c r="AS400" s="76" t="str">
        <f>VLOOKUP(F400,'N2K Features'!$D$5:$CL$125,40,FALSE)</f>
        <v>No</v>
      </c>
      <c r="AT400" s="76">
        <f>VLOOKUP(F400,'N2K Features'!$D$5:$CL$125,41,FALSE)</f>
        <v>0</v>
      </c>
      <c r="AU400" s="76">
        <f>VLOOKUP(F400,'N2K Features'!$D$5:$CL$125,42,FALSE)</f>
        <v>0</v>
      </c>
      <c r="AV400" s="76" t="str">
        <f>VLOOKUP(F400,'N2K Features'!$D$5:$CL$125,43,FALSE)</f>
        <v>No</v>
      </c>
      <c r="AW400" s="76">
        <f>VLOOKUP(F400,'N2K Features'!$D$5:$CL$125,44,FALSE)</f>
        <v>0</v>
      </c>
      <c r="AX400" s="76">
        <f>VLOOKUP(F400,'N2K Features'!$D$5:$CL$125,45,FALSE)</f>
        <v>0</v>
      </c>
      <c r="AY400" s="76" t="str">
        <f>VLOOKUP(F400,'N2K Features'!$D$5:$CL$125,46,FALSE)</f>
        <v>No</v>
      </c>
      <c r="AZ400" s="76">
        <f>VLOOKUP(F400,'N2K Features'!$D$5:$CL$125,47,FALSE)</f>
        <v>0</v>
      </c>
      <c r="BA400" s="76">
        <f>VLOOKUP(F400,'N2K Features'!$D$5:$CL$125,48,FALSE)</f>
        <v>0</v>
      </c>
      <c r="BB400" s="76" t="str">
        <f>VLOOKUP(F400,'N2K Features'!$D$5:$CL$125,49,FALSE)</f>
        <v>No</v>
      </c>
      <c r="BC400" s="76">
        <f>VLOOKUP(F400,'N2K Features'!$D$5:$CL$125,50,FALSE)</f>
        <v>0</v>
      </c>
      <c r="BD400" s="130">
        <f>VLOOKUP(F400,'N2K Features'!$D$5:$CL$125,51,FALSE)</f>
        <v>0</v>
      </c>
      <c r="BE400" s="76" t="str">
        <f>VLOOKUP(F400,'N2K Features'!$D$5:$CL$125,52,FALSE)</f>
        <v>Yes</v>
      </c>
      <c r="BF400" s="76" t="str">
        <f>VLOOKUP(F400,'N2K Features'!$D$5:$CL$125,53,FALSE)</f>
        <v>Small</v>
      </c>
      <c r="BG400" s="130" t="str">
        <f>VLOOKUP(F400,'N2K Features'!$D$5:$CL$125,54,FALSE)</f>
        <v>Low</v>
      </c>
      <c r="BH400" s="76" t="str">
        <f>VLOOKUP(F400,'N2K Features'!$D$5:$CL$125,55,FALSE)</f>
        <v>Yes</v>
      </c>
      <c r="BI400" s="76" t="str">
        <f>VLOOKUP(F400,'N2K Features'!$D$5:$CL$125,56,FALSE)</f>
        <v>Small</v>
      </c>
      <c r="BJ400" s="76" t="str">
        <f>VLOOKUP(F400,'N2K Features'!$D$5:$CL$125,57,FALSE)</f>
        <v>Low</v>
      </c>
      <c r="BK400" s="76" t="str">
        <f>VLOOKUP(F400,'N2K Features'!$D$5:$CL$125,58,FALSE)</f>
        <v>Yes</v>
      </c>
      <c r="BL400" s="76" t="str">
        <f>VLOOKUP(F400,'N2K Features'!$D$5:$CL$125,59,FALSE)</f>
        <v>Medium</v>
      </c>
      <c r="BM400" s="130" t="str">
        <f>VLOOKUP(F400,'N2K Features'!$D$5:$CL$125,60,FALSE)</f>
        <v>High</v>
      </c>
      <c r="BN400" s="76" t="str">
        <f>VLOOKUP(F400,'N2K Features'!$D$5:$CL$125,61,FALSE)</f>
        <v>Yes</v>
      </c>
      <c r="BO400" s="76" t="str">
        <f>VLOOKUP(F400,'N2K Features'!$D$5:$CL$125,62,FALSE)</f>
        <v>Medium</v>
      </c>
      <c r="BP400" s="76" t="str">
        <f>VLOOKUP(F400,'N2K Features'!$D$5:$CL$125,63,FALSE)</f>
        <v>Moderate</v>
      </c>
      <c r="BQ400" s="76" t="str">
        <f>VLOOKUP(F400,'N2K Features'!$D$5:$CL$125,64,FALSE)</f>
        <v>Yes</v>
      </c>
      <c r="BR400" s="76" t="str">
        <f>VLOOKUP(F400,'N2K Features'!$D$5:$CL$125,65,FALSE)</f>
        <v>Medium</v>
      </c>
      <c r="BS400" s="76" t="str">
        <f>VLOOKUP(F400,'N2K Features'!$D$5:$CL$125,66,FALSE)</f>
        <v>Moderate</v>
      </c>
      <c r="BT400" s="76" t="str">
        <f>VLOOKUP(F400,'N2K Features'!$D$5:$CL$125,67,FALSE)</f>
        <v>Yes</v>
      </c>
      <c r="BU400" s="76" t="str">
        <f>VLOOKUP(F400,'N2K Features'!$D$5:$CL$125,68,FALSE)</f>
        <v>Small</v>
      </c>
      <c r="BV400" s="76" t="str">
        <f>VLOOKUP(F400,'N2K Features'!$D$5:$CL$125,69,FALSE)</f>
        <v>Low</v>
      </c>
      <c r="BW400" s="76" t="str">
        <f>VLOOKUP(F400,'N2K Features'!$D$5:$CL$125,70,FALSE)</f>
        <v>Yes</v>
      </c>
      <c r="BX400" s="76" t="str">
        <f>VLOOKUP(F400,'N2K Features'!$D$5:$CL$125,71,FALSE)</f>
        <v>Medium</v>
      </c>
      <c r="BY400" s="130" t="str">
        <f>VLOOKUP(F400,'N2K Features'!$D$5:$CL$125,72,FALSE)</f>
        <v>High</v>
      </c>
      <c r="BZ400" s="76" t="str">
        <f>VLOOKUP(F400,'N2K Features'!$D$5:$CL$125,73,FALSE)</f>
        <v>No</v>
      </c>
      <c r="CA400" s="76">
        <f>VLOOKUP(F400,'N2K Features'!$D$5:$CL$125,74,FALSE)</f>
        <v>0</v>
      </c>
      <c r="CB400" s="76">
        <f>VLOOKUP(F400,'N2K Features'!$D$5:$CL$125,75,FALSE)</f>
        <v>0</v>
      </c>
      <c r="CC400" s="76" t="str">
        <f>VLOOKUP(F400,'N2K Features'!$D$5:$CL$125,76,FALSE)</f>
        <v>No</v>
      </c>
      <c r="CD400" s="76">
        <f>VLOOKUP(F400,'N2K Features'!$D$5:$CL$125,77,FALSE)</f>
        <v>0</v>
      </c>
      <c r="CE400" s="76">
        <f>VLOOKUP(F400,'N2K Features'!$D$5:$CL$125,78,FALSE)</f>
        <v>0</v>
      </c>
      <c r="CF400" s="76" t="str">
        <f>VLOOKUP(F400,'N2K Features'!$D$5:$CL$125,79,FALSE)</f>
        <v>Yes</v>
      </c>
      <c r="CG400" s="76" t="str">
        <f>VLOOKUP(F400,'N2K Features'!$D$5:$CL$125,80,FALSE)</f>
        <v>Medium</v>
      </c>
      <c r="CH400" s="76" t="str">
        <f>VLOOKUP(F400,'N2K Features'!$D$5:$CL$125,81,FALSE)</f>
        <v>High</v>
      </c>
      <c r="CI400" s="76" t="str">
        <f>VLOOKUP(F400,'N2K Features'!$D$5:$CL$125,82,FALSE)</f>
        <v>No</v>
      </c>
      <c r="CJ400" s="76">
        <f>VLOOKUP(F400,'N2K Features'!$D$5:$CL$125,83,FALSE)</f>
        <v>0</v>
      </c>
      <c r="CK400" s="76">
        <f>VLOOKUP(F400,'N2K Features'!$D$5:$CL$125,84,FALSE)</f>
        <v>0</v>
      </c>
      <c r="CL400" s="76" t="str">
        <f>VLOOKUP(F400,'N2K Features'!$D$5:$CL$125,85,FALSE)</f>
        <v>Yes</v>
      </c>
      <c r="CM400" s="76" t="str">
        <f>VLOOKUP(F400,'N2K Features'!$D$5:$CL$125,86,FALSE)</f>
        <v>Medium</v>
      </c>
      <c r="CN400" s="79" t="str">
        <f>VLOOKUP(F400,'N2K Features'!$D$5:$CL$125,87,FALSE)</f>
        <v>Appealing open space, with flowers and butterflies, sometimes near towns, sometimes on nature reserves with interpretation</v>
      </c>
    </row>
    <row r="401" spans="1:92" ht="14.4" hidden="1" x14ac:dyDescent="0.3">
      <c r="A401" s="129" t="s">
        <v>369</v>
      </c>
      <c r="B401" s="59" t="s">
        <v>370</v>
      </c>
      <c r="C401" s="59" t="s">
        <v>528</v>
      </c>
      <c r="D401" s="59" t="s">
        <v>715</v>
      </c>
      <c r="E401" s="59" t="s">
        <v>717</v>
      </c>
      <c r="F401" s="59" t="s">
        <v>716</v>
      </c>
      <c r="G401" s="59" t="s">
        <v>717</v>
      </c>
      <c r="H401" s="179" t="s">
        <v>718</v>
      </c>
      <c r="I401" s="77" t="str">
        <f>VLOOKUP(F401,'N2K Features'!$D$5:$CL$125,4,FALSE)</f>
        <v>No</v>
      </c>
      <c r="J401" s="77">
        <f>VLOOKUP(F401,'N2K Features'!$D$5:$CL$125,5,FALSE)</f>
        <v>0</v>
      </c>
      <c r="K401" s="77">
        <f>VLOOKUP(F401,'N2K Features'!$D$5:$CL$125,6,FALSE)</f>
        <v>0</v>
      </c>
      <c r="L401" s="77" t="str">
        <f>VLOOKUP(F401,'N2K Features'!$D$5:$CL$125,7,FALSE)</f>
        <v>No</v>
      </c>
      <c r="M401" s="77" t="str">
        <f>VLOOKUP(F401,'N2K Features'!$D$5:$CL$125,8,FALSE)</f>
        <v>Negligible</v>
      </c>
      <c r="N401" s="77" t="str">
        <f>VLOOKUP(F401,'N2K Features'!$D$5:$CL$125,9,FALSE)</f>
        <v>Low</v>
      </c>
      <c r="O401" s="77" t="str">
        <f>VLOOKUP(F401,'N2K Features'!$D$5:$CL$125,10,FALSE)</f>
        <v>No</v>
      </c>
      <c r="P401" s="77" t="str">
        <f>VLOOKUP(F401,'N2K Features'!$D$5:$CL$125,11,FALSE)</f>
        <v>Negligible</v>
      </c>
      <c r="Q401" s="77" t="str">
        <f>VLOOKUP(F401,'N2K Features'!$D$5:$CL$125,12,FALSE)</f>
        <v>Low</v>
      </c>
      <c r="R401" s="77" t="str">
        <f>VLOOKUP(F401,'N2K Features'!$D$5:$CL$125,13,FALSE)</f>
        <v>No</v>
      </c>
      <c r="S401" s="77">
        <f>VLOOKUP(F401,'N2K Features'!$D$5:$CL$125,14,FALSE)</f>
        <v>0</v>
      </c>
      <c r="T401" s="77">
        <f>VLOOKUP(F401,'N2K Features'!$D$5:$CL$125,15,FALSE)</f>
        <v>0</v>
      </c>
      <c r="U401" s="77" t="str">
        <f>VLOOKUP(F401,'N2K Features'!$D$5:$CL$125,16,FALSE)</f>
        <v>No</v>
      </c>
      <c r="V401" s="77">
        <f>VLOOKUP(F401,'N2K Features'!$D$5:$CL$125, 17,FALSE)</f>
        <v>0</v>
      </c>
      <c r="W401" s="77">
        <f>VLOOKUP(F401,'N2K Features'!$D$5:$CL$125,18,FALSE)</f>
        <v>0</v>
      </c>
      <c r="X401" s="77" t="str">
        <f>VLOOKUP(F401,'N2K Features'!$D$5:$CL$125,19,FALSE)</f>
        <v>No</v>
      </c>
      <c r="Y401" s="77">
        <f>VLOOKUP(F401,'N2K Features'!$D$5:$CL$125,20,FALSE)</f>
        <v>0</v>
      </c>
      <c r="Z401" s="77">
        <f>VLOOKUP(F401,'N2K Features'!$D$5:$CL$125,21,FALSE)</f>
        <v>0</v>
      </c>
      <c r="AA401" s="77" t="str">
        <f>VLOOKUP(F401,'N2K Features'!$D$5:$CL$125,22,FALSE)</f>
        <v>No</v>
      </c>
      <c r="AB401" s="77">
        <f>VLOOKUP(F401,'N2K Features'!$D$5:$CL$125,23,FALSE)</f>
        <v>0</v>
      </c>
      <c r="AC401" s="77">
        <f>VLOOKUP(F401,'N2K Features'!$D$5:$CL$125,24,FALSE)</f>
        <v>0</v>
      </c>
      <c r="AD401" s="77" t="str">
        <f>VLOOKUP(F401,'N2K Features'!$D$5:$CL$125,25,FALSE)</f>
        <v>No</v>
      </c>
      <c r="AE401" s="77">
        <f>VLOOKUP(F401,'N2K Features'!$D$5:$CL$125,26,FALSE)</f>
        <v>0</v>
      </c>
      <c r="AF401" s="78">
        <f>VLOOKUP(F401,'N2K Features'!$D$5:$CL$125,27,FALSE)</f>
        <v>0</v>
      </c>
      <c r="AG401" s="76" t="str">
        <f>VLOOKUP(F401,'N2K Features'!$D$5:$CL$125,28,FALSE)</f>
        <v>No</v>
      </c>
      <c r="AH401" s="76">
        <f>VLOOKUP(F401,'N2K Features'!$D$5:$CL$125,29,FALSE)</f>
        <v>0</v>
      </c>
      <c r="AI401" s="76">
        <f>VLOOKUP(F401,'N2K Features'!$D$5:$CL$125,30,FALSE)</f>
        <v>0</v>
      </c>
      <c r="AJ401" s="76" t="str">
        <f>VLOOKUP(F401,'N2K Features'!$D$5:$CL$125,31,FALSE)</f>
        <v>No</v>
      </c>
      <c r="AK401" s="76">
        <f>VLOOKUP(F401,'N2K Features'!$D$5:$CL$125,32,FALSE)</f>
        <v>0</v>
      </c>
      <c r="AL401" s="76">
        <f>VLOOKUP(F401,'N2K Features'!$D$5:$CL$125,33,FALSE)</f>
        <v>0</v>
      </c>
      <c r="AM401" s="76" t="str">
        <f>VLOOKUP(F401,'N2K Features'!$D$5:$CL$125,34,FALSE)</f>
        <v>No</v>
      </c>
      <c r="AN401" s="76">
        <f>VLOOKUP(F401,'N2K Features'!$D$5:$CL$125,35,FALSE)</f>
        <v>0</v>
      </c>
      <c r="AO401" s="76">
        <f>VLOOKUP(F401,'N2K Features'!$D$5:$CL$125,36,FALSE)</f>
        <v>0</v>
      </c>
      <c r="AP401" s="76" t="str">
        <f>VLOOKUP(F401,'N2K Features'!$D$5:$CL$125,37,FALSE)</f>
        <v>No</v>
      </c>
      <c r="AQ401" s="76">
        <f>VLOOKUP(F401,'N2K Features'!$D$5:$CL$125,38,FALSE)</f>
        <v>0</v>
      </c>
      <c r="AR401" s="76">
        <f>VLOOKUP(F401,'N2K Features'!$D$5:$CL$125,39,FALSE)</f>
        <v>0</v>
      </c>
      <c r="AS401" s="76" t="str">
        <f>VLOOKUP(F401,'N2K Features'!$D$5:$CL$125,40,FALSE)</f>
        <v>No</v>
      </c>
      <c r="AT401" s="76">
        <f>VLOOKUP(F401,'N2K Features'!$D$5:$CL$125,41,FALSE)</f>
        <v>0</v>
      </c>
      <c r="AU401" s="76">
        <f>VLOOKUP(F401,'N2K Features'!$D$5:$CL$125,42,FALSE)</f>
        <v>0</v>
      </c>
      <c r="AV401" s="76" t="str">
        <f>VLOOKUP(F401,'N2K Features'!$D$5:$CL$125,43,FALSE)</f>
        <v>No</v>
      </c>
      <c r="AW401" s="76">
        <f>VLOOKUP(F401,'N2K Features'!$D$5:$CL$125,44,FALSE)</f>
        <v>0</v>
      </c>
      <c r="AX401" s="76">
        <f>VLOOKUP(F401,'N2K Features'!$D$5:$CL$125,45,FALSE)</f>
        <v>0</v>
      </c>
      <c r="AY401" s="76" t="str">
        <f>VLOOKUP(F401,'N2K Features'!$D$5:$CL$125,46,FALSE)</f>
        <v>No</v>
      </c>
      <c r="AZ401" s="76">
        <f>VLOOKUP(F401,'N2K Features'!$D$5:$CL$125,47,FALSE)</f>
        <v>0</v>
      </c>
      <c r="BA401" s="76">
        <f>VLOOKUP(F401,'N2K Features'!$D$5:$CL$125,48,FALSE)</f>
        <v>0</v>
      </c>
      <c r="BB401" s="76" t="str">
        <f>VLOOKUP(F401,'N2K Features'!$D$5:$CL$125,49,FALSE)</f>
        <v>No</v>
      </c>
      <c r="BC401" s="76">
        <f>VLOOKUP(F401,'N2K Features'!$D$5:$CL$125,50,FALSE)</f>
        <v>0</v>
      </c>
      <c r="BD401" s="130">
        <f>VLOOKUP(F401,'N2K Features'!$D$5:$CL$125,51,FALSE)</f>
        <v>0</v>
      </c>
      <c r="BE401" s="76" t="str">
        <f>VLOOKUP(F401,'N2K Features'!$D$5:$CL$125,52,FALSE)</f>
        <v>No</v>
      </c>
      <c r="BF401" s="76">
        <f>VLOOKUP(F401,'N2K Features'!$D$5:$CL$125,53,FALSE)</f>
        <v>0</v>
      </c>
      <c r="BG401" s="130">
        <f>VLOOKUP(F401,'N2K Features'!$D$5:$CL$125,54,FALSE)</f>
        <v>0</v>
      </c>
      <c r="BH401" s="76" t="str">
        <f>VLOOKUP(F401,'N2K Features'!$D$5:$CL$125,55,FALSE)</f>
        <v>No</v>
      </c>
      <c r="BI401" s="76">
        <f>VLOOKUP(F401,'N2K Features'!$D$5:$CL$125,56,FALSE)</f>
        <v>0</v>
      </c>
      <c r="BJ401" s="76">
        <f>VLOOKUP(F401,'N2K Features'!$D$5:$CL$125,57,FALSE)</f>
        <v>0</v>
      </c>
      <c r="BK401" s="76" t="str">
        <f>VLOOKUP(F401,'N2K Features'!$D$5:$CL$125,58,FALSE)</f>
        <v>No</v>
      </c>
      <c r="BL401" s="76">
        <f>VLOOKUP(F401,'N2K Features'!$D$5:$CL$125,59,FALSE)</f>
        <v>0</v>
      </c>
      <c r="BM401" s="130">
        <f>VLOOKUP(F401,'N2K Features'!$D$5:$CL$125,60,FALSE)</f>
        <v>0</v>
      </c>
      <c r="BN401" s="76" t="str">
        <f>VLOOKUP(F401,'N2K Features'!$D$5:$CL$125,61,FALSE)</f>
        <v>No</v>
      </c>
      <c r="BO401" s="76">
        <f>VLOOKUP(F401,'N2K Features'!$D$5:$CL$125,62,FALSE)</f>
        <v>0</v>
      </c>
      <c r="BP401" s="76">
        <f>VLOOKUP(F401,'N2K Features'!$D$5:$CL$125,63,FALSE)</f>
        <v>0</v>
      </c>
      <c r="BQ401" s="76" t="str">
        <f>VLOOKUP(F401,'N2K Features'!$D$5:$CL$125,64,FALSE)</f>
        <v>No</v>
      </c>
      <c r="BR401" s="76">
        <f>VLOOKUP(F401,'N2K Features'!$D$5:$CL$125,65,FALSE)</f>
        <v>0</v>
      </c>
      <c r="BS401" s="76">
        <f>VLOOKUP(F401,'N2K Features'!$D$5:$CL$125,66,FALSE)</f>
        <v>0</v>
      </c>
      <c r="BT401" s="76" t="str">
        <f>VLOOKUP(F401,'N2K Features'!$D$5:$CL$125,67,FALSE)</f>
        <v>No</v>
      </c>
      <c r="BU401" s="76">
        <f>VLOOKUP(F401,'N2K Features'!$D$5:$CL$125,68,FALSE)</f>
        <v>0</v>
      </c>
      <c r="BV401" s="76">
        <f>VLOOKUP(F401,'N2K Features'!$D$5:$CL$125,69,FALSE)</f>
        <v>0</v>
      </c>
      <c r="BW401" s="76" t="str">
        <f>VLOOKUP(F401,'N2K Features'!$D$5:$CL$125,70,FALSE)</f>
        <v>No</v>
      </c>
      <c r="BX401" s="76">
        <f>VLOOKUP(F401,'N2K Features'!$D$5:$CL$125,71,FALSE)</f>
        <v>0</v>
      </c>
      <c r="BY401" s="130">
        <f>VLOOKUP(F401,'N2K Features'!$D$5:$CL$125,72,FALSE)</f>
        <v>0</v>
      </c>
      <c r="BZ401" s="76" t="str">
        <f>VLOOKUP(F401,'N2K Features'!$D$5:$CL$125,73,FALSE)</f>
        <v>No</v>
      </c>
      <c r="CA401" s="76">
        <f>VLOOKUP(F401,'N2K Features'!$D$5:$CL$125,74,FALSE)</f>
        <v>0</v>
      </c>
      <c r="CB401" s="76">
        <f>VLOOKUP(F401,'N2K Features'!$D$5:$CL$125,75,FALSE)</f>
        <v>0</v>
      </c>
      <c r="CC401" s="76" t="str">
        <f>VLOOKUP(F401,'N2K Features'!$D$5:$CL$125,76,FALSE)</f>
        <v>No</v>
      </c>
      <c r="CD401" s="76">
        <f>VLOOKUP(F401,'N2K Features'!$D$5:$CL$125,77,FALSE)</f>
        <v>0</v>
      </c>
      <c r="CE401" s="76">
        <f>VLOOKUP(F401,'N2K Features'!$D$5:$CL$125,78,FALSE)</f>
        <v>0</v>
      </c>
      <c r="CF401" s="76" t="str">
        <f>VLOOKUP(F401,'N2K Features'!$D$5:$CL$125,79,FALSE)</f>
        <v>No</v>
      </c>
      <c r="CG401" s="76" t="str">
        <f>VLOOKUP(F401,'N2K Features'!$D$5:$CL$125,80,FALSE)</f>
        <v>Negligible</v>
      </c>
      <c r="CH401" s="76">
        <f>VLOOKUP(F401,'N2K Features'!$D$5:$CL$125,81,FALSE)</f>
        <v>0</v>
      </c>
      <c r="CI401" s="76" t="str">
        <f>VLOOKUP(F401,'N2K Features'!$D$5:$CL$125,82,FALSE)</f>
        <v>No</v>
      </c>
      <c r="CJ401" s="76">
        <f>VLOOKUP(F401,'N2K Features'!$D$5:$CL$125,83,FALSE)</f>
        <v>0</v>
      </c>
      <c r="CK401" s="76">
        <f>VLOOKUP(F401,'N2K Features'!$D$5:$CL$125,84,FALSE)</f>
        <v>0</v>
      </c>
      <c r="CL401" s="76" t="str">
        <f>VLOOKUP(F401,'N2K Features'!$D$5:$CL$125,85,FALSE)</f>
        <v>Yes</v>
      </c>
      <c r="CM401" s="76" t="str">
        <f>VLOOKUP(F401,'N2K Features'!$D$5:$CL$125,86,FALSE)</f>
        <v>Low</v>
      </c>
      <c r="CN401" s="79" t="str">
        <f>VLOOKUP(F401,'N2K Features'!$D$5:$CL$125,87,FALSE)</f>
        <v>Attractive butterfly often on accessible sites</v>
      </c>
    </row>
    <row r="402" spans="1:92" ht="14.4" hidden="1" x14ac:dyDescent="0.3">
      <c r="A402" s="129" t="s">
        <v>371</v>
      </c>
      <c r="B402" s="59" t="s">
        <v>372</v>
      </c>
      <c r="C402" s="59" t="s">
        <v>585</v>
      </c>
      <c r="D402" s="59" t="s">
        <v>629</v>
      </c>
      <c r="E402" s="59" t="s">
        <v>596</v>
      </c>
      <c r="F402" s="59" t="s">
        <v>630</v>
      </c>
      <c r="G402" s="59" t="s">
        <v>631</v>
      </c>
      <c r="H402" s="179" t="s">
        <v>632</v>
      </c>
      <c r="I402" s="77" t="str">
        <f>VLOOKUP(F402,'N2K Features'!$D$5:$CL$125,4,FALSE)</f>
        <v>Yes</v>
      </c>
      <c r="J402" s="77" t="str">
        <f>VLOOKUP(F402,'N2K Features'!$D$5:$CL$125,5,FALSE)</f>
        <v>Medium</v>
      </c>
      <c r="K402" s="77" t="str">
        <f>VLOOKUP(F402,'N2K Features'!$D$5:$CL$125,6,FALSE)</f>
        <v>Moderate</v>
      </c>
      <c r="L402" s="77" t="str">
        <f>VLOOKUP(F402,'N2K Features'!$D$5:$CL$125,7,FALSE)</f>
        <v>Yes</v>
      </c>
      <c r="M402" s="77" t="str">
        <f>VLOOKUP(F402,'N2K Features'!$D$5:$CL$125,8,FALSE)</f>
        <v>Small</v>
      </c>
      <c r="N402" s="77" t="str">
        <f>VLOOKUP(F402,'N2K Features'!$D$5:$CL$125,9,FALSE)</f>
        <v>Low</v>
      </c>
      <c r="O402" s="77" t="str">
        <f>VLOOKUP(F402,'N2K Features'!$D$5:$CL$125,10,FALSE)</f>
        <v>Yes</v>
      </c>
      <c r="P402" s="77" t="str">
        <f>VLOOKUP(F402,'N2K Features'!$D$5:$CL$125,11,FALSE)</f>
        <v>Medium</v>
      </c>
      <c r="Q402" s="77" t="str">
        <f>VLOOKUP(F402,'N2K Features'!$D$5:$CL$125,12,FALSE)</f>
        <v>Low</v>
      </c>
      <c r="R402" s="77" t="str">
        <f>VLOOKUP(F402,'N2K Features'!$D$5:$CL$125,13,FALSE)</f>
        <v>Yes</v>
      </c>
      <c r="S402" s="77" t="str">
        <f>VLOOKUP(F402,'N2K Features'!$D$5:$CL$125,14,FALSE)</f>
        <v>Large</v>
      </c>
      <c r="T402" s="77" t="str">
        <f>VLOOKUP(F402,'N2K Features'!$D$5:$CL$125,15,FALSE)</f>
        <v>High</v>
      </c>
      <c r="U402" s="77" t="str">
        <f>VLOOKUP(F402,'N2K Features'!$D$5:$CL$125,16,FALSE)</f>
        <v>No</v>
      </c>
      <c r="V402" s="77">
        <f>VLOOKUP(F402,'N2K Features'!$D$5:$CL$125, 17,FALSE)</f>
        <v>0</v>
      </c>
      <c r="W402" s="77">
        <f>VLOOKUP(F402,'N2K Features'!$D$5:$CL$125,18,FALSE)</f>
        <v>0</v>
      </c>
      <c r="X402" s="77" t="str">
        <f>VLOOKUP(F402,'N2K Features'!$D$5:$CL$125,19,FALSE)</f>
        <v>Yes</v>
      </c>
      <c r="Y402" s="77" t="str">
        <f>VLOOKUP(F402,'N2K Features'!$D$5:$CL$125,20,FALSE)</f>
        <v>Medium</v>
      </c>
      <c r="Z402" s="77" t="str">
        <f>VLOOKUP(F402,'N2K Features'!$D$5:$CL$125,21,FALSE)</f>
        <v>Moderate</v>
      </c>
      <c r="AA402" s="77" t="str">
        <f>VLOOKUP(F402,'N2K Features'!$D$5:$CL$125,22,FALSE)</f>
        <v>Yes</v>
      </c>
      <c r="AB402" s="77" t="str">
        <f>VLOOKUP(F402,'N2K Features'!$D$5:$CL$125,23,FALSE)</f>
        <v>Medium</v>
      </c>
      <c r="AC402" s="77" t="str">
        <f>VLOOKUP(F402,'N2K Features'!$D$5:$CL$125,24,FALSE)</f>
        <v>High</v>
      </c>
      <c r="AD402" s="77" t="str">
        <f>VLOOKUP(F402,'N2K Features'!$D$5:$CL$125,25,FALSE)</f>
        <v>No</v>
      </c>
      <c r="AE402" s="77">
        <f>VLOOKUP(F402,'N2K Features'!$D$5:$CL$125,26,FALSE)</f>
        <v>0</v>
      </c>
      <c r="AF402" s="78">
        <f>VLOOKUP(F402,'N2K Features'!$D$5:$CL$125,27,FALSE)</f>
        <v>0</v>
      </c>
      <c r="AG402" s="76" t="str">
        <f>VLOOKUP(F402,'N2K Features'!$D$5:$CL$125,28,FALSE)</f>
        <v>No</v>
      </c>
      <c r="AH402" s="76">
        <f>VLOOKUP(F402,'N2K Features'!$D$5:$CL$125,29,FALSE)</f>
        <v>0</v>
      </c>
      <c r="AI402" s="76">
        <f>VLOOKUP(F402,'N2K Features'!$D$5:$CL$125,30,FALSE)</f>
        <v>0</v>
      </c>
      <c r="AJ402" s="76" t="str">
        <f>VLOOKUP(F402,'N2K Features'!$D$5:$CL$125,31,FALSE)</f>
        <v>No</v>
      </c>
      <c r="AK402" s="76">
        <f>VLOOKUP(F402,'N2K Features'!$D$5:$CL$125,32,FALSE)</f>
        <v>0</v>
      </c>
      <c r="AL402" s="76">
        <f>VLOOKUP(F402,'N2K Features'!$D$5:$CL$125,33,FALSE)</f>
        <v>0</v>
      </c>
      <c r="AM402" s="76" t="str">
        <f>VLOOKUP(F402,'N2K Features'!$D$5:$CL$125,34,FALSE)</f>
        <v>No</v>
      </c>
      <c r="AN402" s="76">
        <f>VLOOKUP(F402,'N2K Features'!$D$5:$CL$125,35,FALSE)</f>
        <v>0</v>
      </c>
      <c r="AO402" s="76">
        <f>VLOOKUP(F402,'N2K Features'!$D$5:$CL$125,36,FALSE)</f>
        <v>0</v>
      </c>
      <c r="AP402" s="76" t="str">
        <f>VLOOKUP(F402,'N2K Features'!$D$5:$CL$125,37,FALSE)</f>
        <v>No</v>
      </c>
      <c r="AQ402" s="76">
        <f>VLOOKUP(F402,'N2K Features'!$D$5:$CL$125,38,FALSE)</f>
        <v>0</v>
      </c>
      <c r="AR402" s="76">
        <f>VLOOKUP(F402,'N2K Features'!$D$5:$CL$125,39,FALSE)</f>
        <v>0</v>
      </c>
      <c r="AS402" s="76" t="str">
        <f>VLOOKUP(F402,'N2K Features'!$D$5:$CL$125,40,FALSE)</f>
        <v>No</v>
      </c>
      <c r="AT402" s="76">
        <f>VLOOKUP(F402,'N2K Features'!$D$5:$CL$125,41,FALSE)</f>
        <v>0</v>
      </c>
      <c r="AU402" s="76">
        <f>VLOOKUP(F402,'N2K Features'!$D$5:$CL$125,42,FALSE)</f>
        <v>0</v>
      </c>
      <c r="AV402" s="76" t="str">
        <f>VLOOKUP(F402,'N2K Features'!$D$5:$CL$125,43,FALSE)</f>
        <v>Yes</v>
      </c>
      <c r="AW402" s="76" t="str">
        <f>VLOOKUP(F402,'N2K Features'!$D$5:$CL$125,44,FALSE)</f>
        <v>Medium</v>
      </c>
      <c r="AX402" s="76" t="str">
        <f>VLOOKUP(F402,'N2K Features'!$D$5:$CL$125,45,FALSE)</f>
        <v>Low</v>
      </c>
      <c r="AY402" s="76" t="str">
        <f>VLOOKUP(F402,'N2K Features'!$D$5:$CL$125,46,FALSE)</f>
        <v>Yes</v>
      </c>
      <c r="AZ402" s="76" t="str">
        <f>VLOOKUP(F402,'N2K Features'!$D$5:$CL$125,47,FALSE)</f>
        <v>Medium</v>
      </c>
      <c r="BA402" s="76" t="str">
        <f>VLOOKUP(F402,'N2K Features'!$D$5:$CL$125,48,FALSE)</f>
        <v>Low</v>
      </c>
      <c r="BB402" s="76" t="str">
        <f>VLOOKUP(F402,'N2K Features'!$D$5:$CL$125,49,FALSE)</f>
        <v>Yes</v>
      </c>
      <c r="BC402" s="76" t="str">
        <f>VLOOKUP(F402,'N2K Features'!$D$5:$CL$125,50,FALSE)</f>
        <v>Medium</v>
      </c>
      <c r="BD402" s="130" t="str">
        <f>VLOOKUP(F402,'N2K Features'!$D$5:$CL$125,51,FALSE)</f>
        <v>Low</v>
      </c>
      <c r="BE402" s="76" t="str">
        <f>VLOOKUP(F402,'N2K Features'!$D$5:$CL$125,52,FALSE)</f>
        <v>No</v>
      </c>
      <c r="BF402" s="76">
        <f>VLOOKUP(F402,'N2K Features'!$D$5:$CL$125,53,FALSE)</f>
        <v>0</v>
      </c>
      <c r="BG402" s="130">
        <f>VLOOKUP(F402,'N2K Features'!$D$5:$CL$125,54,FALSE)</f>
        <v>0</v>
      </c>
      <c r="BH402" s="76" t="str">
        <f>VLOOKUP(F402,'N2K Features'!$D$5:$CL$125,55,FALSE)</f>
        <v>Yes</v>
      </c>
      <c r="BI402" s="76" t="str">
        <f>VLOOKUP(F402,'N2K Features'!$D$5:$CL$125,56,FALSE)</f>
        <v>Large</v>
      </c>
      <c r="BJ402" s="76" t="str">
        <f>VLOOKUP(F402,'N2K Features'!$D$5:$CL$125,57,FALSE)</f>
        <v>Moderate</v>
      </c>
      <c r="BK402" s="76" t="str">
        <f>VLOOKUP(F402,'N2K Features'!$D$5:$CL$125,58,FALSE)</f>
        <v>Yes</v>
      </c>
      <c r="BL402" s="76" t="str">
        <f>VLOOKUP(F402,'N2K Features'!$D$5:$CL$125,59,FALSE)</f>
        <v>Medium</v>
      </c>
      <c r="BM402" s="130" t="str">
        <f>VLOOKUP(F402,'N2K Features'!$D$5:$CL$125,60,FALSE)</f>
        <v>Moderate</v>
      </c>
      <c r="BN402" s="76" t="str">
        <f>VLOOKUP(F402,'N2K Features'!$D$5:$CL$125,61,FALSE)</f>
        <v>Yes</v>
      </c>
      <c r="BO402" s="76" t="str">
        <f>VLOOKUP(F402,'N2K Features'!$D$5:$CL$125,62,FALSE)</f>
        <v>Large</v>
      </c>
      <c r="BP402" s="76" t="str">
        <f>VLOOKUP(F402,'N2K Features'!$D$5:$CL$125,63,FALSE)</f>
        <v>High</v>
      </c>
      <c r="BQ402" s="76" t="str">
        <f>VLOOKUP(F402,'N2K Features'!$D$5:$CL$125,64,FALSE)</f>
        <v>Yes</v>
      </c>
      <c r="BR402" s="76" t="str">
        <f>VLOOKUP(F402,'N2K Features'!$D$5:$CL$125,65,FALSE)</f>
        <v>Medium</v>
      </c>
      <c r="BS402" s="76" t="str">
        <f>VLOOKUP(F402,'N2K Features'!$D$5:$CL$125,66,FALSE)</f>
        <v>High</v>
      </c>
      <c r="BT402" s="76" t="str">
        <f>VLOOKUP(F402,'N2K Features'!$D$5:$CL$125,67,FALSE)</f>
        <v>Yes</v>
      </c>
      <c r="BU402" s="76" t="str">
        <f>VLOOKUP(F402,'N2K Features'!$D$5:$CL$125,68,FALSE)</f>
        <v>Small</v>
      </c>
      <c r="BV402" s="76" t="str">
        <f>VLOOKUP(F402,'N2K Features'!$D$5:$CL$125,69,FALSE)</f>
        <v>Moderate</v>
      </c>
      <c r="BW402" s="76" t="str">
        <f>VLOOKUP(F402,'N2K Features'!$D$5:$CL$125,70,FALSE)</f>
        <v>Yes</v>
      </c>
      <c r="BX402" s="76" t="str">
        <f>VLOOKUP(F402,'N2K Features'!$D$5:$CL$125,71,FALSE)</f>
        <v>Medium</v>
      </c>
      <c r="BY402" s="130" t="str">
        <f>VLOOKUP(F402,'N2K Features'!$D$5:$CL$125,72,FALSE)</f>
        <v>High</v>
      </c>
      <c r="BZ402" s="76" t="str">
        <f>VLOOKUP(F402,'N2K Features'!$D$5:$CL$125,73,FALSE)</f>
        <v>No</v>
      </c>
      <c r="CA402" s="76">
        <f>VLOOKUP(F402,'N2K Features'!$D$5:$CL$125,74,FALSE)</f>
        <v>0</v>
      </c>
      <c r="CB402" s="76">
        <f>VLOOKUP(F402,'N2K Features'!$D$5:$CL$125,75,FALSE)</f>
        <v>0</v>
      </c>
      <c r="CC402" s="76" t="str">
        <f>VLOOKUP(F402,'N2K Features'!$D$5:$CL$125,76,FALSE)</f>
        <v>No</v>
      </c>
      <c r="CD402" s="76">
        <f>VLOOKUP(F402,'N2K Features'!$D$5:$CL$125,77,FALSE)</f>
        <v>0</v>
      </c>
      <c r="CE402" s="76">
        <f>VLOOKUP(F402,'N2K Features'!$D$5:$CL$125,78,FALSE)</f>
        <v>0</v>
      </c>
      <c r="CF402" s="76" t="str">
        <f>VLOOKUP(F402,'N2K Features'!$D$5:$CL$125,79,FALSE)</f>
        <v>Yes</v>
      </c>
      <c r="CG402" s="76" t="str">
        <f>VLOOKUP(F402,'N2K Features'!$D$5:$CL$125,80,FALSE)</f>
        <v>Medium</v>
      </c>
      <c r="CH402" s="76" t="str">
        <f>VLOOKUP(F402,'N2K Features'!$D$5:$CL$125,81,FALSE)</f>
        <v>Low</v>
      </c>
      <c r="CI402" s="76" t="str">
        <f>VLOOKUP(F402,'N2K Features'!$D$5:$CL$125,82,FALSE)</f>
        <v>Yes</v>
      </c>
      <c r="CJ402" s="76" t="str">
        <f>VLOOKUP(F402,'N2K Features'!$D$5:$CL$125,83,FALSE)</f>
        <v>Medium</v>
      </c>
      <c r="CK402" s="76" t="str">
        <f>VLOOKUP(F402,'N2K Features'!$D$5:$CL$125,84,FALSE)</f>
        <v>High</v>
      </c>
      <c r="CL402" s="76" t="str">
        <f>VLOOKUP(F402,'N2K Features'!$D$5:$CL$125,85,FALSE)</f>
        <v>Yes</v>
      </c>
      <c r="CM402" s="76" t="str">
        <f>VLOOKUP(F402,'N2K Features'!$D$5:$CL$125,86,FALSE)</f>
        <v>High</v>
      </c>
      <c r="CN402" s="79" t="str">
        <f>VLOOKUP(F402,'N2K Features'!$D$5:$CL$125,87,FALSE)</f>
        <v>Part of iconic, semi-natural major river systems in Wales, used extensively for walking, cycling, canoing, fishing etc.  Parts easily accessible from towns.</v>
      </c>
    </row>
    <row r="403" spans="1:92" ht="14.4" hidden="1" x14ac:dyDescent="0.3">
      <c r="A403" s="129" t="s">
        <v>371</v>
      </c>
      <c r="B403" s="59" t="s">
        <v>372</v>
      </c>
      <c r="C403" s="59" t="s">
        <v>528</v>
      </c>
      <c r="D403" s="59" t="s">
        <v>19</v>
      </c>
      <c r="E403" s="59" t="s">
        <v>602</v>
      </c>
      <c r="F403" s="59" t="s">
        <v>20</v>
      </c>
      <c r="G403" s="59" t="s">
        <v>21</v>
      </c>
      <c r="H403" s="179" t="s">
        <v>22</v>
      </c>
      <c r="I403" s="77" t="str">
        <f>VLOOKUP(F403,'N2K Features'!$D$5:$CL$125,4,FALSE)</f>
        <v>No</v>
      </c>
      <c r="J403" s="77">
        <f>VLOOKUP(F403,'N2K Features'!$D$5:$CL$125,5,FALSE)</f>
        <v>0</v>
      </c>
      <c r="K403" s="77">
        <f>VLOOKUP(F403,'N2K Features'!$D$5:$CL$125,6,FALSE)</f>
        <v>0</v>
      </c>
      <c r="L403" s="77" t="str">
        <f>VLOOKUP(F403,'N2K Features'!$D$5:$CL$125,7,FALSE)</f>
        <v>No</v>
      </c>
      <c r="M403" s="77" t="str">
        <f>VLOOKUP(F403,'N2K Features'!$D$5:$CL$125,8,FALSE)</f>
        <v>Negligible</v>
      </c>
      <c r="N403" s="77" t="str">
        <f>VLOOKUP(F403,'N2K Features'!$D$5:$CL$125,9,FALSE)</f>
        <v>Low</v>
      </c>
      <c r="O403" s="77" t="str">
        <f>VLOOKUP(F403,'N2K Features'!$D$5:$CL$125,10,FALSE)</f>
        <v>No</v>
      </c>
      <c r="P403" s="77" t="str">
        <f>VLOOKUP(F403,'N2K Features'!$D$5:$CL$125,11,FALSE)</f>
        <v>Negligible</v>
      </c>
      <c r="Q403" s="77" t="str">
        <f>VLOOKUP(F403,'N2K Features'!$D$5:$CL$125,12,FALSE)</f>
        <v>Low</v>
      </c>
      <c r="R403" s="77" t="str">
        <f>VLOOKUP(F403,'N2K Features'!$D$5:$CL$125,13,FALSE)</f>
        <v>No</v>
      </c>
      <c r="S403" s="77">
        <f>VLOOKUP(F403,'N2K Features'!$D$5:$CL$125,14,FALSE)</f>
        <v>0</v>
      </c>
      <c r="T403" s="77">
        <f>VLOOKUP(F403,'N2K Features'!$D$5:$CL$125,15,FALSE)</f>
        <v>0</v>
      </c>
      <c r="U403" s="77" t="str">
        <f>VLOOKUP(F403,'N2K Features'!$D$5:$CL$125,16,FALSE)</f>
        <v>No</v>
      </c>
      <c r="V403" s="77">
        <f>VLOOKUP(F403,'N2K Features'!$D$5:$CL$125, 17,FALSE)</f>
        <v>0</v>
      </c>
      <c r="W403" s="77">
        <f>VLOOKUP(F403,'N2K Features'!$D$5:$CL$125,18,FALSE)</f>
        <v>0</v>
      </c>
      <c r="X403" s="77" t="str">
        <f>VLOOKUP(F403,'N2K Features'!$D$5:$CL$125,19,FALSE)</f>
        <v>Yes</v>
      </c>
      <c r="Y403" s="77" t="str">
        <f>VLOOKUP(F403,'N2K Features'!$D$5:$CL$125,20,FALSE)</f>
        <v>Medium</v>
      </c>
      <c r="Z403" s="77" t="str">
        <f>VLOOKUP(F403,'N2K Features'!$D$5:$CL$125,21,FALSE)</f>
        <v>Low</v>
      </c>
      <c r="AA403" s="77" t="str">
        <f>VLOOKUP(F403,'N2K Features'!$D$5:$CL$125,22,FALSE)</f>
        <v>Yes</v>
      </c>
      <c r="AB403" s="77" t="str">
        <f>VLOOKUP(F403,'N2K Features'!$D$5:$CL$125,23,FALSE)</f>
        <v>Medium</v>
      </c>
      <c r="AC403" s="77" t="str">
        <f>VLOOKUP(F403,'N2K Features'!$D$5:$CL$125,24,FALSE)</f>
        <v>Low</v>
      </c>
      <c r="AD403" s="77" t="str">
        <f>VLOOKUP(F403,'N2K Features'!$D$5:$CL$125,25,FALSE)</f>
        <v>No</v>
      </c>
      <c r="AE403" s="77">
        <f>VLOOKUP(F403,'N2K Features'!$D$5:$CL$125,26,FALSE)</f>
        <v>0</v>
      </c>
      <c r="AF403" s="78">
        <f>VLOOKUP(F403,'N2K Features'!$D$5:$CL$125,27,FALSE)</f>
        <v>0</v>
      </c>
      <c r="AG403" s="76" t="str">
        <f>VLOOKUP(F403,'N2K Features'!$D$5:$CL$125,28,FALSE)</f>
        <v>No</v>
      </c>
      <c r="AH403" s="76">
        <f>VLOOKUP(F403,'N2K Features'!$D$5:$CL$125,29,FALSE)</f>
        <v>0</v>
      </c>
      <c r="AI403" s="76">
        <f>VLOOKUP(F403,'N2K Features'!$D$5:$CL$125,30,FALSE)</f>
        <v>0</v>
      </c>
      <c r="AJ403" s="76" t="str">
        <f>VLOOKUP(F403,'N2K Features'!$D$5:$CL$125,31,FALSE)</f>
        <v>No</v>
      </c>
      <c r="AK403" s="76">
        <f>VLOOKUP(F403,'N2K Features'!$D$5:$CL$125,32,FALSE)</f>
        <v>0</v>
      </c>
      <c r="AL403" s="76">
        <f>VLOOKUP(F403,'N2K Features'!$D$5:$CL$125,33,FALSE)</f>
        <v>0</v>
      </c>
      <c r="AM403" s="76" t="str">
        <f>VLOOKUP(F403,'N2K Features'!$D$5:$CL$125,34,FALSE)</f>
        <v>No</v>
      </c>
      <c r="AN403" s="76">
        <f>VLOOKUP(F403,'N2K Features'!$D$5:$CL$125,35,FALSE)</f>
        <v>0</v>
      </c>
      <c r="AO403" s="76">
        <f>VLOOKUP(F403,'N2K Features'!$D$5:$CL$125,36,FALSE)</f>
        <v>0</v>
      </c>
      <c r="AP403" s="76" t="str">
        <f>VLOOKUP(F403,'N2K Features'!$D$5:$CL$125,37,FALSE)</f>
        <v>No</v>
      </c>
      <c r="AQ403" s="76">
        <f>VLOOKUP(F403,'N2K Features'!$D$5:$CL$125,38,FALSE)</f>
        <v>0</v>
      </c>
      <c r="AR403" s="76">
        <f>VLOOKUP(F403,'N2K Features'!$D$5:$CL$125,39,FALSE)</f>
        <v>0</v>
      </c>
      <c r="AS403" s="76" t="str">
        <f>VLOOKUP(F403,'N2K Features'!$D$5:$CL$125,40,FALSE)</f>
        <v>No</v>
      </c>
      <c r="AT403" s="76">
        <f>VLOOKUP(F403,'N2K Features'!$D$5:$CL$125,41,FALSE)</f>
        <v>0</v>
      </c>
      <c r="AU403" s="76">
        <f>VLOOKUP(F403,'N2K Features'!$D$5:$CL$125,42,FALSE)</f>
        <v>0</v>
      </c>
      <c r="AV403" s="76" t="str">
        <f>VLOOKUP(F403,'N2K Features'!$D$5:$CL$125,43,FALSE)</f>
        <v>No</v>
      </c>
      <c r="AW403" s="76">
        <f>VLOOKUP(F403,'N2K Features'!$D$5:$CL$125,44,FALSE)</f>
        <v>0</v>
      </c>
      <c r="AX403" s="76">
        <f>VLOOKUP(F403,'N2K Features'!$D$5:$CL$125,45,FALSE)</f>
        <v>0</v>
      </c>
      <c r="AY403" s="76" t="str">
        <f>VLOOKUP(F403,'N2K Features'!$D$5:$CL$125,46,FALSE)</f>
        <v>No</v>
      </c>
      <c r="AZ403" s="76">
        <f>VLOOKUP(F403,'N2K Features'!$D$5:$CL$125,47,FALSE)</f>
        <v>0</v>
      </c>
      <c r="BA403" s="76">
        <f>VLOOKUP(F403,'N2K Features'!$D$5:$CL$125,48,FALSE)</f>
        <v>0</v>
      </c>
      <c r="BB403" s="76" t="str">
        <f>VLOOKUP(F403,'N2K Features'!$D$5:$CL$125,49,FALSE)</f>
        <v>No</v>
      </c>
      <c r="BC403" s="76">
        <f>VLOOKUP(F403,'N2K Features'!$D$5:$CL$125,50,FALSE)</f>
        <v>0</v>
      </c>
      <c r="BD403" s="130">
        <f>VLOOKUP(F403,'N2K Features'!$D$5:$CL$125,51,FALSE)</f>
        <v>0</v>
      </c>
      <c r="BE403" s="76" t="str">
        <f>VLOOKUP(F403,'N2K Features'!$D$5:$CL$125,52,FALSE)</f>
        <v>Yes</v>
      </c>
      <c r="BF403" s="76" t="str">
        <f>VLOOKUP(F403,'N2K Features'!$D$5:$CL$125,53,FALSE)</f>
        <v>Medium</v>
      </c>
      <c r="BG403" s="130" t="str">
        <f>VLOOKUP(F403,'N2K Features'!$D$5:$CL$125,54,FALSE)</f>
        <v>Low</v>
      </c>
      <c r="BH403" s="76" t="str">
        <f>VLOOKUP(F403,'N2K Features'!$D$5:$CL$125,55,FALSE)</f>
        <v>No</v>
      </c>
      <c r="BI403" s="76">
        <f>VLOOKUP(F403,'N2K Features'!$D$5:$CL$125,56,FALSE)</f>
        <v>0</v>
      </c>
      <c r="BJ403" s="76">
        <f>VLOOKUP(F403,'N2K Features'!$D$5:$CL$125,57,FALSE)</f>
        <v>0</v>
      </c>
      <c r="BK403" s="76" t="str">
        <f>VLOOKUP(F403,'N2K Features'!$D$5:$CL$125,58,FALSE)</f>
        <v>No</v>
      </c>
      <c r="BL403" s="76">
        <f>VLOOKUP(F403,'N2K Features'!$D$5:$CL$125,59,FALSE)</f>
        <v>0</v>
      </c>
      <c r="BM403" s="130">
        <f>VLOOKUP(F403,'N2K Features'!$D$5:$CL$125,60,FALSE)</f>
        <v>0</v>
      </c>
      <c r="BN403" s="76" t="str">
        <f>VLOOKUP(F403,'N2K Features'!$D$5:$CL$125,61,FALSE)</f>
        <v>No</v>
      </c>
      <c r="BO403" s="76">
        <f>VLOOKUP(F403,'N2K Features'!$D$5:$CL$125,62,FALSE)</f>
        <v>0</v>
      </c>
      <c r="BP403" s="76">
        <f>VLOOKUP(F403,'N2K Features'!$D$5:$CL$125,63,FALSE)</f>
        <v>0</v>
      </c>
      <c r="BQ403" s="76" t="str">
        <f>VLOOKUP(F403,'N2K Features'!$D$5:$CL$125,64,FALSE)</f>
        <v>No</v>
      </c>
      <c r="BR403" s="76">
        <f>VLOOKUP(F403,'N2K Features'!$D$5:$CL$125,65,FALSE)</f>
        <v>0</v>
      </c>
      <c r="BS403" s="76">
        <f>VLOOKUP(F403,'N2K Features'!$D$5:$CL$125,66,FALSE)</f>
        <v>0</v>
      </c>
      <c r="BT403" s="76" t="str">
        <f>VLOOKUP(F403,'N2K Features'!$D$5:$CL$125,67,FALSE)</f>
        <v>No</v>
      </c>
      <c r="BU403" s="76">
        <f>VLOOKUP(F403,'N2K Features'!$D$5:$CL$125,68,FALSE)</f>
        <v>0</v>
      </c>
      <c r="BV403" s="76">
        <f>VLOOKUP(F403,'N2K Features'!$D$5:$CL$125,69,FALSE)</f>
        <v>0</v>
      </c>
      <c r="BW403" s="76" t="str">
        <f>VLOOKUP(F403,'N2K Features'!$D$5:$CL$125,70,FALSE)</f>
        <v>No</v>
      </c>
      <c r="BX403" s="76">
        <f>VLOOKUP(F403,'N2K Features'!$D$5:$CL$125,71,FALSE)</f>
        <v>0</v>
      </c>
      <c r="BY403" s="130">
        <f>VLOOKUP(F403,'N2K Features'!$D$5:$CL$125,72,FALSE)</f>
        <v>0</v>
      </c>
      <c r="BZ403" s="76" t="str">
        <f>VLOOKUP(F403,'N2K Features'!$D$5:$CL$125,73,FALSE)</f>
        <v>No</v>
      </c>
      <c r="CA403" s="76">
        <f>VLOOKUP(F403,'N2K Features'!$D$5:$CL$125,74,FALSE)</f>
        <v>0</v>
      </c>
      <c r="CB403" s="76">
        <f>VLOOKUP(F403,'N2K Features'!$D$5:$CL$125,75,FALSE)</f>
        <v>0</v>
      </c>
      <c r="CC403" s="76" t="str">
        <f>VLOOKUP(F403,'N2K Features'!$D$5:$CL$125,76,FALSE)</f>
        <v>No</v>
      </c>
      <c r="CD403" s="76">
        <f>VLOOKUP(F403,'N2K Features'!$D$5:$CL$125,77,FALSE)</f>
        <v>0</v>
      </c>
      <c r="CE403" s="76">
        <f>VLOOKUP(F403,'N2K Features'!$D$5:$CL$125,78,FALSE)</f>
        <v>0</v>
      </c>
      <c r="CF403" s="76" t="str">
        <f>VLOOKUP(F403,'N2K Features'!$D$5:$CL$125,79,FALSE)</f>
        <v>No</v>
      </c>
      <c r="CG403" s="76">
        <f>VLOOKUP(F403,'N2K Features'!$D$5:$CL$125,80,FALSE)</f>
        <v>0</v>
      </c>
      <c r="CH403" s="76">
        <f>VLOOKUP(F403,'N2K Features'!$D$5:$CL$125,81,FALSE)</f>
        <v>0</v>
      </c>
      <c r="CI403" s="76" t="str">
        <f>VLOOKUP(F403,'N2K Features'!$D$5:$CL$125,82,FALSE)</f>
        <v>No</v>
      </c>
      <c r="CJ403" s="76">
        <f>VLOOKUP(F403,'N2K Features'!$D$5:$CL$125,83,FALSE)</f>
        <v>0</v>
      </c>
      <c r="CK403" s="76">
        <f>VLOOKUP(F403,'N2K Features'!$D$5:$CL$125,84,FALSE)</f>
        <v>0</v>
      </c>
      <c r="CL403" s="76" t="str">
        <f>VLOOKUP(F403,'N2K Features'!$D$5:$CL$125,85,FALSE)</f>
        <v>Yes</v>
      </c>
      <c r="CM403" s="76" t="str">
        <f>VLOOKUP(F403,'N2K Features'!$D$5:$CL$125,86,FALSE)</f>
        <v>High</v>
      </c>
      <c r="CN403" s="79" t="str">
        <f>VLOOKUP(F403,'N2K Features'!$D$5:$CL$125,87,FALSE)</f>
        <v xml:space="preserve">Key attraction to anglers. </v>
      </c>
    </row>
    <row r="404" spans="1:92" ht="14.4" hidden="1" x14ac:dyDescent="0.3">
      <c r="A404" s="129" t="s">
        <v>371</v>
      </c>
      <c r="B404" s="59" t="s">
        <v>372</v>
      </c>
      <c r="C404" s="59" t="s">
        <v>528</v>
      </c>
      <c r="D404" s="59" t="s">
        <v>27</v>
      </c>
      <c r="E404" s="59" t="s">
        <v>603</v>
      </c>
      <c r="F404" s="59" t="s">
        <v>28</v>
      </c>
      <c r="G404" s="59" t="s">
        <v>29</v>
      </c>
      <c r="H404" s="179" t="s">
        <v>30</v>
      </c>
      <c r="I404" s="77" t="str">
        <f>VLOOKUP(F404,'N2K Features'!$D$5:$CL$125,4,FALSE)</f>
        <v>No</v>
      </c>
      <c r="J404" s="77">
        <f>VLOOKUP(F404,'N2K Features'!$D$5:$CL$125,5,FALSE)</f>
        <v>0</v>
      </c>
      <c r="K404" s="77">
        <f>VLOOKUP(F404,'N2K Features'!$D$5:$CL$125,6,FALSE)</f>
        <v>0</v>
      </c>
      <c r="L404" s="77" t="str">
        <f>VLOOKUP(F404,'N2K Features'!$D$5:$CL$125,7,FALSE)</f>
        <v>No</v>
      </c>
      <c r="M404" s="77" t="str">
        <f>VLOOKUP(F404,'N2K Features'!$D$5:$CL$125,8,FALSE)</f>
        <v>Negligible</v>
      </c>
      <c r="N404" s="77" t="str">
        <f>VLOOKUP(F404,'N2K Features'!$D$5:$CL$125,9,FALSE)</f>
        <v>Low</v>
      </c>
      <c r="O404" s="77" t="str">
        <f>VLOOKUP(F404,'N2K Features'!$D$5:$CL$125,10,FALSE)</f>
        <v>No</v>
      </c>
      <c r="P404" s="77" t="str">
        <f>VLOOKUP(F404,'N2K Features'!$D$5:$CL$125,11,FALSE)</f>
        <v>Negligible</v>
      </c>
      <c r="Q404" s="77" t="str">
        <f>VLOOKUP(F404,'N2K Features'!$D$5:$CL$125,12,FALSE)</f>
        <v>Low</v>
      </c>
      <c r="R404" s="77" t="str">
        <f>VLOOKUP(F404,'N2K Features'!$D$5:$CL$125,13,FALSE)</f>
        <v>No</v>
      </c>
      <c r="S404" s="77">
        <f>VLOOKUP(F404,'N2K Features'!$D$5:$CL$125,14,FALSE)</f>
        <v>0</v>
      </c>
      <c r="T404" s="77">
        <f>VLOOKUP(F404,'N2K Features'!$D$5:$CL$125,15,FALSE)</f>
        <v>0</v>
      </c>
      <c r="U404" s="77" t="str">
        <f>VLOOKUP(F404,'N2K Features'!$D$5:$CL$125,16,FALSE)</f>
        <v>No</v>
      </c>
      <c r="V404" s="77">
        <f>VLOOKUP(F404,'N2K Features'!$D$5:$CL$125, 17,FALSE)</f>
        <v>0</v>
      </c>
      <c r="W404" s="77">
        <f>VLOOKUP(F404,'N2K Features'!$D$5:$CL$125,18,FALSE)</f>
        <v>0</v>
      </c>
      <c r="X404" s="77" t="str">
        <f>VLOOKUP(F404,'N2K Features'!$D$5:$CL$125,19,FALSE)</f>
        <v>No</v>
      </c>
      <c r="Y404" s="77">
        <f>VLOOKUP(F404,'N2K Features'!$D$5:$CL$125,20,FALSE)</f>
        <v>0</v>
      </c>
      <c r="Z404" s="77">
        <f>VLOOKUP(F404,'N2K Features'!$D$5:$CL$125,21,FALSE)</f>
        <v>0</v>
      </c>
      <c r="AA404" s="77" t="str">
        <f>VLOOKUP(F404,'N2K Features'!$D$5:$CL$125,22,FALSE)</f>
        <v>No</v>
      </c>
      <c r="AB404" s="77">
        <f>VLOOKUP(F404,'N2K Features'!$D$5:$CL$125,23,FALSE)</f>
        <v>0</v>
      </c>
      <c r="AC404" s="77">
        <f>VLOOKUP(F404,'N2K Features'!$D$5:$CL$125,24,FALSE)</f>
        <v>0</v>
      </c>
      <c r="AD404" s="77" t="str">
        <f>VLOOKUP(F404,'N2K Features'!$D$5:$CL$125,25,FALSE)</f>
        <v>No</v>
      </c>
      <c r="AE404" s="77">
        <f>VLOOKUP(F404,'N2K Features'!$D$5:$CL$125,26,FALSE)</f>
        <v>0</v>
      </c>
      <c r="AF404" s="78">
        <f>VLOOKUP(F404,'N2K Features'!$D$5:$CL$125,27,FALSE)</f>
        <v>0</v>
      </c>
      <c r="AG404" s="76" t="str">
        <f>VLOOKUP(F404,'N2K Features'!$D$5:$CL$125,28,FALSE)</f>
        <v>No</v>
      </c>
      <c r="AH404" s="76">
        <f>VLOOKUP(F404,'N2K Features'!$D$5:$CL$125,29,FALSE)</f>
        <v>0</v>
      </c>
      <c r="AI404" s="76">
        <f>VLOOKUP(F404,'N2K Features'!$D$5:$CL$125,30,FALSE)</f>
        <v>0</v>
      </c>
      <c r="AJ404" s="76" t="str">
        <f>VLOOKUP(F404,'N2K Features'!$D$5:$CL$125,31,FALSE)</f>
        <v>No</v>
      </c>
      <c r="AK404" s="76">
        <f>VLOOKUP(F404,'N2K Features'!$D$5:$CL$125,32,FALSE)</f>
        <v>0</v>
      </c>
      <c r="AL404" s="76">
        <f>VLOOKUP(F404,'N2K Features'!$D$5:$CL$125,33,FALSE)</f>
        <v>0</v>
      </c>
      <c r="AM404" s="76" t="str">
        <f>VLOOKUP(F404,'N2K Features'!$D$5:$CL$125,34,FALSE)</f>
        <v>No</v>
      </c>
      <c r="AN404" s="76">
        <f>VLOOKUP(F404,'N2K Features'!$D$5:$CL$125,35,FALSE)</f>
        <v>0</v>
      </c>
      <c r="AO404" s="76">
        <f>VLOOKUP(F404,'N2K Features'!$D$5:$CL$125,36,FALSE)</f>
        <v>0</v>
      </c>
      <c r="AP404" s="76" t="str">
        <f>VLOOKUP(F404,'N2K Features'!$D$5:$CL$125,37,FALSE)</f>
        <v>No</v>
      </c>
      <c r="AQ404" s="76">
        <f>VLOOKUP(F404,'N2K Features'!$D$5:$CL$125,38,FALSE)</f>
        <v>0</v>
      </c>
      <c r="AR404" s="76">
        <f>VLOOKUP(F404,'N2K Features'!$D$5:$CL$125,39,FALSE)</f>
        <v>0</v>
      </c>
      <c r="AS404" s="76" t="str">
        <f>VLOOKUP(F404,'N2K Features'!$D$5:$CL$125,40,FALSE)</f>
        <v>No</v>
      </c>
      <c r="AT404" s="76">
        <f>VLOOKUP(F404,'N2K Features'!$D$5:$CL$125,41,FALSE)</f>
        <v>0</v>
      </c>
      <c r="AU404" s="76">
        <f>VLOOKUP(F404,'N2K Features'!$D$5:$CL$125,42,FALSE)</f>
        <v>0</v>
      </c>
      <c r="AV404" s="76" t="str">
        <f>VLOOKUP(F404,'N2K Features'!$D$5:$CL$125,43,FALSE)</f>
        <v>No</v>
      </c>
      <c r="AW404" s="76">
        <f>VLOOKUP(F404,'N2K Features'!$D$5:$CL$125,44,FALSE)</f>
        <v>0</v>
      </c>
      <c r="AX404" s="76">
        <f>VLOOKUP(F404,'N2K Features'!$D$5:$CL$125,45,FALSE)</f>
        <v>0</v>
      </c>
      <c r="AY404" s="76" t="str">
        <f>VLOOKUP(F404,'N2K Features'!$D$5:$CL$125,46,FALSE)</f>
        <v>No</v>
      </c>
      <c r="AZ404" s="76">
        <f>VLOOKUP(F404,'N2K Features'!$D$5:$CL$125,47,FALSE)</f>
        <v>0</v>
      </c>
      <c r="BA404" s="76">
        <f>VLOOKUP(F404,'N2K Features'!$D$5:$CL$125,48,FALSE)</f>
        <v>0</v>
      </c>
      <c r="BB404" s="76" t="str">
        <f>VLOOKUP(F404,'N2K Features'!$D$5:$CL$125,49,FALSE)</f>
        <v>No</v>
      </c>
      <c r="BC404" s="76">
        <f>VLOOKUP(F404,'N2K Features'!$D$5:$CL$125,50,FALSE)</f>
        <v>0</v>
      </c>
      <c r="BD404" s="130">
        <f>VLOOKUP(F404,'N2K Features'!$D$5:$CL$125,51,FALSE)</f>
        <v>0</v>
      </c>
      <c r="BE404" s="76" t="str">
        <f>VLOOKUP(F404,'N2K Features'!$D$5:$CL$125,52,FALSE)</f>
        <v>No</v>
      </c>
      <c r="BF404" s="76">
        <f>VLOOKUP(F404,'N2K Features'!$D$5:$CL$125,53,FALSE)</f>
        <v>0</v>
      </c>
      <c r="BG404" s="130">
        <f>VLOOKUP(F404,'N2K Features'!$D$5:$CL$125,54,FALSE)</f>
        <v>0</v>
      </c>
      <c r="BH404" s="76" t="str">
        <f>VLOOKUP(F404,'N2K Features'!$D$5:$CL$125,55,FALSE)</f>
        <v>No</v>
      </c>
      <c r="BI404" s="76">
        <f>VLOOKUP(F404,'N2K Features'!$D$5:$CL$125,56,FALSE)</f>
        <v>0</v>
      </c>
      <c r="BJ404" s="76">
        <f>VLOOKUP(F404,'N2K Features'!$D$5:$CL$125,57,FALSE)</f>
        <v>0</v>
      </c>
      <c r="BK404" s="76" t="str">
        <f>VLOOKUP(F404,'N2K Features'!$D$5:$CL$125,58,FALSE)</f>
        <v>No</v>
      </c>
      <c r="BL404" s="76">
        <f>VLOOKUP(F404,'N2K Features'!$D$5:$CL$125,59,FALSE)</f>
        <v>0</v>
      </c>
      <c r="BM404" s="130">
        <f>VLOOKUP(F404,'N2K Features'!$D$5:$CL$125,60,FALSE)</f>
        <v>0</v>
      </c>
      <c r="BN404" s="76" t="str">
        <f>VLOOKUP(F404,'N2K Features'!$D$5:$CL$125,61,FALSE)</f>
        <v>No</v>
      </c>
      <c r="BO404" s="76">
        <f>VLOOKUP(F404,'N2K Features'!$D$5:$CL$125,62,FALSE)</f>
        <v>0</v>
      </c>
      <c r="BP404" s="76">
        <f>VLOOKUP(F404,'N2K Features'!$D$5:$CL$125,63,FALSE)</f>
        <v>0</v>
      </c>
      <c r="BQ404" s="76" t="str">
        <f>VLOOKUP(F404,'N2K Features'!$D$5:$CL$125,64,FALSE)</f>
        <v>No</v>
      </c>
      <c r="BR404" s="76">
        <f>VLOOKUP(F404,'N2K Features'!$D$5:$CL$125,65,FALSE)</f>
        <v>0</v>
      </c>
      <c r="BS404" s="76">
        <f>VLOOKUP(F404,'N2K Features'!$D$5:$CL$125,66,FALSE)</f>
        <v>0</v>
      </c>
      <c r="BT404" s="76" t="str">
        <f>VLOOKUP(F404,'N2K Features'!$D$5:$CL$125,67,FALSE)</f>
        <v>No</v>
      </c>
      <c r="BU404" s="76">
        <f>VLOOKUP(F404,'N2K Features'!$D$5:$CL$125,68,FALSE)</f>
        <v>0</v>
      </c>
      <c r="BV404" s="76">
        <f>VLOOKUP(F404,'N2K Features'!$D$5:$CL$125,69,FALSE)</f>
        <v>0</v>
      </c>
      <c r="BW404" s="76" t="str">
        <f>VLOOKUP(F404,'N2K Features'!$D$5:$CL$125,70,FALSE)</f>
        <v>No</v>
      </c>
      <c r="BX404" s="76">
        <f>VLOOKUP(F404,'N2K Features'!$D$5:$CL$125,71,FALSE)</f>
        <v>0</v>
      </c>
      <c r="BY404" s="130">
        <f>VLOOKUP(F404,'N2K Features'!$D$5:$CL$125,72,FALSE)</f>
        <v>0</v>
      </c>
      <c r="BZ404" s="76" t="str">
        <f>VLOOKUP(F404,'N2K Features'!$D$5:$CL$125,73,FALSE)</f>
        <v>No</v>
      </c>
      <c r="CA404" s="76">
        <f>VLOOKUP(F404,'N2K Features'!$D$5:$CL$125,74,FALSE)</f>
        <v>0</v>
      </c>
      <c r="CB404" s="76">
        <f>VLOOKUP(F404,'N2K Features'!$D$5:$CL$125,75,FALSE)</f>
        <v>0</v>
      </c>
      <c r="CC404" s="76" t="str">
        <f>VLOOKUP(F404,'N2K Features'!$D$5:$CL$125,76,FALSE)</f>
        <v>No</v>
      </c>
      <c r="CD404" s="76">
        <f>VLOOKUP(F404,'N2K Features'!$D$5:$CL$125,77,FALSE)</f>
        <v>0</v>
      </c>
      <c r="CE404" s="76">
        <f>VLOOKUP(F404,'N2K Features'!$D$5:$CL$125,78,FALSE)</f>
        <v>0</v>
      </c>
      <c r="CF404" s="76" t="str">
        <f>VLOOKUP(F404,'N2K Features'!$D$5:$CL$125,79,FALSE)</f>
        <v>No</v>
      </c>
      <c r="CG404" s="76">
        <f>VLOOKUP(F404,'N2K Features'!$D$5:$CL$125,80,FALSE)</f>
        <v>0</v>
      </c>
      <c r="CH404" s="76">
        <f>VLOOKUP(F404,'N2K Features'!$D$5:$CL$125,81,FALSE)</f>
        <v>0</v>
      </c>
      <c r="CI404" s="76" t="str">
        <f>VLOOKUP(F404,'N2K Features'!$D$5:$CL$125,82,FALSE)</f>
        <v>No</v>
      </c>
      <c r="CJ404" s="76" t="str">
        <f>VLOOKUP(F404,'N2K Features'!$D$5:$CL$125,83,FALSE)</f>
        <v>Negligible</v>
      </c>
      <c r="CK404" s="76">
        <f>VLOOKUP(F404,'N2K Features'!$D$5:$CL$125,84,FALSE)</f>
        <v>0</v>
      </c>
      <c r="CL404" s="76" t="str">
        <f>VLOOKUP(F404,'N2K Features'!$D$5:$CL$125,85,FALSE)</f>
        <v>No</v>
      </c>
      <c r="CM404" s="76">
        <f>VLOOKUP(F404,'N2K Features'!$D$5:$CL$125,86,FALSE)</f>
        <v>0</v>
      </c>
      <c r="CN404" s="79">
        <f>VLOOKUP(F404,'N2K Features'!$D$5:$CL$125,87,FALSE)</f>
        <v>0</v>
      </c>
    </row>
    <row r="405" spans="1:92" ht="14.4" hidden="1" x14ac:dyDescent="0.3">
      <c r="A405" s="129" t="s">
        <v>371</v>
      </c>
      <c r="B405" s="59" t="s">
        <v>372</v>
      </c>
      <c r="C405" s="59" t="s">
        <v>528</v>
      </c>
      <c r="D405" s="59" t="s">
        <v>23</v>
      </c>
      <c r="E405" s="59" t="s">
        <v>603</v>
      </c>
      <c r="F405" s="59" t="s">
        <v>24</v>
      </c>
      <c r="G405" s="59" t="s">
        <v>25</v>
      </c>
      <c r="H405" s="179" t="s">
        <v>26</v>
      </c>
      <c r="I405" s="77" t="str">
        <f>VLOOKUP(F405,'N2K Features'!$D$5:$CL$125,4,FALSE)</f>
        <v>No</v>
      </c>
      <c r="J405" s="77">
        <f>VLOOKUP(F405,'N2K Features'!$D$5:$CL$125,5,FALSE)</f>
        <v>0</v>
      </c>
      <c r="K405" s="77">
        <f>VLOOKUP(F405,'N2K Features'!$D$5:$CL$125,6,FALSE)</f>
        <v>0</v>
      </c>
      <c r="L405" s="77" t="str">
        <f>VLOOKUP(F405,'N2K Features'!$D$5:$CL$125,7,FALSE)</f>
        <v>No</v>
      </c>
      <c r="M405" s="77" t="str">
        <f>VLOOKUP(F405,'N2K Features'!$D$5:$CL$125,8,FALSE)</f>
        <v>Negligible</v>
      </c>
      <c r="N405" s="77" t="str">
        <f>VLOOKUP(F405,'N2K Features'!$D$5:$CL$125,9,FALSE)</f>
        <v>Low</v>
      </c>
      <c r="O405" s="77" t="str">
        <f>VLOOKUP(F405,'N2K Features'!$D$5:$CL$125,10,FALSE)</f>
        <v>No</v>
      </c>
      <c r="P405" s="77" t="str">
        <f>VLOOKUP(F405,'N2K Features'!$D$5:$CL$125,11,FALSE)</f>
        <v>Negligible</v>
      </c>
      <c r="Q405" s="77" t="str">
        <f>VLOOKUP(F405,'N2K Features'!$D$5:$CL$125,12,FALSE)</f>
        <v>Low</v>
      </c>
      <c r="R405" s="77" t="str">
        <f>VLOOKUP(F405,'N2K Features'!$D$5:$CL$125,13,FALSE)</f>
        <v>No</v>
      </c>
      <c r="S405" s="77">
        <f>VLOOKUP(F405,'N2K Features'!$D$5:$CL$125,14,FALSE)</f>
        <v>0</v>
      </c>
      <c r="T405" s="77">
        <f>VLOOKUP(F405,'N2K Features'!$D$5:$CL$125,15,FALSE)</f>
        <v>0</v>
      </c>
      <c r="U405" s="77" t="str">
        <f>VLOOKUP(F405,'N2K Features'!$D$5:$CL$125,16,FALSE)</f>
        <v>No</v>
      </c>
      <c r="V405" s="77">
        <f>VLOOKUP(F405,'N2K Features'!$D$5:$CL$125, 17,FALSE)</f>
        <v>0</v>
      </c>
      <c r="W405" s="77">
        <f>VLOOKUP(F405,'N2K Features'!$D$5:$CL$125,18,FALSE)</f>
        <v>0</v>
      </c>
      <c r="X405" s="77" t="str">
        <f>VLOOKUP(F405,'N2K Features'!$D$5:$CL$125,19,FALSE)</f>
        <v>No</v>
      </c>
      <c r="Y405" s="77">
        <f>VLOOKUP(F405,'N2K Features'!$D$5:$CL$125,20,FALSE)</f>
        <v>0</v>
      </c>
      <c r="Z405" s="77">
        <f>VLOOKUP(F405,'N2K Features'!$D$5:$CL$125,21,FALSE)</f>
        <v>0</v>
      </c>
      <c r="AA405" s="77" t="str">
        <f>VLOOKUP(F405,'N2K Features'!$D$5:$CL$125,22,FALSE)</f>
        <v>No</v>
      </c>
      <c r="AB405" s="77">
        <f>VLOOKUP(F405,'N2K Features'!$D$5:$CL$125,23,FALSE)</f>
        <v>0</v>
      </c>
      <c r="AC405" s="77">
        <f>VLOOKUP(F405,'N2K Features'!$D$5:$CL$125,24,FALSE)</f>
        <v>0</v>
      </c>
      <c r="AD405" s="77" t="str">
        <f>VLOOKUP(F405,'N2K Features'!$D$5:$CL$125,25,FALSE)</f>
        <v>No</v>
      </c>
      <c r="AE405" s="77">
        <f>VLOOKUP(F405,'N2K Features'!$D$5:$CL$125,26,FALSE)</f>
        <v>0</v>
      </c>
      <c r="AF405" s="78">
        <f>VLOOKUP(F405,'N2K Features'!$D$5:$CL$125,27,FALSE)</f>
        <v>0</v>
      </c>
      <c r="AG405" s="76" t="str">
        <f>VLOOKUP(F405,'N2K Features'!$D$5:$CL$125,28,FALSE)</f>
        <v>No</v>
      </c>
      <c r="AH405" s="76">
        <f>VLOOKUP(F405,'N2K Features'!$D$5:$CL$125,29,FALSE)</f>
        <v>0</v>
      </c>
      <c r="AI405" s="76">
        <f>VLOOKUP(F405,'N2K Features'!$D$5:$CL$125,30,FALSE)</f>
        <v>0</v>
      </c>
      <c r="AJ405" s="76" t="str">
        <f>VLOOKUP(F405,'N2K Features'!$D$5:$CL$125,31,FALSE)</f>
        <v>No</v>
      </c>
      <c r="AK405" s="76">
        <f>VLOOKUP(F405,'N2K Features'!$D$5:$CL$125,32,FALSE)</f>
        <v>0</v>
      </c>
      <c r="AL405" s="76">
        <f>VLOOKUP(F405,'N2K Features'!$D$5:$CL$125,33,FALSE)</f>
        <v>0</v>
      </c>
      <c r="AM405" s="76" t="str">
        <f>VLOOKUP(F405,'N2K Features'!$D$5:$CL$125,34,FALSE)</f>
        <v>No</v>
      </c>
      <c r="AN405" s="76">
        <f>VLOOKUP(F405,'N2K Features'!$D$5:$CL$125,35,FALSE)</f>
        <v>0</v>
      </c>
      <c r="AO405" s="76">
        <f>VLOOKUP(F405,'N2K Features'!$D$5:$CL$125,36,FALSE)</f>
        <v>0</v>
      </c>
      <c r="AP405" s="76" t="str">
        <f>VLOOKUP(F405,'N2K Features'!$D$5:$CL$125,37,FALSE)</f>
        <v>No</v>
      </c>
      <c r="AQ405" s="76">
        <f>VLOOKUP(F405,'N2K Features'!$D$5:$CL$125,38,FALSE)</f>
        <v>0</v>
      </c>
      <c r="AR405" s="76">
        <f>VLOOKUP(F405,'N2K Features'!$D$5:$CL$125,39,FALSE)</f>
        <v>0</v>
      </c>
      <c r="AS405" s="76" t="str">
        <f>VLOOKUP(F405,'N2K Features'!$D$5:$CL$125,40,FALSE)</f>
        <v>No</v>
      </c>
      <c r="AT405" s="76">
        <f>VLOOKUP(F405,'N2K Features'!$D$5:$CL$125,41,FALSE)</f>
        <v>0</v>
      </c>
      <c r="AU405" s="76">
        <f>VLOOKUP(F405,'N2K Features'!$D$5:$CL$125,42,FALSE)</f>
        <v>0</v>
      </c>
      <c r="AV405" s="76" t="str">
        <f>VLOOKUP(F405,'N2K Features'!$D$5:$CL$125,43,FALSE)</f>
        <v>No</v>
      </c>
      <c r="AW405" s="76">
        <f>VLOOKUP(F405,'N2K Features'!$D$5:$CL$125,44,FALSE)</f>
        <v>0</v>
      </c>
      <c r="AX405" s="76">
        <f>VLOOKUP(F405,'N2K Features'!$D$5:$CL$125,45,FALSE)</f>
        <v>0</v>
      </c>
      <c r="AY405" s="76" t="str">
        <f>VLOOKUP(F405,'N2K Features'!$D$5:$CL$125,46,FALSE)</f>
        <v>No</v>
      </c>
      <c r="AZ405" s="76">
        <f>VLOOKUP(F405,'N2K Features'!$D$5:$CL$125,47,FALSE)</f>
        <v>0</v>
      </c>
      <c r="BA405" s="76">
        <f>VLOOKUP(F405,'N2K Features'!$D$5:$CL$125,48,FALSE)</f>
        <v>0</v>
      </c>
      <c r="BB405" s="76" t="str">
        <f>VLOOKUP(F405,'N2K Features'!$D$5:$CL$125,49,FALSE)</f>
        <v>No</v>
      </c>
      <c r="BC405" s="76">
        <f>VLOOKUP(F405,'N2K Features'!$D$5:$CL$125,50,FALSE)</f>
        <v>0</v>
      </c>
      <c r="BD405" s="130">
        <f>VLOOKUP(F405,'N2K Features'!$D$5:$CL$125,51,FALSE)</f>
        <v>0</v>
      </c>
      <c r="BE405" s="76" t="str">
        <f>VLOOKUP(F405,'N2K Features'!$D$5:$CL$125,52,FALSE)</f>
        <v>No</v>
      </c>
      <c r="BF405" s="76">
        <f>VLOOKUP(F405,'N2K Features'!$D$5:$CL$125,53,FALSE)</f>
        <v>0</v>
      </c>
      <c r="BG405" s="130">
        <f>VLOOKUP(F405,'N2K Features'!$D$5:$CL$125,54,FALSE)</f>
        <v>0</v>
      </c>
      <c r="BH405" s="76" t="str">
        <f>VLOOKUP(F405,'N2K Features'!$D$5:$CL$125,55,FALSE)</f>
        <v>No</v>
      </c>
      <c r="BI405" s="76">
        <f>VLOOKUP(F405,'N2K Features'!$D$5:$CL$125,56,FALSE)</f>
        <v>0</v>
      </c>
      <c r="BJ405" s="76">
        <f>VLOOKUP(F405,'N2K Features'!$D$5:$CL$125,57,FALSE)</f>
        <v>0</v>
      </c>
      <c r="BK405" s="76" t="str">
        <f>VLOOKUP(F405,'N2K Features'!$D$5:$CL$125,58,FALSE)</f>
        <v>No</v>
      </c>
      <c r="BL405" s="76">
        <f>VLOOKUP(F405,'N2K Features'!$D$5:$CL$125,59,FALSE)</f>
        <v>0</v>
      </c>
      <c r="BM405" s="130">
        <f>VLOOKUP(F405,'N2K Features'!$D$5:$CL$125,60,FALSE)</f>
        <v>0</v>
      </c>
      <c r="BN405" s="76" t="str">
        <f>VLOOKUP(F405,'N2K Features'!$D$5:$CL$125,61,FALSE)</f>
        <v>No</v>
      </c>
      <c r="BO405" s="76">
        <f>VLOOKUP(F405,'N2K Features'!$D$5:$CL$125,62,FALSE)</f>
        <v>0</v>
      </c>
      <c r="BP405" s="76">
        <f>VLOOKUP(F405,'N2K Features'!$D$5:$CL$125,63,FALSE)</f>
        <v>0</v>
      </c>
      <c r="BQ405" s="76" t="str">
        <f>VLOOKUP(F405,'N2K Features'!$D$5:$CL$125,64,FALSE)</f>
        <v>No</v>
      </c>
      <c r="BR405" s="76">
        <f>VLOOKUP(F405,'N2K Features'!$D$5:$CL$125,65,FALSE)</f>
        <v>0</v>
      </c>
      <c r="BS405" s="76">
        <f>VLOOKUP(F405,'N2K Features'!$D$5:$CL$125,66,FALSE)</f>
        <v>0</v>
      </c>
      <c r="BT405" s="76" t="str">
        <f>VLOOKUP(F405,'N2K Features'!$D$5:$CL$125,67,FALSE)</f>
        <v>No</v>
      </c>
      <c r="BU405" s="76">
        <f>VLOOKUP(F405,'N2K Features'!$D$5:$CL$125,68,FALSE)</f>
        <v>0</v>
      </c>
      <c r="BV405" s="76">
        <f>VLOOKUP(F405,'N2K Features'!$D$5:$CL$125,69,FALSE)</f>
        <v>0</v>
      </c>
      <c r="BW405" s="76" t="str">
        <f>VLOOKUP(F405,'N2K Features'!$D$5:$CL$125,70,FALSE)</f>
        <v>No</v>
      </c>
      <c r="BX405" s="76">
        <f>VLOOKUP(F405,'N2K Features'!$D$5:$CL$125,71,FALSE)</f>
        <v>0</v>
      </c>
      <c r="BY405" s="130">
        <f>VLOOKUP(F405,'N2K Features'!$D$5:$CL$125,72,FALSE)</f>
        <v>0</v>
      </c>
      <c r="BZ405" s="76" t="str">
        <f>VLOOKUP(F405,'N2K Features'!$D$5:$CL$125,73,FALSE)</f>
        <v>No</v>
      </c>
      <c r="CA405" s="76">
        <f>VLOOKUP(F405,'N2K Features'!$D$5:$CL$125,74,FALSE)</f>
        <v>0</v>
      </c>
      <c r="CB405" s="76">
        <f>VLOOKUP(F405,'N2K Features'!$D$5:$CL$125,75,FALSE)</f>
        <v>0</v>
      </c>
      <c r="CC405" s="76" t="str">
        <f>VLOOKUP(F405,'N2K Features'!$D$5:$CL$125,76,FALSE)</f>
        <v>No</v>
      </c>
      <c r="CD405" s="76">
        <f>VLOOKUP(F405,'N2K Features'!$D$5:$CL$125,77,FALSE)</f>
        <v>0</v>
      </c>
      <c r="CE405" s="76">
        <f>VLOOKUP(F405,'N2K Features'!$D$5:$CL$125,78,FALSE)</f>
        <v>0</v>
      </c>
      <c r="CF405" s="76" t="str">
        <f>VLOOKUP(F405,'N2K Features'!$D$5:$CL$125,79,FALSE)</f>
        <v>No</v>
      </c>
      <c r="CG405" s="76">
        <f>VLOOKUP(F405,'N2K Features'!$D$5:$CL$125,80,FALSE)</f>
        <v>0</v>
      </c>
      <c r="CH405" s="76">
        <f>VLOOKUP(F405,'N2K Features'!$D$5:$CL$125,81,FALSE)</f>
        <v>0</v>
      </c>
      <c r="CI405" s="76" t="str">
        <f>VLOOKUP(F405,'N2K Features'!$D$5:$CL$125,82,FALSE)</f>
        <v>No</v>
      </c>
      <c r="CJ405" s="76" t="str">
        <f>VLOOKUP(F405,'N2K Features'!$D$5:$CL$125,83,FALSE)</f>
        <v>Negligible</v>
      </c>
      <c r="CK405" s="76">
        <f>VLOOKUP(F405,'N2K Features'!$D$5:$CL$125,84,FALSE)</f>
        <v>0</v>
      </c>
      <c r="CL405" s="76" t="str">
        <f>VLOOKUP(F405,'N2K Features'!$D$5:$CL$125,85,FALSE)</f>
        <v>No</v>
      </c>
      <c r="CM405" s="76">
        <f>VLOOKUP(F405,'N2K Features'!$D$5:$CL$125,86,FALSE)</f>
        <v>0</v>
      </c>
      <c r="CN405" s="79">
        <f>VLOOKUP(F405,'N2K Features'!$D$5:$CL$125,87,FALSE)</f>
        <v>0</v>
      </c>
    </row>
    <row r="406" spans="1:92" ht="14.4" hidden="1" x14ac:dyDescent="0.3">
      <c r="A406" s="129" t="s">
        <v>371</v>
      </c>
      <c r="B406" s="59" t="s">
        <v>372</v>
      </c>
      <c r="C406" s="59" t="s">
        <v>528</v>
      </c>
      <c r="D406" s="59" t="s">
        <v>692</v>
      </c>
      <c r="E406" s="59" t="s">
        <v>603</v>
      </c>
      <c r="F406" s="59" t="s">
        <v>693</v>
      </c>
      <c r="G406" s="59" t="s">
        <v>694</v>
      </c>
      <c r="H406" s="179" t="s">
        <v>695</v>
      </c>
      <c r="I406" s="77" t="str">
        <f>VLOOKUP(F406,'N2K Features'!$D$5:$CL$125,4,FALSE)</f>
        <v>No</v>
      </c>
      <c r="J406" s="77">
        <f>VLOOKUP(F406,'N2K Features'!$D$5:$CL$125,5,FALSE)</f>
        <v>0</v>
      </c>
      <c r="K406" s="77">
        <f>VLOOKUP(F406,'N2K Features'!$D$5:$CL$125,6,FALSE)</f>
        <v>0</v>
      </c>
      <c r="L406" s="77" t="str">
        <f>VLOOKUP(F406,'N2K Features'!$D$5:$CL$125,7,FALSE)</f>
        <v>No</v>
      </c>
      <c r="M406" s="77" t="str">
        <f>VLOOKUP(F406,'N2K Features'!$D$5:$CL$125,8,FALSE)</f>
        <v>Negligible</v>
      </c>
      <c r="N406" s="77" t="str">
        <f>VLOOKUP(F406,'N2K Features'!$D$5:$CL$125,9,FALSE)</f>
        <v>Low</v>
      </c>
      <c r="O406" s="77" t="str">
        <f>VLOOKUP(F406,'N2K Features'!$D$5:$CL$125,10,FALSE)</f>
        <v>No</v>
      </c>
      <c r="P406" s="77" t="str">
        <f>VLOOKUP(F406,'N2K Features'!$D$5:$CL$125,11,FALSE)</f>
        <v>Negligible</v>
      </c>
      <c r="Q406" s="77" t="str">
        <f>VLOOKUP(F406,'N2K Features'!$D$5:$CL$125,12,FALSE)</f>
        <v>Low</v>
      </c>
      <c r="R406" s="77" t="str">
        <f>VLOOKUP(F406,'N2K Features'!$D$5:$CL$125,13,FALSE)</f>
        <v>No</v>
      </c>
      <c r="S406" s="77">
        <f>VLOOKUP(F406,'N2K Features'!$D$5:$CL$125,14,FALSE)</f>
        <v>0</v>
      </c>
      <c r="T406" s="77">
        <f>VLOOKUP(F406,'N2K Features'!$D$5:$CL$125,15,FALSE)</f>
        <v>0</v>
      </c>
      <c r="U406" s="77" t="str">
        <f>VLOOKUP(F406,'N2K Features'!$D$5:$CL$125,16,FALSE)</f>
        <v>No</v>
      </c>
      <c r="V406" s="77">
        <f>VLOOKUP(F406,'N2K Features'!$D$5:$CL$125, 17,FALSE)</f>
        <v>0</v>
      </c>
      <c r="W406" s="77">
        <f>VLOOKUP(F406,'N2K Features'!$D$5:$CL$125,18,FALSE)</f>
        <v>0</v>
      </c>
      <c r="X406" s="77" t="str">
        <f>VLOOKUP(F406,'N2K Features'!$D$5:$CL$125,19,FALSE)</f>
        <v>No</v>
      </c>
      <c r="Y406" s="77">
        <f>VLOOKUP(F406,'N2K Features'!$D$5:$CL$125,20,FALSE)</f>
        <v>0</v>
      </c>
      <c r="Z406" s="77">
        <f>VLOOKUP(F406,'N2K Features'!$D$5:$CL$125,21,FALSE)</f>
        <v>0</v>
      </c>
      <c r="AA406" s="77" t="str">
        <f>VLOOKUP(F406,'N2K Features'!$D$5:$CL$125,22,FALSE)</f>
        <v>No</v>
      </c>
      <c r="AB406" s="77">
        <f>VLOOKUP(F406,'N2K Features'!$D$5:$CL$125,23,FALSE)</f>
        <v>0</v>
      </c>
      <c r="AC406" s="77">
        <f>VLOOKUP(F406,'N2K Features'!$D$5:$CL$125,24,FALSE)</f>
        <v>0</v>
      </c>
      <c r="AD406" s="77" t="str">
        <f>VLOOKUP(F406,'N2K Features'!$D$5:$CL$125,25,FALSE)</f>
        <v>No</v>
      </c>
      <c r="AE406" s="77">
        <f>VLOOKUP(F406,'N2K Features'!$D$5:$CL$125,26,FALSE)</f>
        <v>0</v>
      </c>
      <c r="AF406" s="78">
        <f>VLOOKUP(F406,'N2K Features'!$D$5:$CL$125,27,FALSE)</f>
        <v>0</v>
      </c>
      <c r="AG406" s="76" t="str">
        <f>VLOOKUP(F406,'N2K Features'!$D$5:$CL$125,28,FALSE)</f>
        <v>No</v>
      </c>
      <c r="AH406" s="76">
        <f>VLOOKUP(F406,'N2K Features'!$D$5:$CL$125,29,FALSE)</f>
        <v>0</v>
      </c>
      <c r="AI406" s="76">
        <f>VLOOKUP(F406,'N2K Features'!$D$5:$CL$125,30,FALSE)</f>
        <v>0</v>
      </c>
      <c r="AJ406" s="76" t="str">
        <f>VLOOKUP(F406,'N2K Features'!$D$5:$CL$125,31,FALSE)</f>
        <v>No</v>
      </c>
      <c r="AK406" s="76">
        <f>VLOOKUP(F406,'N2K Features'!$D$5:$CL$125,32,FALSE)</f>
        <v>0</v>
      </c>
      <c r="AL406" s="76">
        <f>VLOOKUP(F406,'N2K Features'!$D$5:$CL$125,33,FALSE)</f>
        <v>0</v>
      </c>
      <c r="AM406" s="76" t="str">
        <f>VLOOKUP(F406,'N2K Features'!$D$5:$CL$125,34,FALSE)</f>
        <v>No</v>
      </c>
      <c r="AN406" s="76">
        <f>VLOOKUP(F406,'N2K Features'!$D$5:$CL$125,35,FALSE)</f>
        <v>0</v>
      </c>
      <c r="AO406" s="76">
        <f>VLOOKUP(F406,'N2K Features'!$D$5:$CL$125,36,FALSE)</f>
        <v>0</v>
      </c>
      <c r="AP406" s="76" t="str">
        <f>VLOOKUP(F406,'N2K Features'!$D$5:$CL$125,37,FALSE)</f>
        <v>No</v>
      </c>
      <c r="AQ406" s="76">
        <f>VLOOKUP(F406,'N2K Features'!$D$5:$CL$125,38,FALSE)</f>
        <v>0</v>
      </c>
      <c r="AR406" s="76">
        <f>VLOOKUP(F406,'N2K Features'!$D$5:$CL$125,39,FALSE)</f>
        <v>0</v>
      </c>
      <c r="AS406" s="76" t="str">
        <f>VLOOKUP(F406,'N2K Features'!$D$5:$CL$125,40,FALSE)</f>
        <v>No</v>
      </c>
      <c r="AT406" s="76">
        <f>VLOOKUP(F406,'N2K Features'!$D$5:$CL$125,41,FALSE)</f>
        <v>0</v>
      </c>
      <c r="AU406" s="76">
        <f>VLOOKUP(F406,'N2K Features'!$D$5:$CL$125,42,FALSE)</f>
        <v>0</v>
      </c>
      <c r="AV406" s="76" t="str">
        <f>VLOOKUP(F406,'N2K Features'!$D$5:$CL$125,43,FALSE)</f>
        <v>No</v>
      </c>
      <c r="AW406" s="76">
        <f>VLOOKUP(F406,'N2K Features'!$D$5:$CL$125,44,FALSE)</f>
        <v>0</v>
      </c>
      <c r="AX406" s="76">
        <f>VLOOKUP(F406,'N2K Features'!$D$5:$CL$125,45,FALSE)</f>
        <v>0</v>
      </c>
      <c r="AY406" s="76" t="str">
        <f>VLOOKUP(F406,'N2K Features'!$D$5:$CL$125,46,FALSE)</f>
        <v>No</v>
      </c>
      <c r="AZ406" s="76">
        <f>VLOOKUP(F406,'N2K Features'!$D$5:$CL$125,47,FALSE)</f>
        <v>0</v>
      </c>
      <c r="BA406" s="76">
        <f>VLOOKUP(F406,'N2K Features'!$D$5:$CL$125,48,FALSE)</f>
        <v>0</v>
      </c>
      <c r="BB406" s="76" t="str">
        <f>VLOOKUP(F406,'N2K Features'!$D$5:$CL$125,49,FALSE)</f>
        <v>No</v>
      </c>
      <c r="BC406" s="76">
        <f>VLOOKUP(F406,'N2K Features'!$D$5:$CL$125,50,FALSE)</f>
        <v>0</v>
      </c>
      <c r="BD406" s="130">
        <f>VLOOKUP(F406,'N2K Features'!$D$5:$CL$125,51,FALSE)</f>
        <v>0</v>
      </c>
      <c r="BE406" s="76" t="str">
        <f>VLOOKUP(F406,'N2K Features'!$D$5:$CL$125,52,FALSE)</f>
        <v>No</v>
      </c>
      <c r="BF406" s="76">
        <f>VLOOKUP(F406,'N2K Features'!$D$5:$CL$125,53,FALSE)</f>
        <v>0</v>
      </c>
      <c r="BG406" s="130">
        <f>VLOOKUP(F406,'N2K Features'!$D$5:$CL$125,54,FALSE)</f>
        <v>0</v>
      </c>
      <c r="BH406" s="76" t="str">
        <f>VLOOKUP(F406,'N2K Features'!$D$5:$CL$125,55,FALSE)</f>
        <v>No</v>
      </c>
      <c r="BI406" s="76">
        <f>VLOOKUP(F406,'N2K Features'!$D$5:$CL$125,56,FALSE)</f>
        <v>0</v>
      </c>
      <c r="BJ406" s="76">
        <f>VLOOKUP(F406,'N2K Features'!$D$5:$CL$125,57,FALSE)</f>
        <v>0</v>
      </c>
      <c r="BK406" s="76" t="str">
        <f>VLOOKUP(F406,'N2K Features'!$D$5:$CL$125,58,FALSE)</f>
        <v>No</v>
      </c>
      <c r="BL406" s="76">
        <f>VLOOKUP(F406,'N2K Features'!$D$5:$CL$125,59,FALSE)</f>
        <v>0</v>
      </c>
      <c r="BM406" s="130">
        <f>VLOOKUP(F406,'N2K Features'!$D$5:$CL$125,60,FALSE)</f>
        <v>0</v>
      </c>
      <c r="BN406" s="76" t="str">
        <f>VLOOKUP(F406,'N2K Features'!$D$5:$CL$125,61,FALSE)</f>
        <v>No</v>
      </c>
      <c r="BO406" s="76">
        <f>VLOOKUP(F406,'N2K Features'!$D$5:$CL$125,62,FALSE)</f>
        <v>0</v>
      </c>
      <c r="BP406" s="76">
        <f>VLOOKUP(F406,'N2K Features'!$D$5:$CL$125,63,FALSE)</f>
        <v>0</v>
      </c>
      <c r="BQ406" s="76" t="str">
        <f>VLOOKUP(F406,'N2K Features'!$D$5:$CL$125,64,FALSE)</f>
        <v>No</v>
      </c>
      <c r="BR406" s="76">
        <f>VLOOKUP(F406,'N2K Features'!$D$5:$CL$125,65,FALSE)</f>
        <v>0</v>
      </c>
      <c r="BS406" s="76">
        <f>VLOOKUP(F406,'N2K Features'!$D$5:$CL$125,66,FALSE)</f>
        <v>0</v>
      </c>
      <c r="BT406" s="76" t="str">
        <f>VLOOKUP(F406,'N2K Features'!$D$5:$CL$125,67,FALSE)</f>
        <v>No</v>
      </c>
      <c r="BU406" s="76">
        <f>VLOOKUP(F406,'N2K Features'!$D$5:$CL$125,68,FALSE)</f>
        <v>0</v>
      </c>
      <c r="BV406" s="76">
        <f>VLOOKUP(F406,'N2K Features'!$D$5:$CL$125,69,FALSE)</f>
        <v>0</v>
      </c>
      <c r="BW406" s="76" t="str">
        <f>VLOOKUP(F406,'N2K Features'!$D$5:$CL$125,70,FALSE)</f>
        <v>No</v>
      </c>
      <c r="BX406" s="76">
        <f>VLOOKUP(F406,'N2K Features'!$D$5:$CL$125,71,FALSE)</f>
        <v>0</v>
      </c>
      <c r="BY406" s="130">
        <f>VLOOKUP(F406,'N2K Features'!$D$5:$CL$125,72,FALSE)</f>
        <v>0</v>
      </c>
      <c r="BZ406" s="76" t="str">
        <f>VLOOKUP(F406,'N2K Features'!$D$5:$CL$125,73,FALSE)</f>
        <v>No</v>
      </c>
      <c r="CA406" s="76">
        <f>VLOOKUP(F406,'N2K Features'!$D$5:$CL$125,74,FALSE)</f>
        <v>0</v>
      </c>
      <c r="CB406" s="76">
        <f>VLOOKUP(F406,'N2K Features'!$D$5:$CL$125,75,FALSE)</f>
        <v>0</v>
      </c>
      <c r="CC406" s="76" t="str">
        <f>VLOOKUP(F406,'N2K Features'!$D$5:$CL$125,76,FALSE)</f>
        <v>No</v>
      </c>
      <c r="CD406" s="76">
        <f>VLOOKUP(F406,'N2K Features'!$D$5:$CL$125,77,FALSE)</f>
        <v>0</v>
      </c>
      <c r="CE406" s="76">
        <f>VLOOKUP(F406,'N2K Features'!$D$5:$CL$125,78,FALSE)</f>
        <v>0</v>
      </c>
      <c r="CF406" s="76" t="str">
        <f>VLOOKUP(F406,'N2K Features'!$D$5:$CL$125,79,FALSE)</f>
        <v>No</v>
      </c>
      <c r="CG406" s="76">
        <f>VLOOKUP(F406,'N2K Features'!$D$5:$CL$125,80,FALSE)</f>
        <v>0</v>
      </c>
      <c r="CH406" s="76">
        <f>VLOOKUP(F406,'N2K Features'!$D$5:$CL$125,81,FALSE)</f>
        <v>0</v>
      </c>
      <c r="CI406" s="76" t="str">
        <f>VLOOKUP(F406,'N2K Features'!$D$5:$CL$125,82,FALSE)</f>
        <v>No</v>
      </c>
      <c r="CJ406" s="76" t="str">
        <f>VLOOKUP(F406,'N2K Features'!$D$5:$CL$125,83,FALSE)</f>
        <v>Negligible</v>
      </c>
      <c r="CK406" s="76">
        <f>VLOOKUP(F406,'N2K Features'!$D$5:$CL$125,84,FALSE)</f>
        <v>0</v>
      </c>
      <c r="CL406" s="76" t="str">
        <f>VLOOKUP(F406,'N2K Features'!$D$5:$CL$125,85,FALSE)</f>
        <v>No</v>
      </c>
      <c r="CM406" s="76">
        <f>VLOOKUP(F406,'N2K Features'!$D$5:$CL$125,86,FALSE)</f>
        <v>0</v>
      </c>
      <c r="CN406" s="79">
        <f>VLOOKUP(F406,'N2K Features'!$D$5:$CL$125,87,FALSE)</f>
        <v>0</v>
      </c>
    </row>
    <row r="407" spans="1:92" ht="14.4" hidden="1" x14ac:dyDescent="0.3">
      <c r="A407" s="129" t="s">
        <v>371</v>
      </c>
      <c r="B407" s="59" t="s">
        <v>372</v>
      </c>
      <c r="C407" s="59" t="s">
        <v>528</v>
      </c>
      <c r="D407" s="59" t="s">
        <v>688</v>
      </c>
      <c r="E407" s="59" t="s">
        <v>603</v>
      </c>
      <c r="F407" s="59" t="s">
        <v>689</v>
      </c>
      <c r="G407" s="59" t="s">
        <v>690</v>
      </c>
      <c r="H407" s="179" t="s">
        <v>691</v>
      </c>
      <c r="I407" s="77" t="str">
        <f>VLOOKUP(F407,'N2K Features'!$D$5:$CL$125,4,FALSE)</f>
        <v>No</v>
      </c>
      <c r="J407" s="77">
        <f>VLOOKUP(F407,'N2K Features'!$D$5:$CL$125,5,FALSE)</f>
        <v>0</v>
      </c>
      <c r="K407" s="77">
        <f>VLOOKUP(F407,'N2K Features'!$D$5:$CL$125,6,FALSE)</f>
        <v>0</v>
      </c>
      <c r="L407" s="77" t="str">
        <f>VLOOKUP(F407,'N2K Features'!$D$5:$CL$125,7,FALSE)</f>
        <v>No</v>
      </c>
      <c r="M407" s="77" t="str">
        <f>VLOOKUP(F407,'N2K Features'!$D$5:$CL$125,8,FALSE)</f>
        <v>Negligible</v>
      </c>
      <c r="N407" s="77" t="str">
        <f>VLOOKUP(F407,'N2K Features'!$D$5:$CL$125,9,FALSE)</f>
        <v>Low</v>
      </c>
      <c r="O407" s="77" t="str">
        <f>VLOOKUP(F407,'N2K Features'!$D$5:$CL$125,10,FALSE)</f>
        <v>No</v>
      </c>
      <c r="P407" s="77" t="str">
        <f>VLOOKUP(F407,'N2K Features'!$D$5:$CL$125,11,FALSE)</f>
        <v>Negligible</v>
      </c>
      <c r="Q407" s="77" t="str">
        <f>VLOOKUP(F407,'N2K Features'!$D$5:$CL$125,12,FALSE)</f>
        <v>Low</v>
      </c>
      <c r="R407" s="77" t="str">
        <f>VLOOKUP(F407,'N2K Features'!$D$5:$CL$125,13,FALSE)</f>
        <v>No</v>
      </c>
      <c r="S407" s="77">
        <f>VLOOKUP(F407,'N2K Features'!$D$5:$CL$125,14,FALSE)</f>
        <v>0</v>
      </c>
      <c r="T407" s="77">
        <f>VLOOKUP(F407,'N2K Features'!$D$5:$CL$125,15,FALSE)</f>
        <v>0</v>
      </c>
      <c r="U407" s="77" t="str">
        <f>VLOOKUP(F407,'N2K Features'!$D$5:$CL$125,16,FALSE)</f>
        <v>No</v>
      </c>
      <c r="V407" s="77">
        <f>VLOOKUP(F407,'N2K Features'!$D$5:$CL$125, 17,FALSE)</f>
        <v>0</v>
      </c>
      <c r="W407" s="77">
        <f>VLOOKUP(F407,'N2K Features'!$D$5:$CL$125,18,FALSE)</f>
        <v>0</v>
      </c>
      <c r="X407" s="77" t="str">
        <f>VLOOKUP(F407,'N2K Features'!$D$5:$CL$125,19,FALSE)</f>
        <v>No</v>
      </c>
      <c r="Y407" s="77">
        <f>VLOOKUP(F407,'N2K Features'!$D$5:$CL$125,20,FALSE)</f>
        <v>0</v>
      </c>
      <c r="Z407" s="77">
        <f>VLOOKUP(F407,'N2K Features'!$D$5:$CL$125,21,FALSE)</f>
        <v>0</v>
      </c>
      <c r="AA407" s="77" t="str">
        <f>VLOOKUP(F407,'N2K Features'!$D$5:$CL$125,22,FALSE)</f>
        <v>No</v>
      </c>
      <c r="AB407" s="77">
        <f>VLOOKUP(F407,'N2K Features'!$D$5:$CL$125,23,FALSE)</f>
        <v>0</v>
      </c>
      <c r="AC407" s="77">
        <f>VLOOKUP(F407,'N2K Features'!$D$5:$CL$125,24,FALSE)</f>
        <v>0</v>
      </c>
      <c r="AD407" s="77" t="str">
        <f>VLOOKUP(F407,'N2K Features'!$D$5:$CL$125,25,FALSE)</f>
        <v>No</v>
      </c>
      <c r="AE407" s="77">
        <f>VLOOKUP(F407,'N2K Features'!$D$5:$CL$125,26,FALSE)</f>
        <v>0</v>
      </c>
      <c r="AF407" s="78">
        <f>VLOOKUP(F407,'N2K Features'!$D$5:$CL$125,27,FALSE)</f>
        <v>0</v>
      </c>
      <c r="AG407" s="76" t="str">
        <f>VLOOKUP(F407,'N2K Features'!$D$5:$CL$125,28,FALSE)</f>
        <v>No</v>
      </c>
      <c r="AH407" s="76">
        <f>VLOOKUP(F407,'N2K Features'!$D$5:$CL$125,29,FALSE)</f>
        <v>0</v>
      </c>
      <c r="AI407" s="76">
        <f>VLOOKUP(F407,'N2K Features'!$D$5:$CL$125,30,FALSE)</f>
        <v>0</v>
      </c>
      <c r="AJ407" s="76" t="str">
        <f>VLOOKUP(F407,'N2K Features'!$D$5:$CL$125,31,FALSE)</f>
        <v>No</v>
      </c>
      <c r="AK407" s="76">
        <f>VLOOKUP(F407,'N2K Features'!$D$5:$CL$125,32,FALSE)</f>
        <v>0</v>
      </c>
      <c r="AL407" s="76">
        <f>VLOOKUP(F407,'N2K Features'!$D$5:$CL$125,33,FALSE)</f>
        <v>0</v>
      </c>
      <c r="AM407" s="76" t="str">
        <f>VLOOKUP(F407,'N2K Features'!$D$5:$CL$125,34,FALSE)</f>
        <v>No</v>
      </c>
      <c r="AN407" s="76">
        <f>VLOOKUP(F407,'N2K Features'!$D$5:$CL$125,35,FALSE)</f>
        <v>0</v>
      </c>
      <c r="AO407" s="76">
        <f>VLOOKUP(F407,'N2K Features'!$D$5:$CL$125,36,FALSE)</f>
        <v>0</v>
      </c>
      <c r="AP407" s="76" t="str">
        <f>VLOOKUP(F407,'N2K Features'!$D$5:$CL$125,37,FALSE)</f>
        <v>No</v>
      </c>
      <c r="AQ407" s="76">
        <f>VLOOKUP(F407,'N2K Features'!$D$5:$CL$125,38,FALSE)</f>
        <v>0</v>
      </c>
      <c r="AR407" s="76">
        <f>VLOOKUP(F407,'N2K Features'!$D$5:$CL$125,39,FALSE)</f>
        <v>0</v>
      </c>
      <c r="AS407" s="76" t="str">
        <f>VLOOKUP(F407,'N2K Features'!$D$5:$CL$125,40,FALSE)</f>
        <v>No</v>
      </c>
      <c r="AT407" s="76">
        <f>VLOOKUP(F407,'N2K Features'!$D$5:$CL$125,41,FALSE)</f>
        <v>0</v>
      </c>
      <c r="AU407" s="76">
        <f>VLOOKUP(F407,'N2K Features'!$D$5:$CL$125,42,FALSE)</f>
        <v>0</v>
      </c>
      <c r="AV407" s="76" t="str">
        <f>VLOOKUP(F407,'N2K Features'!$D$5:$CL$125,43,FALSE)</f>
        <v>No</v>
      </c>
      <c r="AW407" s="76">
        <f>VLOOKUP(F407,'N2K Features'!$D$5:$CL$125,44,FALSE)</f>
        <v>0</v>
      </c>
      <c r="AX407" s="76">
        <f>VLOOKUP(F407,'N2K Features'!$D$5:$CL$125,45,FALSE)</f>
        <v>0</v>
      </c>
      <c r="AY407" s="76" t="str">
        <f>VLOOKUP(F407,'N2K Features'!$D$5:$CL$125,46,FALSE)</f>
        <v>No</v>
      </c>
      <c r="AZ407" s="76">
        <f>VLOOKUP(F407,'N2K Features'!$D$5:$CL$125,47,FALSE)</f>
        <v>0</v>
      </c>
      <c r="BA407" s="76">
        <f>VLOOKUP(F407,'N2K Features'!$D$5:$CL$125,48,FALSE)</f>
        <v>0</v>
      </c>
      <c r="BB407" s="76" t="str">
        <f>VLOOKUP(F407,'N2K Features'!$D$5:$CL$125,49,FALSE)</f>
        <v>No</v>
      </c>
      <c r="BC407" s="76">
        <f>VLOOKUP(F407,'N2K Features'!$D$5:$CL$125,50,FALSE)</f>
        <v>0</v>
      </c>
      <c r="BD407" s="130">
        <f>VLOOKUP(F407,'N2K Features'!$D$5:$CL$125,51,FALSE)</f>
        <v>0</v>
      </c>
      <c r="BE407" s="76" t="str">
        <f>VLOOKUP(F407,'N2K Features'!$D$5:$CL$125,52,FALSE)</f>
        <v>No</v>
      </c>
      <c r="BF407" s="76">
        <f>VLOOKUP(F407,'N2K Features'!$D$5:$CL$125,53,FALSE)</f>
        <v>0</v>
      </c>
      <c r="BG407" s="130">
        <f>VLOOKUP(F407,'N2K Features'!$D$5:$CL$125,54,FALSE)</f>
        <v>0</v>
      </c>
      <c r="BH407" s="76" t="str">
        <f>VLOOKUP(F407,'N2K Features'!$D$5:$CL$125,55,FALSE)</f>
        <v>No</v>
      </c>
      <c r="BI407" s="76">
        <f>VLOOKUP(F407,'N2K Features'!$D$5:$CL$125,56,FALSE)</f>
        <v>0</v>
      </c>
      <c r="BJ407" s="76">
        <f>VLOOKUP(F407,'N2K Features'!$D$5:$CL$125,57,FALSE)</f>
        <v>0</v>
      </c>
      <c r="BK407" s="76" t="str">
        <f>VLOOKUP(F407,'N2K Features'!$D$5:$CL$125,58,FALSE)</f>
        <v>No</v>
      </c>
      <c r="BL407" s="76">
        <f>VLOOKUP(F407,'N2K Features'!$D$5:$CL$125,59,FALSE)</f>
        <v>0</v>
      </c>
      <c r="BM407" s="130">
        <f>VLOOKUP(F407,'N2K Features'!$D$5:$CL$125,60,FALSE)</f>
        <v>0</v>
      </c>
      <c r="BN407" s="76" t="str">
        <f>VLOOKUP(F407,'N2K Features'!$D$5:$CL$125,61,FALSE)</f>
        <v>No</v>
      </c>
      <c r="BO407" s="76">
        <f>VLOOKUP(F407,'N2K Features'!$D$5:$CL$125,62,FALSE)</f>
        <v>0</v>
      </c>
      <c r="BP407" s="76">
        <f>VLOOKUP(F407,'N2K Features'!$D$5:$CL$125,63,FALSE)</f>
        <v>0</v>
      </c>
      <c r="BQ407" s="76" t="str">
        <f>VLOOKUP(F407,'N2K Features'!$D$5:$CL$125,64,FALSE)</f>
        <v>No</v>
      </c>
      <c r="BR407" s="76">
        <f>VLOOKUP(F407,'N2K Features'!$D$5:$CL$125,65,FALSE)</f>
        <v>0</v>
      </c>
      <c r="BS407" s="76">
        <f>VLOOKUP(F407,'N2K Features'!$D$5:$CL$125,66,FALSE)</f>
        <v>0</v>
      </c>
      <c r="BT407" s="76" t="str">
        <f>VLOOKUP(F407,'N2K Features'!$D$5:$CL$125,67,FALSE)</f>
        <v>No</v>
      </c>
      <c r="BU407" s="76">
        <f>VLOOKUP(F407,'N2K Features'!$D$5:$CL$125,68,FALSE)</f>
        <v>0</v>
      </c>
      <c r="BV407" s="76">
        <f>VLOOKUP(F407,'N2K Features'!$D$5:$CL$125,69,FALSE)</f>
        <v>0</v>
      </c>
      <c r="BW407" s="76" t="str">
        <f>VLOOKUP(F407,'N2K Features'!$D$5:$CL$125,70,FALSE)</f>
        <v>No</v>
      </c>
      <c r="BX407" s="76">
        <f>VLOOKUP(F407,'N2K Features'!$D$5:$CL$125,71,FALSE)</f>
        <v>0</v>
      </c>
      <c r="BY407" s="130">
        <f>VLOOKUP(F407,'N2K Features'!$D$5:$CL$125,72,FALSE)</f>
        <v>0</v>
      </c>
      <c r="BZ407" s="76" t="str">
        <f>VLOOKUP(F407,'N2K Features'!$D$5:$CL$125,73,FALSE)</f>
        <v>No</v>
      </c>
      <c r="CA407" s="76">
        <f>VLOOKUP(F407,'N2K Features'!$D$5:$CL$125,74,FALSE)</f>
        <v>0</v>
      </c>
      <c r="CB407" s="76">
        <f>VLOOKUP(F407,'N2K Features'!$D$5:$CL$125,75,FALSE)</f>
        <v>0</v>
      </c>
      <c r="CC407" s="76" t="str">
        <f>VLOOKUP(F407,'N2K Features'!$D$5:$CL$125,76,FALSE)</f>
        <v>No</v>
      </c>
      <c r="CD407" s="76">
        <f>VLOOKUP(F407,'N2K Features'!$D$5:$CL$125,77,FALSE)</f>
        <v>0</v>
      </c>
      <c r="CE407" s="76">
        <f>VLOOKUP(F407,'N2K Features'!$D$5:$CL$125,78,FALSE)</f>
        <v>0</v>
      </c>
      <c r="CF407" s="76" t="str">
        <f>VLOOKUP(F407,'N2K Features'!$D$5:$CL$125,79,FALSE)</f>
        <v>No</v>
      </c>
      <c r="CG407" s="76">
        <f>VLOOKUP(F407,'N2K Features'!$D$5:$CL$125,80,FALSE)</f>
        <v>0</v>
      </c>
      <c r="CH407" s="76">
        <f>VLOOKUP(F407,'N2K Features'!$D$5:$CL$125,81,FALSE)</f>
        <v>0</v>
      </c>
      <c r="CI407" s="76" t="str">
        <f>VLOOKUP(F407,'N2K Features'!$D$5:$CL$125,82,FALSE)</f>
        <v>No</v>
      </c>
      <c r="CJ407" s="76" t="str">
        <f>VLOOKUP(F407,'N2K Features'!$D$5:$CL$125,83,FALSE)</f>
        <v>Negligible</v>
      </c>
      <c r="CK407" s="76">
        <f>VLOOKUP(F407,'N2K Features'!$D$5:$CL$125,84,FALSE)</f>
        <v>0</v>
      </c>
      <c r="CL407" s="76" t="str">
        <f>VLOOKUP(F407,'N2K Features'!$D$5:$CL$125,85,FALSE)</f>
        <v>No</v>
      </c>
      <c r="CM407" s="76">
        <f>VLOOKUP(F407,'N2K Features'!$D$5:$CL$125,86,FALSE)</f>
        <v>0</v>
      </c>
      <c r="CN407" s="79">
        <f>VLOOKUP(F407,'N2K Features'!$D$5:$CL$125,87,FALSE)</f>
        <v>0</v>
      </c>
    </row>
    <row r="408" spans="1:92" ht="14.4" hidden="1" x14ac:dyDescent="0.3">
      <c r="A408" s="129" t="s">
        <v>371</v>
      </c>
      <c r="B408" s="59" t="s">
        <v>372</v>
      </c>
      <c r="C408" s="59" t="s">
        <v>528</v>
      </c>
      <c r="D408" s="59" t="s">
        <v>711</v>
      </c>
      <c r="E408" s="59" t="s">
        <v>604</v>
      </c>
      <c r="F408" s="59" t="s">
        <v>712</v>
      </c>
      <c r="G408" s="59" t="s">
        <v>713</v>
      </c>
      <c r="H408" s="179" t="s">
        <v>714</v>
      </c>
      <c r="I408" s="77" t="str">
        <f>VLOOKUP(F408,'N2K Features'!$D$5:$CL$125,4,FALSE)</f>
        <v>No</v>
      </c>
      <c r="J408" s="77" t="str">
        <f>VLOOKUP(F408,'N2K Features'!$D$5:$CL$125,5,FALSE)</f>
        <v>Negligible</v>
      </c>
      <c r="K408" s="77" t="str">
        <f>VLOOKUP(F408,'N2K Features'!$D$5:$CL$125,6,FALSE)</f>
        <v>Low</v>
      </c>
      <c r="L408" s="77" t="str">
        <f>VLOOKUP(F408,'N2K Features'!$D$5:$CL$125,7,FALSE)</f>
        <v>No</v>
      </c>
      <c r="M408" s="77" t="str">
        <f>VLOOKUP(F408,'N2K Features'!$D$5:$CL$125,8,FALSE)</f>
        <v>Negligible</v>
      </c>
      <c r="N408" s="77" t="str">
        <f>VLOOKUP(F408,'N2K Features'!$D$5:$CL$125,9,FALSE)</f>
        <v>Low</v>
      </c>
      <c r="O408" s="77" t="str">
        <f>VLOOKUP(F408,'N2K Features'!$D$5:$CL$125,10,FALSE)</f>
        <v>No</v>
      </c>
      <c r="P408" s="77" t="str">
        <f>VLOOKUP(F408,'N2K Features'!$D$5:$CL$125,11,FALSE)</f>
        <v>Negligible</v>
      </c>
      <c r="Q408" s="77" t="str">
        <f>VLOOKUP(F408,'N2K Features'!$D$5:$CL$125,12,FALSE)</f>
        <v>Low</v>
      </c>
      <c r="R408" s="77" t="str">
        <f>VLOOKUP(F408,'N2K Features'!$D$5:$CL$125,13,FALSE)</f>
        <v>No</v>
      </c>
      <c r="S408" s="77" t="str">
        <f>VLOOKUP(F408,'N2K Features'!$D$5:$CL$125,14,FALSE)</f>
        <v>Negligible</v>
      </c>
      <c r="T408" s="77" t="str">
        <f>VLOOKUP(F408,'N2K Features'!$D$5:$CL$125,15,FALSE)</f>
        <v>Low</v>
      </c>
      <c r="U408" s="77" t="str">
        <f>VLOOKUP(F408,'N2K Features'!$D$5:$CL$125,16,FALSE)</f>
        <v>No</v>
      </c>
      <c r="V408" s="77">
        <f>VLOOKUP(F408,'N2K Features'!$D$5:$CL$125, 17,FALSE)</f>
        <v>0</v>
      </c>
      <c r="W408" s="77">
        <f>VLOOKUP(F408,'N2K Features'!$D$5:$CL$125,18,FALSE)</f>
        <v>0</v>
      </c>
      <c r="X408" s="77" t="str">
        <f>VLOOKUP(F408,'N2K Features'!$D$5:$CL$125,19,FALSE)</f>
        <v>No</v>
      </c>
      <c r="Y408" s="77">
        <f>VLOOKUP(F408,'N2K Features'!$D$5:$CL$125,20,FALSE)</f>
        <v>0</v>
      </c>
      <c r="Z408" s="77">
        <f>VLOOKUP(F408,'N2K Features'!$D$5:$CL$125,21,FALSE)</f>
        <v>0</v>
      </c>
      <c r="AA408" s="77" t="str">
        <f>VLOOKUP(F408,'N2K Features'!$D$5:$CL$125,22,FALSE)</f>
        <v>No</v>
      </c>
      <c r="AB408" s="77">
        <f>VLOOKUP(F408,'N2K Features'!$D$5:$CL$125,23,FALSE)</f>
        <v>0</v>
      </c>
      <c r="AC408" s="77">
        <f>VLOOKUP(F408,'N2K Features'!$D$5:$CL$125,24,FALSE)</f>
        <v>0</v>
      </c>
      <c r="AD408" s="77" t="str">
        <f>VLOOKUP(F408,'N2K Features'!$D$5:$CL$125,25,FALSE)</f>
        <v>No</v>
      </c>
      <c r="AE408" s="77">
        <f>VLOOKUP(F408,'N2K Features'!$D$5:$CL$125,26,FALSE)</f>
        <v>0</v>
      </c>
      <c r="AF408" s="78">
        <f>VLOOKUP(F408,'N2K Features'!$D$5:$CL$125,27,FALSE)</f>
        <v>0</v>
      </c>
      <c r="AG408" s="76" t="str">
        <f>VLOOKUP(F408,'N2K Features'!$D$5:$CL$125,28,FALSE)</f>
        <v>No</v>
      </c>
      <c r="AH408" s="76">
        <f>VLOOKUP(F408,'N2K Features'!$D$5:$CL$125,29,FALSE)</f>
        <v>0</v>
      </c>
      <c r="AI408" s="76">
        <f>VLOOKUP(F408,'N2K Features'!$D$5:$CL$125,30,FALSE)</f>
        <v>0</v>
      </c>
      <c r="AJ408" s="76" t="str">
        <f>VLOOKUP(F408,'N2K Features'!$D$5:$CL$125,31,FALSE)</f>
        <v>No</v>
      </c>
      <c r="AK408" s="76">
        <f>VLOOKUP(F408,'N2K Features'!$D$5:$CL$125,32,FALSE)</f>
        <v>0</v>
      </c>
      <c r="AL408" s="76">
        <f>VLOOKUP(F408,'N2K Features'!$D$5:$CL$125,33,FALSE)</f>
        <v>0</v>
      </c>
      <c r="AM408" s="76" t="str">
        <f>VLOOKUP(F408,'N2K Features'!$D$5:$CL$125,34,FALSE)</f>
        <v>No</v>
      </c>
      <c r="AN408" s="76">
        <f>VLOOKUP(F408,'N2K Features'!$D$5:$CL$125,35,FALSE)</f>
        <v>0</v>
      </c>
      <c r="AO408" s="76">
        <f>VLOOKUP(F408,'N2K Features'!$D$5:$CL$125,36,FALSE)</f>
        <v>0</v>
      </c>
      <c r="AP408" s="76" t="str">
        <f>VLOOKUP(F408,'N2K Features'!$D$5:$CL$125,37,FALSE)</f>
        <v>No</v>
      </c>
      <c r="AQ408" s="76">
        <f>VLOOKUP(F408,'N2K Features'!$D$5:$CL$125,38,FALSE)</f>
        <v>0</v>
      </c>
      <c r="AR408" s="76">
        <f>VLOOKUP(F408,'N2K Features'!$D$5:$CL$125,39,FALSE)</f>
        <v>0</v>
      </c>
      <c r="AS408" s="76" t="str">
        <f>VLOOKUP(F408,'N2K Features'!$D$5:$CL$125,40,FALSE)</f>
        <v>No</v>
      </c>
      <c r="AT408" s="76">
        <f>VLOOKUP(F408,'N2K Features'!$D$5:$CL$125,41,FALSE)</f>
        <v>0</v>
      </c>
      <c r="AU408" s="76">
        <f>VLOOKUP(F408,'N2K Features'!$D$5:$CL$125,42,FALSE)</f>
        <v>0</v>
      </c>
      <c r="AV408" s="76" t="str">
        <f>VLOOKUP(F408,'N2K Features'!$D$5:$CL$125,43,FALSE)</f>
        <v>No</v>
      </c>
      <c r="AW408" s="76">
        <f>VLOOKUP(F408,'N2K Features'!$D$5:$CL$125,44,FALSE)</f>
        <v>0</v>
      </c>
      <c r="AX408" s="76">
        <f>VLOOKUP(F408,'N2K Features'!$D$5:$CL$125,45,FALSE)</f>
        <v>0</v>
      </c>
      <c r="AY408" s="76" t="str">
        <f>VLOOKUP(F408,'N2K Features'!$D$5:$CL$125,46,FALSE)</f>
        <v>No</v>
      </c>
      <c r="AZ408" s="76">
        <f>VLOOKUP(F408,'N2K Features'!$D$5:$CL$125,47,FALSE)</f>
        <v>0</v>
      </c>
      <c r="BA408" s="76">
        <f>VLOOKUP(F408,'N2K Features'!$D$5:$CL$125,48,FALSE)</f>
        <v>0</v>
      </c>
      <c r="BB408" s="76" t="str">
        <f>VLOOKUP(F408,'N2K Features'!$D$5:$CL$125,49,FALSE)</f>
        <v>No</v>
      </c>
      <c r="BC408" s="76">
        <f>VLOOKUP(F408,'N2K Features'!$D$5:$CL$125,50,FALSE)</f>
        <v>0</v>
      </c>
      <c r="BD408" s="130">
        <f>VLOOKUP(F408,'N2K Features'!$D$5:$CL$125,51,FALSE)</f>
        <v>0</v>
      </c>
      <c r="BE408" s="76" t="str">
        <f>VLOOKUP(F408,'N2K Features'!$D$5:$CL$125,52,FALSE)</f>
        <v>No</v>
      </c>
      <c r="BF408" s="76">
        <f>VLOOKUP(F408,'N2K Features'!$D$5:$CL$125,53,FALSE)</f>
        <v>0</v>
      </c>
      <c r="BG408" s="130">
        <f>VLOOKUP(F408,'N2K Features'!$D$5:$CL$125,54,FALSE)</f>
        <v>0</v>
      </c>
      <c r="BH408" s="76" t="str">
        <f>VLOOKUP(F408,'N2K Features'!$D$5:$CL$125,55,FALSE)</f>
        <v>No</v>
      </c>
      <c r="BI408" s="76">
        <f>VLOOKUP(F408,'N2K Features'!$D$5:$CL$125,56,FALSE)</f>
        <v>0</v>
      </c>
      <c r="BJ408" s="76">
        <f>VLOOKUP(F408,'N2K Features'!$D$5:$CL$125,57,FALSE)</f>
        <v>0</v>
      </c>
      <c r="BK408" s="76" t="str">
        <f>VLOOKUP(F408,'N2K Features'!$D$5:$CL$125,58,FALSE)</f>
        <v>No</v>
      </c>
      <c r="BL408" s="76">
        <f>VLOOKUP(F408,'N2K Features'!$D$5:$CL$125,59,FALSE)</f>
        <v>0</v>
      </c>
      <c r="BM408" s="130">
        <f>VLOOKUP(F408,'N2K Features'!$D$5:$CL$125,60,FALSE)</f>
        <v>0</v>
      </c>
      <c r="BN408" s="76" t="str">
        <f>VLOOKUP(F408,'N2K Features'!$D$5:$CL$125,61,FALSE)</f>
        <v>No</v>
      </c>
      <c r="BO408" s="76">
        <f>VLOOKUP(F408,'N2K Features'!$D$5:$CL$125,62,FALSE)</f>
        <v>0</v>
      </c>
      <c r="BP408" s="76">
        <f>VLOOKUP(F408,'N2K Features'!$D$5:$CL$125,63,FALSE)</f>
        <v>0</v>
      </c>
      <c r="BQ408" s="76" t="str">
        <f>VLOOKUP(F408,'N2K Features'!$D$5:$CL$125,64,FALSE)</f>
        <v>No</v>
      </c>
      <c r="BR408" s="76">
        <f>VLOOKUP(F408,'N2K Features'!$D$5:$CL$125,65,FALSE)</f>
        <v>0</v>
      </c>
      <c r="BS408" s="76">
        <f>VLOOKUP(F408,'N2K Features'!$D$5:$CL$125,66,FALSE)</f>
        <v>0</v>
      </c>
      <c r="BT408" s="76" t="str">
        <f>VLOOKUP(F408,'N2K Features'!$D$5:$CL$125,67,FALSE)</f>
        <v>No</v>
      </c>
      <c r="BU408" s="76">
        <f>VLOOKUP(F408,'N2K Features'!$D$5:$CL$125,68,FALSE)</f>
        <v>0</v>
      </c>
      <c r="BV408" s="76">
        <f>VLOOKUP(F408,'N2K Features'!$D$5:$CL$125,69,FALSE)</f>
        <v>0</v>
      </c>
      <c r="BW408" s="76" t="str">
        <f>VLOOKUP(F408,'N2K Features'!$D$5:$CL$125,70,FALSE)</f>
        <v>No</v>
      </c>
      <c r="BX408" s="76">
        <f>VLOOKUP(F408,'N2K Features'!$D$5:$CL$125,71,FALSE)</f>
        <v>0</v>
      </c>
      <c r="BY408" s="130">
        <f>VLOOKUP(F408,'N2K Features'!$D$5:$CL$125,72,FALSE)</f>
        <v>0</v>
      </c>
      <c r="BZ408" s="76" t="str">
        <f>VLOOKUP(F408,'N2K Features'!$D$5:$CL$125,73,FALSE)</f>
        <v>No</v>
      </c>
      <c r="CA408" s="76">
        <f>VLOOKUP(F408,'N2K Features'!$D$5:$CL$125,74,FALSE)</f>
        <v>0</v>
      </c>
      <c r="CB408" s="76">
        <f>VLOOKUP(F408,'N2K Features'!$D$5:$CL$125,75,FALSE)</f>
        <v>0</v>
      </c>
      <c r="CC408" s="76" t="str">
        <f>VLOOKUP(F408,'N2K Features'!$D$5:$CL$125,76,FALSE)</f>
        <v>No</v>
      </c>
      <c r="CD408" s="76">
        <f>VLOOKUP(F408,'N2K Features'!$D$5:$CL$125,77,FALSE)</f>
        <v>0</v>
      </c>
      <c r="CE408" s="76">
        <f>VLOOKUP(F408,'N2K Features'!$D$5:$CL$125,78,FALSE)</f>
        <v>0</v>
      </c>
      <c r="CF408" s="76" t="str">
        <f>VLOOKUP(F408,'N2K Features'!$D$5:$CL$125,79,FALSE)</f>
        <v>No</v>
      </c>
      <c r="CG408" s="76">
        <f>VLOOKUP(F408,'N2K Features'!$D$5:$CL$125,80,FALSE)</f>
        <v>0</v>
      </c>
      <c r="CH408" s="76">
        <f>VLOOKUP(F408,'N2K Features'!$D$5:$CL$125,81,FALSE)</f>
        <v>0</v>
      </c>
      <c r="CI408" s="76" t="str">
        <f>VLOOKUP(F408,'N2K Features'!$D$5:$CL$125,82,FALSE)</f>
        <v>No</v>
      </c>
      <c r="CJ408" s="76">
        <f>VLOOKUP(F408,'N2K Features'!$D$5:$CL$125,83,FALSE)</f>
        <v>0</v>
      </c>
      <c r="CK408" s="76">
        <f>VLOOKUP(F408,'N2K Features'!$D$5:$CL$125,84,FALSE)</f>
        <v>0</v>
      </c>
      <c r="CL408" s="76" t="str">
        <f>VLOOKUP(F408,'N2K Features'!$D$5:$CL$125,85,FALSE)</f>
        <v>No</v>
      </c>
      <c r="CM408" s="76">
        <f>VLOOKUP(F408,'N2K Features'!$D$5:$CL$125,86,FALSE)</f>
        <v>0</v>
      </c>
      <c r="CN408" s="79">
        <f>VLOOKUP(F408,'N2K Features'!$D$5:$CL$125,87,FALSE)</f>
        <v>0</v>
      </c>
    </row>
    <row r="409" spans="1:92" ht="14.4" hidden="1" x14ac:dyDescent="0.3">
      <c r="A409" s="129" t="s">
        <v>371</v>
      </c>
      <c r="B409" s="59" t="s">
        <v>372</v>
      </c>
      <c r="C409" s="59" t="s">
        <v>528</v>
      </c>
      <c r="D409" s="59" t="s">
        <v>55</v>
      </c>
      <c r="E409" s="59" t="s">
        <v>57</v>
      </c>
      <c r="F409" s="59" t="s">
        <v>56</v>
      </c>
      <c r="G409" s="59" t="s">
        <v>57</v>
      </c>
      <c r="H409" s="179" t="s">
        <v>58</v>
      </c>
      <c r="I409" s="77" t="str">
        <f>VLOOKUP(F409,'N2K Features'!$D$5:$CL$125,4,FALSE)</f>
        <v>No</v>
      </c>
      <c r="J409" s="77">
        <f>VLOOKUP(F409,'N2K Features'!$D$5:$CL$125,5,FALSE)</f>
        <v>0</v>
      </c>
      <c r="K409" s="77">
        <f>VLOOKUP(F409,'N2K Features'!$D$5:$CL$125,6,FALSE)</f>
        <v>0</v>
      </c>
      <c r="L409" s="77" t="str">
        <f>VLOOKUP(F409,'N2K Features'!$D$5:$CL$125,7,FALSE)</f>
        <v>No</v>
      </c>
      <c r="M409" s="77" t="str">
        <f>VLOOKUP(F409,'N2K Features'!$D$5:$CL$125,8,FALSE)</f>
        <v>Negligible</v>
      </c>
      <c r="N409" s="77" t="str">
        <f>VLOOKUP(F409,'N2K Features'!$D$5:$CL$125,9,FALSE)</f>
        <v>Low</v>
      </c>
      <c r="O409" s="77" t="str">
        <f>VLOOKUP(F409,'N2K Features'!$D$5:$CL$125,10,FALSE)</f>
        <v>No</v>
      </c>
      <c r="P409" s="77" t="str">
        <f>VLOOKUP(F409,'N2K Features'!$D$5:$CL$125,11,FALSE)</f>
        <v>Negligible</v>
      </c>
      <c r="Q409" s="77" t="str">
        <f>VLOOKUP(F409,'N2K Features'!$D$5:$CL$125,12,FALSE)</f>
        <v>Low</v>
      </c>
      <c r="R409" s="77" t="str">
        <f>VLOOKUP(F409,'N2K Features'!$D$5:$CL$125,13,FALSE)</f>
        <v>No</v>
      </c>
      <c r="S409" s="77">
        <f>VLOOKUP(F409,'N2K Features'!$D$5:$CL$125,14,FALSE)</f>
        <v>0</v>
      </c>
      <c r="T409" s="77">
        <f>VLOOKUP(F409,'N2K Features'!$D$5:$CL$125,15,FALSE)</f>
        <v>0</v>
      </c>
      <c r="U409" s="77" t="str">
        <f>VLOOKUP(F409,'N2K Features'!$D$5:$CL$125,16,FALSE)</f>
        <v>No</v>
      </c>
      <c r="V409" s="77">
        <f>VLOOKUP(F409,'N2K Features'!$D$5:$CL$125, 17,FALSE)</f>
        <v>0</v>
      </c>
      <c r="W409" s="77">
        <f>VLOOKUP(F409,'N2K Features'!$D$5:$CL$125,18,FALSE)</f>
        <v>0</v>
      </c>
      <c r="X409" s="77" t="str">
        <f>VLOOKUP(F409,'N2K Features'!$D$5:$CL$125,19,FALSE)</f>
        <v>No</v>
      </c>
      <c r="Y409" s="77">
        <f>VLOOKUP(F409,'N2K Features'!$D$5:$CL$125,20,FALSE)</f>
        <v>0</v>
      </c>
      <c r="Z409" s="77">
        <f>VLOOKUP(F409,'N2K Features'!$D$5:$CL$125,21,FALSE)</f>
        <v>0</v>
      </c>
      <c r="AA409" s="77" t="str">
        <f>VLOOKUP(F409,'N2K Features'!$D$5:$CL$125,22,FALSE)</f>
        <v>No</v>
      </c>
      <c r="AB409" s="77">
        <f>VLOOKUP(F409,'N2K Features'!$D$5:$CL$125,23,FALSE)</f>
        <v>0</v>
      </c>
      <c r="AC409" s="77">
        <f>VLOOKUP(F409,'N2K Features'!$D$5:$CL$125,24,FALSE)</f>
        <v>0</v>
      </c>
      <c r="AD409" s="77" t="str">
        <f>VLOOKUP(F409,'N2K Features'!$D$5:$CL$125,25,FALSE)</f>
        <v>No</v>
      </c>
      <c r="AE409" s="77">
        <f>VLOOKUP(F409,'N2K Features'!$D$5:$CL$125,26,FALSE)</f>
        <v>0</v>
      </c>
      <c r="AF409" s="78">
        <f>VLOOKUP(F409,'N2K Features'!$D$5:$CL$125,27,FALSE)</f>
        <v>0</v>
      </c>
      <c r="AG409" s="76" t="str">
        <f>VLOOKUP(F409,'N2K Features'!$D$5:$CL$125,28,FALSE)</f>
        <v>No</v>
      </c>
      <c r="AH409" s="76">
        <f>VLOOKUP(F409,'N2K Features'!$D$5:$CL$125,29,FALSE)</f>
        <v>0</v>
      </c>
      <c r="AI409" s="76">
        <f>VLOOKUP(F409,'N2K Features'!$D$5:$CL$125,30,FALSE)</f>
        <v>0</v>
      </c>
      <c r="AJ409" s="76" t="str">
        <f>VLOOKUP(F409,'N2K Features'!$D$5:$CL$125,31,FALSE)</f>
        <v>No</v>
      </c>
      <c r="AK409" s="76">
        <f>VLOOKUP(F409,'N2K Features'!$D$5:$CL$125,32,FALSE)</f>
        <v>0</v>
      </c>
      <c r="AL409" s="76">
        <f>VLOOKUP(F409,'N2K Features'!$D$5:$CL$125,33,FALSE)</f>
        <v>0</v>
      </c>
      <c r="AM409" s="76" t="str">
        <f>VLOOKUP(F409,'N2K Features'!$D$5:$CL$125,34,FALSE)</f>
        <v>No</v>
      </c>
      <c r="AN409" s="76">
        <f>VLOOKUP(F409,'N2K Features'!$D$5:$CL$125,35,FALSE)</f>
        <v>0</v>
      </c>
      <c r="AO409" s="76">
        <f>VLOOKUP(F409,'N2K Features'!$D$5:$CL$125,36,FALSE)</f>
        <v>0</v>
      </c>
      <c r="AP409" s="76" t="str">
        <f>VLOOKUP(F409,'N2K Features'!$D$5:$CL$125,37,FALSE)</f>
        <v>No</v>
      </c>
      <c r="AQ409" s="76">
        <f>VLOOKUP(F409,'N2K Features'!$D$5:$CL$125,38,FALSE)</f>
        <v>0</v>
      </c>
      <c r="AR409" s="76">
        <f>VLOOKUP(F409,'N2K Features'!$D$5:$CL$125,39,FALSE)</f>
        <v>0</v>
      </c>
      <c r="AS409" s="76" t="str">
        <f>VLOOKUP(F409,'N2K Features'!$D$5:$CL$125,40,FALSE)</f>
        <v>No</v>
      </c>
      <c r="AT409" s="76">
        <f>VLOOKUP(F409,'N2K Features'!$D$5:$CL$125,41,FALSE)</f>
        <v>0</v>
      </c>
      <c r="AU409" s="76">
        <f>VLOOKUP(F409,'N2K Features'!$D$5:$CL$125,42,FALSE)</f>
        <v>0</v>
      </c>
      <c r="AV409" s="76" t="str">
        <f>VLOOKUP(F409,'N2K Features'!$D$5:$CL$125,43,FALSE)</f>
        <v>No</v>
      </c>
      <c r="AW409" s="76">
        <f>VLOOKUP(F409,'N2K Features'!$D$5:$CL$125,44,FALSE)</f>
        <v>0</v>
      </c>
      <c r="AX409" s="76">
        <f>VLOOKUP(F409,'N2K Features'!$D$5:$CL$125,45,FALSE)</f>
        <v>0</v>
      </c>
      <c r="AY409" s="76" t="str">
        <f>VLOOKUP(F409,'N2K Features'!$D$5:$CL$125,46,FALSE)</f>
        <v>No</v>
      </c>
      <c r="AZ409" s="76">
        <f>VLOOKUP(F409,'N2K Features'!$D$5:$CL$125,47,FALSE)</f>
        <v>0</v>
      </c>
      <c r="BA409" s="76">
        <f>VLOOKUP(F409,'N2K Features'!$D$5:$CL$125,48,FALSE)</f>
        <v>0</v>
      </c>
      <c r="BB409" s="76" t="str">
        <f>VLOOKUP(F409,'N2K Features'!$D$5:$CL$125,49,FALSE)</f>
        <v>No</v>
      </c>
      <c r="BC409" s="76">
        <f>VLOOKUP(F409,'N2K Features'!$D$5:$CL$125,50,FALSE)</f>
        <v>0</v>
      </c>
      <c r="BD409" s="130">
        <f>VLOOKUP(F409,'N2K Features'!$D$5:$CL$125,51,FALSE)</f>
        <v>0</v>
      </c>
      <c r="BE409" s="76" t="str">
        <f>VLOOKUP(F409,'N2K Features'!$D$5:$CL$125,52,FALSE)</f>
        <v>No</v>
      </c>
      <c r="BF409" s="76">
        <f>VLOOKUP(F409,'N2K Features'!$D$5:$CL$125,53,FALSE)</f>
        <v>0</v>
      </c>
      <c r="BG409" s="130">
        <f>VLOOKUP(F409,'N2K Features'!$D$5:$CL$125,54,FALSE)</f>
        <v>0</v>
      </c>
      <c r="BH409" s="76" t="str">
        <f>VLOOKUP(F409,'N2K Features'!$D$5:$CL$125,55,FALSE)</f>
        <v>No</v>
      </c>
      <c r="BI409" s="76">
        <f>VLOOKUP(F409,'N2K Features'!$D$5:$CL$125,56,FALSE)</f>
        <v>0</v>
      </c>
      <c r="BJ409" s="76">
        <f>VLOOKUP(F409,'N2K Features'!$D$5:$CL$125,57,FALSE)</f>
        <v>0</v>
      </c>
      <c r="BK409" s="76" t="str">
        <f>VLOOKUP(F409,'N2K Features'!$D$5:$CL$125,58,FALSE)</f>
        <v>No</v>
      </c>
      <c r="BL409" s="76">
        <f>VLOOKUP(F409,'N2K Features'!$D$5:$CL$125,59,FALSE)</f>
        <v>0</v>
      </c>
      <c r="BM409" s="130">
        <f>VLOOKUP(F409,'N2K Features'!$D$5:$CL$125,60,FALSE)</f>
        <v>0</v>
      </c>
      <c r="BN409" s="76" t="str">
        <f>VLOOKUP(F409,'N2K Features'!$D$5:$CL$125,61,FALSE)</f>
        <v>No</v>
      </c>
      <c r="BO409" s="76">
        <f>VLOOKUP(F409,'N2K Features'!$D$5:$CL$125,62,FALSE)</f>
        <v>0</v>
      </c>
      <c r="BP409" s="76">
        <f>VLOOKUP(F409,'N2K Features'!$D$5:$CL$125,63,FALSE)</f>
        <v>0</v>
      </c>
      <c r="BQ409" s="76" t="str">
        <f>VLOOKUP(F409,'N2K Features'!$D$5:$CL$125,64,FALSE)</f>
        <v>No</v>
      </c>
      <c r="BR409" s="76">
        <f>VLOOKUP(F409,'N2K Features'!$D$5:$CL$125,65,FALSE)</f>
        <v>0</v>
      </c>
      <c r="BS409" s="76">
        <f>VLOOKUP(F409,'N2K Features'!$D$5:$CL$125,66,FALSE)</f>
        <v>0</v>
      </c>
      <c r="BT409" s="76" t="str">
        <f>VLOOKUP(F409,'N2K Features'!$D$5:$CL$125,67,FALSE)</f>
        <v>No</v>
      </c>
      <c r="BU409" s="76">
        <f>VLOOKUP(F409,'N2K Features'!$D$5:$CL$125,68,FALSE)</f>
        <v>0</v>
      </c>
      <c r="BV409" s="76">
        <f>VLOOKUP(F409,'N2K Features'!$D$5:$CL$125,69,FALSE)</f>
        <v>0</v>
      </c>
      <c r="BW409" s="76" t="str">
        <f>VLOOKUP(F409,'N2K Features'!$D$5:$CL$125,70,FALSE)</f>
        <v>No</v>
      </c>
      <c r="BX409" s="76">
        <f>VLOOKUP(F409,'N2K Features'!$D$5:$CL$125,71,FALSE)</f>
        <v>0</v>
      </c>
      <c r="BY409" s="130">
        <f>VLOOKUP(F409,'N2K Features'!$D$5:$CL$125,72,FALSE)</f>
        <v>0</v>
      </c>
      <c r="BZ409" s="76" t="str">
        <f>VLOOKUP(F409,'N2K Features'!$D$5:$CL$125,73,FALSE)</f>
        <v>No</v>
      </c>
      <c r="CA409" s="76">
        <f>VLOOKUP(F409,'N2K Features'!$D$5:$CL$125,74,FALSE)</f>
        <v>0</v>
      </c>
      <c r="CB409" s="76">
        <f>VLOOKUP(F409,'N2K Features'!$D$5:$CL$125,75,FALSE)</f>
        <v>0</v>
      </c>
      <c r="CC409" s="76" t="str">
        <f>VLOOKUP(F409,'N2K Features'!$D$5:$CL$125,76,FALSE)</f>
        <v>No</v>
      </c>
      <c r="CD409" s="76">
        <f>VLOOKUP(F409,'N2K Features'!$D$5:$CL$125,77,FALSE)</f>
        <v>0</v>
      </c>
      <c r="CE409" s="76">
        <f>VLOOKUP(F409,'N2K Features'!$D$5:$CL$125,78,FALSE)</f>
        <v>0</v>
      </c>
      <c r="CF409" s="76" t="str">
        <f>VLOOKUP(F409,'N2K Features'!$D$5:$CL$125,79,FALSE)</f>
        <v>No</v>
      </c>
      <c r="CG409" s="76">
        <f>VLOOKUP(F409,'N2K Features'!$D$5:$CL$125,80,FALSE)</f>
        <v>0</v>
      </c>
      <c r="CH409" s="76">
        <f>VLOOKUP(F409,'N2K Features'!$D$5:$CL$125,81,FALSE)</f>
        <v>0</v>
      </c>
      <c r="CI409" s="76" t="str">
        <f>VLOOKUP(F409,'N2K Features'!$D$5:$CL$125,82,FALSE)</f>
        <v>No</v>
      </c>
      <c r="CJ409" s="76">
        <f>VLOOKUP(F409,'N2K Features'!$D$5:$CL$125,83,FALSE)</f>
        <v>0</v>
      </c>
      <c r="CK409" s="76">
        <f>VLOOKUP(F409,'N2K Features'!$D$5:$CL$125,84,FALSE)</f>
        <v>0</v>
      </c>
      <c r="CL409" s="76" t="str">
        <f>VLOOKUP(F409,'N2K Features'!$D$5:$CL$125,85,FALSE)</f>
        <v>Yes</v>
      </c>
      <c r="CM409" s="76" t="str">
        <f>VLOOKUP(F409,'N2K Features'!$D$5:$CL$125,86,FALSE)</f>
        <v>Low</v>
      </c>
      <c r="CN409" s="79" t="str">
        <f>VLOOKUP(F409,'N2K Features'!$D$5:$CL$125,87,FALSE)</f>
        <v xml:space="preserve">Iconic mammal species, but not easily viewed. </v>
      </c>
    </row>
    <row r="410" spans="1:92" ht="14.4" hidden="1" x14ac:dyDescent="0.3">
      <c r="A410" s="129" t="s">
        <v>373</v>
      </c>
      <c r="B410" s="59" t="s">
        <v>374</v>
      </c>
      <c r="C410" s="59" t="s">
        <v>585</v>
      </c>
      <c r="D410" s="59" t="s">
        <v>663</v>
      </c>
      <c r="E410" s="59" t="s">
        <v>600</v>
      </c>
      <c r="F410" s="59" t="s">
        <v>664</v>
      </c>
      <c r="G410" s="59" t="s">
        <v>665</v>
      </c>
      <c r="H410" s="179" t="s">
        <v>666</v>
      </c>
      <c r="I410" s="77" t="str">
        <f>VLOOKUP(F410,'N2K Features'!$D$5:$CL$125,4,FALSE)</f>
        <v>Yes</v>
      </c>
      <c r="J410" s="77" t="str">
        <f>VLOOKUP(F410,'N2K Features'!$D$5:$CL$125,5,FALSE)</f>
        <v>Medium</v>
      </c>
      <c r="K410" s="77" t="str">
        <f>VLOOKUP(F410,'N2K Features'!$D$5:$CL$125,6,FALSE)</f>
        <v>Moderate</v>
      </c>
      <c r="L410" s="77" t="str">
        <f>VLOOKUP(F410,'N2K Features'!$D$5:$CL$125,7,FALSE)</f>
        <v>Yes</v>
      </c>
      <c r="M410" s="77" t="str">
        <f>VLOOKUP(F410,'N2K Features'!$D$5:$CL$125,8,FALSE)</f>
        <v>Small</v>
      </c>
      <c r="N410" s="77" t="str">
        <f>VLOOKUP(F410,'N2K Features'!$D$5:$CL$125,9,FALSE)</f>
        <v>Low</v>
      </c>
      <c r="O410" s="77" t="str">
        <f>VLOOKUP(F410,'N2K Features'!$D$5:$CL$125,10,FALSE)</f>
        <v>Yes</v>
      </c>
      <c r="P410" s="77" t="str">
        <f>VLOOKUP(F410,'N2K Features'!$D$5:$CL$125,11,FALSE)</f>
        <v>Medium</v>
      </c>
      <c r="Q410" s="77" t="str">
        <f>VLOOKUP(F410,'N2K Features'!$D$5:$CL$125,12,FALSE)</f>
        <v>Low</v>
      </c>
      <c r="R410" s="77" t="str">
        <f>VLOOKUP(F410,'N2K Features'!$D$5:$CL$125,13,FALSE)</f>
        <v>Yes</v>
      </c>
      <c r="S410" s="77" t="str">
        <f>VLOOKUP(F410,'N2K Features'!$D$5:$CL$125,14,FALSE)</f>
        <v>Small</v>
      </c>
      <c r="T410" s="77" t="str">
        <f>VLOOKUP(F410,'N2K Features'!$D$5:$CL$125,15,FALSE)</f>
        <v>Low</v>
      </c>
      <c r="U410" s="77" t="str">
        <f>VLOOKUP(F410,'N2K Features'!$D$5:$CL$125,16,FALSE)</f>
        <v>Yes</v>
      </c>
      <c r="V410" s="77" t="str">
        <f>VLOOKUP(F410,'N2K Features'!$D$5:$CL$125, 17,FALSE)</f>
        <v>Medium</v>
      </c>
      <c r="W410" s="77" t="str">
        <f>VLOOKUP(F410,'N2K Features'!$D$5:$CL$125,18,FALSE)</f>
        <v>Low</v>
      </c>
      <c r="X410" s="77" t="str">
        <f>VLOOKUP(F410,'N2K Features'!$D$5:$CL$125,19,FALSE)</f>
        <v>No</v>
      </c>
      <c r="Y410" s="77">
        <f>VLOOKUP(F410,'N2K Features'!$D$5:$CL$125,20,FALSE)</f>
        <v>0</v>
      </c>
      <c r="Z410" s="77">
        <f>VLOOKUP(F410,'N2K Features'!$D$5:$CL$125,21,FALSE)</f>
        <v>0</v>
      </c>
      <c r="AA410" s="77" t="str">
        <f>VLOOKUP(F410,'N2K Features'!$D$5:$CL$125,22,FALSE)</f>
        <v>No</v>
      </c>
      <c r="AB410" s="77">
        <f>VLOOKUP(F410,'N2K Features'!$D$5:$CL$125,23,FALSE)</f>
        <v>0</v>
      </c>
      <c r="AC410" s="77">
        <f>VLOOKUP(F410,'N2K Features'!$D$5:$CL$125,24,FALSE)</f>
        <v>0</v>
      </c>
      <c r="AD410" s="77" t="str">
        <f>VLOOKUP(F410,'N2K Features'!$D$5:$CL$125,25,FALSE)</f>
        <v>Yes</v>
      </c>
      <c r="AE410" s="77" t="str">
        <f>VLOOKUP(F410,'N2K Features'!$D$5:$CL$125,26,FALSE)</f>
        <v>Small</v>
      </c>
      <c r="AF410" s="78" t="str">
        <f>VLOOKUP(F410,'N2K Features'!$D$5:$CL$125,27,FALSE)</f>
        <v>Low</v>
      </c>
      <c r="AG410" s="76" t="str">
        <f>VLOOKUP(F410,'N2K Features'!$D$5:$CL$125,28,FALSE)</f>
        <v>Yes</v>
      </c>
      <c r="AH410" s="76" t="str">
        <f>VLOOKUP(F410,'N2K Features'!$D$5:$CL$125,29,FALSE)</f>
        <v>Small</v>
      </c>
      <c r="AI410" s="76" t="str">
        <f>VLOOKUP(F410,'N2K Features'!$D$5:$CL$125,30,FALSE)</f>
        <v>High</v>
      </c>
      <c r="AJ410" s="76" t="str">
        <f>VLOOKUP(F410,'N2K Features'!$D$5:$CL$125,31,FALSE)</f>
        <v>No</v>
      </c>
      <c r="AK410" s="76">
        <f>VLOOKUP(F410,'N2K Features'!$D$5:$CL$125,32,FALSE)</f>
        <v>0</v>
      </c>
      <c r="AL410" s="76">
        <f>VLOOKUP(F410,'N2K Features'!$D$5:$CL$125,33,FALSE)</f>
        <v>0</v>
      </c>
      <c r="AM410" s="76" t="str">
        <f>VLOOKUP(F410,'N2K Features'!$D$5:$CL$125,34,FALSE)</f>
        <v>Yes</v>
      </c>
      <c r="AN410" s="76" t="str">
        <f>VLOOKUP(F410,'N2K Features'!$D$5:$CL$125,35,FALSE)</f>
        <v>Small</v>
      </c>
      <c r="AO410" s="76" t="str">
        <f>VLOOKUP(F410,'N2K Features'!$D$5:$CL$125,36,FALSE)</f>
        <v>Low</v>
      </c>
      <c r="AP410" s="76" t="str">
        <f>VLOOKUP(F410,'N2K Features'!$D$5:$CL$125,37,FALSE)</f>
        <v>Yes</v>
      </c>
      <c r="AQ410" s="76" t="str">
        <f>VLOOKUP(F410,'N2K Features'!$D$5:$CL$125,38,FALSE)</f>
        <v>Medium</v>
      </c>
      <c r="AR410" s="76" t="str">
        <f>VLOOKUP(F410,'N2K Features'!$D$5:$CL$125,39,FALSE)</f>
        <v>Low</v>
      </c>
      <c r="AS410" s="76" t="str">
        <f>VLOOKUP(F410,'N2K Features'!$D$5:$CL$125,40,FALSE)</f>
        <v>No</v>
      </c>
      <c r="AT410" s="76">
        <f>VLOOKUP(F410,'N2K Features'!$D$5:$CL$125,41,FALSE)</f>
        <v>0</v>
      </c>
      <c r="AU410" s="76">
        <f>VLOOKUP(F410,'N2K Features'!$D$5:$CL$125,42,FALSE)</f>
        <v>0</v>
      </c>
      <c r="AV410" s="76" t="str">
        <f>VLOOKUP(F410,'N2K Features'!$D$5:$CL$125,43,FALSE)</f>
        <v>No</v>
      </c>
      <c r="AW410" s="76">
        <f>VLOOKUP(F410,'N2K Features'!$D$5:$CL$125,44,FALSE)</f>
        <v>0</v>
      </c>
      <c r="AX410" s="76">
        <f>VLOOKUP(F410,'N2K Features'!$D$5:$CL$125,45,FALSE)</f>
        <v>0</v>
      </c>
      <c r="AY410" s="76" t="str">
        <f>VLOOKUP(F410,'N2K Features'!$D$5:$CL$125,46,FALSE)</f>
        <v>No</v>
      </c>
      <c r="AZ410" s="76">
        <f>VLOOKUP(F410,'N2K Features'!$D$5:$CL$125,47,FALSE)</f>
        <v>0</v>
      </c>
      <c r="BA410" s="76">
        <f>VLOOKUP(F410,'N2K Features'!$D$5:$CL$125,48,FALSE)</f>
        <v>0</v>
      </c>
      <c r="BB410" s="76" t="str">
        <f>VLOOKUP(F410,'N2K Features'!$D$5:$CL$125,49,FALSE)</f>
        <v>No</v>
      </c>
      <c r="BC410" s="76">
        <f>VLOOKUP(F410,'N2K Features'!$D$5:$CL$125,50,FALSE)</f>
        <v>0</v>
      </c>
      <c r="BD410" s="130">
        <f>VLOOKUP(F410,'N2K Features'!$D$5:$CL$125,51,FALSE)</f>
        <v>0</v>
      </c>
      <c r="BE410" s="76" t="str">
        <f>VLOOKUP(F410,'N2K Features'!$D$5:$CL$125,52,FALSE)</f>
        <v>No</v>
      </c>
      <c r="BF410" s="76">
        <f>VLOOKUP(F410,'N2K Features'!$D$5:$CL$125,53,FALSE)</f>
        <v>0</v>
      </c>
      <c r="BG410" s="130">
        <f>VLOOKUP(F410,'N2K Features'!$D$5:$CL$125,54,FALSE)</f>
        <v>0</v>
      </c>
      <c r="BH410" s="76" t="str">
        <f>VLOOKUP(F410,'N2K Features'!$D$5:$CL$125,55,FALSE)</f>
        <v>Yes</v>
      </c>
      <c r="BI410" s="76" t="str">
        <f>VLOOKUP(F410,'N2K Features'!$D$5:$CL$125,56,FALSE)</f>
        <v>Small</v>
      </c>
      <c r="BJ410" s="76" t="str">
        <f>VLOOKUP(F410,'N2K Features'!$D$5:$CL$125,57,FALSE)</f>
        <v>Low</v>
      </c>
      <c r="BK410" s="76" t="str">
        <f>VLOOKUP(F410,'N2K Features'!$D$5:$CL$125,58,FALSE)</f>
        <v>Yes</v>
      </c>
      <c r="BL410" s="76" t="str">
        <f>VLOOKUP(F410,'N2K Features'!$D$5:$CL$125,59,FALSE)</f>
        <v>Medium</v>
      </c>
      <c r="BM410" s="130" t="str">
        <f>VLOOKUP(F410,'N2K Features'!$D$5:$CL$125,60,FALSE)</f>
        <v>High</v>
      </c>
      <c r="BN410" s="76" t="str">
        <f>VLOOKUP(F410,'N2K Features'!$D$5:$CL$125,61,FALSE)</f>
        <v>No</v>
      </c>
      <c r="BO410" s="76">
        <f>VLOOKUP(F410,'N2K Features'!$D$5:$CL$125,62,FALSE)</f>
        <v>0</v>
      </c>
      <c r="BP410" s="76">
        <f>VLOOKUP(F410,'N2K Features'!$D$5:$CL$125,63,FALSE)</f>
        <v>0</v>
      </c>
      <c r="BQ410" s="76" t="str">
        <f>VLOOKUP(F410,'N2K Features'!$D$5:$CL$125,64,FALSE)</f>
        <v>No</v>
      </c>
      <c r="BR410" s="76">
        <f>VLOOKUP(F410,'N2K Features'!$D$5:$CL$125,65,FALSE)</f>
        <v>0</v>
      </c>
      <c r="BS410" s="76">
        <f>VLOOKUP(F410,'N2K Features'!$D$5:$CL$125,66,FALSE)</f>
        <v>0</v>
      </c>
      <c r="BT410" s="76" t="str">
        <f>VLOOKUP(F410,'N2K Features'!$D$5:$CL$125,67,FALSE)</f>
        <v>Yes</v>
      </c>
      <c r="BU410" s="76" t="str">
        <f>VLOOKUP(F410,'N2K Features'!$D$5:$CL$125,68,FALSE)</f>
        <v>Small</v>
      </c>
      <c r="BV410" s="76" t="str">
        <f>VLOOKUP(F410,'N2K Features'!$D$5:$CL$125,69,FALSE)</f>
        <v>Low</v>
      </c>
      <c r="BW410" s="76" t="str">
        <f>VLOOKUP(F410,'N2K Features'!$D$5:$CL$125,70,FALSE)</f>
        <v>Yes</v>
      </c>
      <c r="BX410" s="76" t="str">
        <f>VLOOKUP(F410,'N2K Features'!$D$5:$CL$125,71,FALSE)</f>
        <v>Medium</v>
      </c>
      <c r="BY410" s="130" t="str">
        <f>VLOOKUP(F410,'N2K Features'!$D$5:$CL$125,72,FALSE)</f>
        <v>High</v>
      </c>
      <c r="BZ410" s="76" t="str">
        <f>VLOOKUP(F410,'N2K Features'!$D$5:$CL$125,73,FALSE)</f>
        <v>Yes</v>
      </c>
      <c r="CA410" s="76" t="str">
        <f>VLOOKUP(F410,'N2K Features'!$D$5:$CL$125,74,FALSE)</f>
        <v>Large</v>
      </c>
      <c r="CB410" s="76" t="str">
        <f>VLOOKUP(F410,'N2K Features'!$D$5:$CL$125,75,FALSE)</f>
        <v>High</v>
      </c>
      <c r="CC410" s="76" t="str">
        <f>VLOOKUP(F410,'N2K Features'!$D$5:$CL$125,76,FALSE)</f>
        <v>No</v>
      </c>
      <c r="CD410" s="76">
        <f>VLOOKUP(F410,'N2K Features'!$D$5:$CL$125,77,FALSE)</f>
        <v>0</v>
      </c>
      <c r="CE410" s="76">
        <f>VLOOKUP(F410,'N2K Features'!$D$5:$CL$125,78,FALSE)</f>
        <v>0</v>
      </c>
      <c r="CF410" s="76" t="str">
        <f>VLOOKUP(F410,'N2K Features'!$D$5:$CL$125,79,FALSE)</f>
        <v>Yes</v>
      </c>
      <c r="CG410" s="76" t="str">
        <f>VLOOKUP(F410,'N2K Features'!$D$5:$CL$125,80,FALSE)</f>
        <v>Medium</v>
      </c>
      <c r="CH410" s="76" t="str">
        <f>VLOOKUP(F410,'N2K Features'!$D$5:$CL$125,81,FALSE)</f>
        <v>Low</v>
      </c>
      <c r="CI410" s="76" t="str">
        <f>VLOOKUP(F410,'N2K Features'!$D$5:$CL$125,82,FALSE)</f>
        <v>Yes</v>
      </c>
      <c r="CJ410" s="76" t="str">
        <f>VLOOKUP(F410,'N2K Features'!$D$5:$CL$125,83,FALSE)</f>
        <v>Medium</v>
      </c>
      <c r="CK410" s="76" t="str">
        <f>VLOOKUP(F410,'N2K Features'!$D$5:$CL$125,84,FALSE)</f>
        <v>High</v>
      </c>
      <c r="CL410" s="76" t="str">
        <f>VLOOKUP(F410,'N2K Features'!$D$5:$CL$125,85,FALSE)</f>
        <v>Yes</v>
      </c>
      <c r="CM410" s="76" t="str">
        <f>VLOOKUP(F410,'N2K Features'!$D$5:$CL$125,86,FALSE)</f>
        <v>High</v>
      </c>
      <c r="CN410" s="79" t="str">
        <f>VLOOKUP(F410,'N2K Features'!$D$5:$CL$125,87,FALSE)</f>
        <v xml:space="preserve">Key element of iconic coastal landscapes of Wales, used by walkers (Wales Coast Path). Show of flowers, bird interest. </v>
      </c>
    </row>
    <row r="411" spans="1:92" ht="14.4" hidden="1" x14ac:dyDescent="0.3">
      <c r="A411" s="129" t="s">
        <v>375</v>
      </c>
      <c r="B411" s="59" t="s">
        <v>376</v>
      </c>
      <c r="C411" s="59" t="s">
        <v>585</v>
      </c>
      <c r="D411" s="59" t="s">
        <v>166</v>
      </c>
      <c r="E411" s="59" t="s">
        <v>592</v>
      </c>
      <c r="F411" s="59" t="s">
        <v>167</v>
      </c>
      <c r="G411" s="59" t="s">
        <v>168</v>
      </c>
      <c r="H411" s="179" t="s">
        <v>169</v>
      </c>
      <c r="I411" s="77" t="str">
        <f>VLOOKUP(F411,'N2K Features'!$D$5:$CL$125,4,FALSE)</f>
        <v>Yes</v>
      </c>
      <c r="J411" s="77" t="str">
        <f>VLOOKUP(F411,'N2K Features'!$D$5:$CL$125,5,FALSE)</f>
        <v>Medium</v>
      </c>
      <c r="K411" s="77" t="str">
        <f>VLOOKUP(F411,'N2K Features'!$D$5:$CL$125,6,FALSE)</f>
        <v>Moderate</v>
      </c>
      <c r="L411" s="77" t="str">
        <f>VLOOKUP(F411,'N2K Features'!$D$5:$CL$125,7,FALSE)</f>
        <v>Yes</v>
      </c>
      <c r="M411" s="77" t="str">
        <f>VLOOKUP(F411,'N2K Features'!$D$5:$CL$125,8,FALSE)</f>
        <v>Large</v>
      </c>
      <c r="N411" s="77" t="str">
        <f>VLOOKUP(F411,'N2K Features'!$D$5:$CL$125,9,FALSE)</f>
        <v>Moderate</v>
      </c>
      <c r="O411" s="77" t="str">
        <f>VLOOKUP(F411,'N2K Features'!$D$5:$CL$125,10,FALSE)</f>
        <v>Yes</v>
      </c>
      <c r="P411" s="77" t="str">
        <f>VLOOKUP(F411,'N2K Features'!$D$5:$CL$125,11,FALSE)</f>
        <v>Medium</v>
      </c>
      <c r="Q411" s="77" t="str">
        <f>VLOOKUP(F411,'N2K Features'!$D$5:$CL$125,12,FALSE)</f>
        <v>Low</v>
      </c>
      <c r="R411" s="77" t="str">
        <f>VLOOKUP(F411,'N2K Features'!$D$5:$CL$125,13,FALSE)</f>
        <v>Yes</v>
      </c>
      <c r="S411" s="77" t="str">
        <f>VLOOKUP(F411,'N2K Features'!$D$5:$CL$125,14,FALSE)</f>
        <v>Medium</v>
      </c>
      <c r="T411" s="77" t="str">
        <f>VLOOKUP(F411,'N2K Features'!$D$5:$CL$125,15,FALSE)</f>
        <v>Moderate</v>
      </c>
      <c r="U411" s="77" t="str">
        <f>VLOOKUP(F411,'N2K Features'!$D$5:$CL$125,16,FALSE)</f>
        <v>Yes</v>
      </c>
      <c r="V411" s="77" t="str">
        <f>VLOOKUP(F411,'N2K Features'!$D$5:$CL$125, 17,FALSE)</f>
        <v>Medium</v>
      </c>
      <c r="W411" s="77" t="str">
        <f>VLOOKUP(F411,'N2K Features'!$D$5:$CL$125,18,FALSE)</f>
        <v>Low</v>
      </c>
      <c r="X411" s="77" t="str">
        <f>VLOOKUP(F411,'N2K Features'!$D$5:$CL$125,19,FALSE)</f>
        <v>No</v>
      </c>
      <c r="Y411" s="77">
        <f>VLOOKUP(F411,'N2K Features'!$D$5:$CL$125,20,FALSE)</f>
        <v>0</v>
      </c>
      <c r="Z411" s="77">
        <f>VLOOKUP(F411,'N2K Features'!$D$5:$CL$125,21,FALSE)</f>
        <v>0</v>
      </c>
      <c r="AA411" s="77" t="str">
        <f>VLOOKUP(F411,'N2K Features'!$D$5:$CL$125,22,FALSE)</f>
        <v>No</v>
      </c>
      <c r="AB411" s="77">
        <f>VLOOKUP(F411,'N2K Features'!$D$5:$CL$125,23,FALSE)</f>
        <v>0</v>
      </c>
      <c r="AC411" s="77">
        <f>VLOOKUP(F411,'N2K Features'!$D$5:$CL$125,24,FALSE)</f>
        <v>0</v>
      </c>
      <c r="AD411" s="77" t="str">
        <f>VLOOKUP(F411,'N2K Features'!$D$5:$CL$125,25,FALSE)</f>
        <v>Yes</v>
      </c>
      <c r="AE411" s="77" t="str">
        <f>VLOOKUP(F411,'N2K Features'!$D$5:$CL$125,26,FALSE)</f>
        <v>Medium</v>
      </c>
      <c r="AF411" s="78" t="str">
        <f>VLOOKUP(F411,'N2K Features'!$D$5:$CL$125,27,FALSE)</f>
        <v>High</v>
      </c>
      <c r="AG411" s="76" t="str">
        <f>VLOOKUP(F411,'N2K Features'!$D$5:$CL$125,28,FALSE)</f>
        <v>Yes</v>
      </c>
      <c r="AH411" s="76" t="str">
        <f>VLOOKUP(F411,'N2K Features'!$D$5:$CL$125,29,FALSE)</f>
        <v>Small</v>
      </c>
      <c r="AI411" s="76" t="str">
        <f>VLOOKUP(F411,'N2K Features'!$D$5:$CL$125,30,FALSE)</f>
        <v>High</v>
      </c>
      <c r="AJ411" s="76" t="str">
        <f>VLOOKUP(F411,'N2K Features'!$D$5:$CL$125,31,FALSE)</f>
        <v>No</v>
      </c>
      <c r="AK411" s="76">
        <f>VLOOKUP(F411,'N2K Features'!$D$5:$CL$125,32,FALSE)</f>
        <v>0</v>
      </c>
      <c r="AL411" s="76">
        <f>VLOOKUP(F411,'N2K Features'!$D$5:$CL$125,33,FALSE)</f>
        <v>0</v>
      </c>
      <c r="AM411" s="76" t="str">
        <f>VLOOKUP(F411,'N2K Features'!$D$5:$CL$125,34,FALSE)</f>
        <v>No</v>
      </c>
      <c r="AN411" s="76">
        <f>VLOOKUP(F411,'N2K Features'!$D$5:$CL$125,35,FALSE)</f>
        <v>0</v>
      </c>
      <c r="AO411" s="76">
        <f>VLOOKUP(F411,'N2K Features'!$D$5:$CL$125,36,FALSE)</f>
        <v>0</v>
      </c>
      <c r="AP411" s="76" t="str">
        <f>VLOOKUP(F411,'N2K Features'!$D$5:$CL$125,37,FALSE)</f>
        <v>Yes</v>
      </c>
      <c r="AQ411" s="76" t="str">
        <f>VLOOKUP(F411,'N2K Features'!$D$5:$CL$125,38,FALSE)</f>
        <v>Medium</v>
      </c>
      <c r="AR411" s="76" t="str">
        <f>VLOOKUP(F411,'N2K Features'!$D$5:$CL$125,39,FALSE)</f>
        <v>Low</v>
      </c>
      <c r="AS411" s="76" t="str">
        <f>VLOOKUP(F411,'N2K Features'!$D$5:$CL$125,40,FALSE)</f>
        <v>No</v>
      </c>
      <c r="AT411" s="76">
        <f>VLOOKUP(F411,'N2K Features'!$D$5:$CL$125,41,FALSE)</f>
        <v>0</v>
      </c>
      <c r="AU411" s="76">
        <f>VLOOKUP(F411,'N2K Features'!$D$5:$CL$125,42,FALSE)</f>
        <v>0</v>
      </c>
      <c r="AV411" s="76" t="str">
        <f>VLOOKUP(F411,'N2K Features'!$D$5:$CL$125,43,FALSE)</f>
        <v>No</v>
      </c>
      <c r="AW411" s="76">
        <f>VLOOKUP(F411,'N2K Features'!$D$5:$CL$125,44,FALSE)</f>
        <v>0</v>
      </c>
      <c r="AX411" s="76">
        <f>VLOOKUP(F411,'N2K Features'!$D$5:$CL$125,45,FALSE)</f>
        <v>0</v>
      </c>
      <c r="AY411" s="76" t="str">
        <f>VLOOKUP(F411,'N2K Features'!$D$5:$CL$125,46,FALSE)</f>
        <v>No</v>
      </c>
      <c r="AZ411" s="76">
        <f>VLOOKUP(F411,'N2K Features'!$D$5:$CL$125,47,FALSE)</f>
        <v>0</v>
      </c>
      <c r="BA411" s="76">
        <f>VLOOKUP(F411,'N2K Features'!$D$5:$CL$125,48,FALSE)</f>
        <v>0</v>
      </c>
      <c r="BB411" s="76" t="str">
        <f>VLOOKUP(F411,'N2K Features'!$D$5:$CL$125,49,FALSE)</f>
        <v>No</v>
      </c>
      <c r="BC411" s="76">
        <f>VLOOKUP(F411,'N2K Features'!$D$5:$CL$125,50,FALSE)</f>
        <v>0</v>
      </c>
      <c r="BD411" s="130">
        <f>VLOOKUP(F411,'N2K Features'!$D$5:$CL$125,51,FALSE)</f>
        <v>0</v>
      </c>
      <c r="BE411" s="76" t="str">
        <f>VLOOKUP(F411,'N2K Features'!$D$5:$CL$125,52,FALSE)</f>
        <v>Yes</v>
      </c>
      <c r="BF411" s="76" t="str">
        <f>VLOOKUP(F411,'N2K Features'!$D$5:$CL$125,53,FALSE)</f>
        <v>Small</v>
      </c>
      <c r="BG411" s="130" t="str">
        <f>VLOOKUP(F411,'N2K Features'!$D$5:$CL$125,54,FALSE)</f>
        <v>Low</v>
      </c>
      <c r="BH411" s="76" t="str">
        <f>VLOOKUP(F411,'N2K Features'!$D$5:$CL$125,55,FALSE)</f>
        <v>Yes</v>
      </c>
      <c r="BI411" s="76" t="str">
        <f>VLOOKUP(F411,'N2K Features'!$D$5:$CL$125,56,FALSE)</f>
        <v>Small</v>
      </c>
      <c r="BJ411" s="76" t="str">
        <f>VLOOKUP(F411,'N2K Features'!$D$5:$CL$125,57,FALSE)</f>
        <v>Low</v>
      </c>
      <c r="BK411" s="76" t="str">
        <f>VLOOKUP(F411,'N2K Features'!$D$5:$CL$125,58,FALSE)</f>
        <v>Yes</v>
      </c>
      <c r="BL411" s="76" t="str">
        <f>VLOOKUP(F411,'N2K Features'!$D$5:$CL$125,59,FALSE)</f>
        <v>Medium</v>
      </c>
      <c r="BM411" s="130" t="str">
        <f>VLOOKUP(F411,'N2K Features'!$D$5:$CL$125,60,FALSE)</f>
        <v>High</v>
      </c>
      <c r="BN411" s="76" t="str">
        <f>VLOOKUP(F411,'N2K Features'!$D$5:$CL$125,61,FALSE)</f>
        <v>Yes</v>
      </c>
      <c r="BO411" s="76" t="str">
        <f>VLOOKUP(F411,'N2K Features'!$D$5:$CL$125,62,FALSE)</f>
        <v>Medium</v>
      </c>
      <c r="BP411" s="76" t="str">
        <f>VLOOKUP(F411,'N2K Features'!$D$5:$CL$125,63,FALSE)</f>
        <v>Moderate</v>
      </c>
      <c r="BQ411" s="76" t="str">
        <f>VLOOKUP(F411,'N2K Features'!$D$5:$CL$125,64,FALSE)</f>
        <v>Yes</v>
      </c>
      <c r="BR411" s="76" t="str">
        <f>VLOOKUP(F411,'N2K Features'!$D$5:$CL$125,65,FALSE)</f>
        <v>Medium</v>
      </c>
      <c r="BS411" s="76" t="str">
        <f>VLOOKUP(F411,'N2K Features'!$D$5:$CL$125,66,FALSE)</f>
        <v>Moderate</v>
      </c>
      <c r="BT411" s="76" t="str">
        <f>VLOOKUP(F411,'N2K Features'!$D$5:$CL$125,67,FALSE)</f>
        <v>Yes</v>
      </c>
      <c r="BU411" s="76" t="str">
        <f>VLOOKUP(F411,'N2K Features'!$D$5:$CL$125,68,FALSE)</f>
        <v>Small</v>
      </c>
      <c r="BV411" s="76" t="str">
        <f>VLOOKUP(F411,'N2K Features'!$D$5:$CL$125,69,FALSE)</f>
        <v>Low</v>
      </c>
      <c r="BW411" s="76" t="str">
        <f>VLOOKUP(F411,'N2K Features'!$D$5:$CL$125,70,FALSE)</f>
        <v>Yes</v>
      </c>
      <c r="BX411" s="76" t="str">
        <f>VLOOKUP(F411,'N2K Features'!$D$5:$CL$125,71,FALSE)</f>
        <v>Medium</v>
      </c>
      <c r="BY411" s="130" t="str">
        <f>VLOOKUP(F411,'N2K Features'!$D$5:$CL$125,72,FALSE)</f>
        <v>High</v>
      </c>
      <c r="BZ411" s="76" t="str">
        <f>VLOOKUP(F411,'N2K Features'!$D$5:$CL$125,73,FALSE)</f>
        <v>No</v>
      </c>
      <c r="CA411" s="76">
        <f>VLOOKUP(F411,'N2K Features'!$D$5:$CL$125,74,FALSE)</f>
        <v>0</v>
      </c>
      <c r="CB411" s="76">
        <f>VLOOKUP(F411,'N2K Features'!$D$5:$CL$125,75,FALSE)</f>
        <v>0</v>
      </c>
      <c r="CC411" s="76" t="str">
        <f>VLOOKUP(F411,'N2K Features'!$D$5:$CL$125,76,FALSE)</f>
        <v>No</v>
      </c>
      <c r="CD411" s="76">
        <f>VLOOKUP(F411,'N2K Features'!$D$5:$CL$125,77,FALSE)</f>
        <v>0</v>
      </c>
      <c r="CE411" s="76">
        <f>VLOOKUP(F411,'N2K Features'!$D$5:$CL$125,78,FALSE)</f>
        <v>0</v>
      </c>
      <c r="CF411" s="76" t="str">
        <f>VLOOKUP(F411,'N2K Features'!$D$5:$CL$125,79,FALSE)</f>
        <v>Yes</v>
      </c>
      <c r="CG411" s="76" t="str">
        <f>VLOOKUP(F411,'N2K Features'!$D$5:$CL$125,80,FALSE)</f>
        <v>Medium</v>
      </c>
      <c r="CH411" s="76" t="str">
        <f>VLOOKUP(F411,'N2K Features'!$D$5:$CL$125,81,FALSE)</f>
        <v>High</v>
      </c>
      <c r="CI411" s="76" t="str">
        <f>VLOOKUP(F411,'N2K Features'!$D$5:$CL$125,82,FALSE)</f>
        <v>No</v>
      </c>
      <c r="CJ411" s="76">
        <f>VLOOKUP(F411,'N2K Features'!$D$5:$CL$125,83,FALSE)</f>
        <v>0</v>
      </c>
      <c r="CK411" s="76">
        <f>VLOOKUP(F411,'N2K Features'!$D$5:$CL$125,84,FALSE)</f>
        <v>0</v>
      </c>
      <c r="CL411" s="76" t="str">
        <f>VLOOKUP(F411,'N2K Features'!$D$5:$CL$125,85,FALSE)</f>
        <v>Yes</v>
      </c>
      <c r="CM411" s="76" t="str">
        <f>VLOOKUP(F411,'N2K Features'!$D$5:$CL$125,86,FALSE)</f>
        <v>Medium</v>
      </c>
      <c r="CN411" s="79" t="str">
        <f>VLOOKUP(F411,'N2K Features'!$D$5:$CL$125,87,FALSE)</f>
        <v>Appealing open space, with flowers and butterflies, sometimes near towns, sometimes on nature reserves with interpretation</v>
      </c>
    </row>
    <row r="412" spans="1:92" ht="15" hidden="1" thickBot="1" x14ac:dyDescent="0.35">
      <c r="A412" s="134" t="s">
        <v>375</v>
      </c>
      <c r="B412" s="59" t="s">
        <v>376</v>
      </c>
      <c r="C412" s="59" t="s">
        <v>528</v>
      </c>
      <c r="D412" s="59" t="s">
        <v>715</v>
      </c>
      <c r="E412" s="59" t="s">
        <v>717</v>
      </c>
      <c r="F412" s="59" t="s">
        <v>716</v>
      </c>
      <c r="G412" s="59" t="s">
        <v>717</v>
      </c>
      <c r="H412" s="179" t="s">
        <v>718</v>
      </c>
      <c r="I412" s="77" t="str">
        <f>VLOOKUP(F412,'N2K Features'!$D$5:$CL$125,4,FALSE)</f>
        <v>No</v>
      </c>
      <c r="J412" s="77">
        <f>VLOOKUP(F412,'N2K Features'!$D$5:$CL$125,5,FALSE)</f>
        <v>0</v>
      </c>
      <c r="K412" s="77">
        <f>VLOOKUP(F412,'N2K Features'!$D$5:$CL$125,6,FALSE)</f>
        <v>0</v>
      </c>
      <c r="L412" s="77" t="str">
        <f>VLOOKUP(F412,'N2K Features'!$D$5:$CL$125,7,FALSE)</f>
        <v>No</v>
      </c>
      <c r="M412" s="77" t="str">
        <f>VLOOKUP(F412,'N2K Features'!$D$5:$CL$125,8,FALSE)</f>
        <v>Negligible</v>
      </c>
      <c r="N412" s="77" t="str">
        <f>VLOOKUP(F412,'N2K Features'!$D$5:$CL$125,9,FALSE)</f>
        <v>Low</v>
      </c>
      <c r="O412" s="77" t="str">
        <f>VLOOKUP(F412,'N2K Features'!$D$5:$CL$125,10,FALSE)</f>
        <v>No</v>
      </c>
      <c r="P412" s="77" t="str">
        <f>VLOOKUP(F412,'N2K Features'!$D$5:$CL$125,11,FALSE)</f>
        <v>Negligible</v>
      </c>
      <c r="Q412" s="77" t="str">
        <f>VLOOKUP(F412,'N2K Features'!$D$5:$CL$125,12,FALSE)</f>
        <v>Low</v>
      </c>
      <c r="R412" s="77" t="str">
        <f>VLOOKUP(F412,'N2K Features'!$D$5:$CL$125,13,FALSE)</f>
        <v>No</v>
      </c>
      <c r="S412" s="77">
        <f>VLOOKUP(F412,'N2K Features'!$D$5:$CL$125,14,FALSE)</f>
        <v>0</v>
      </c>
      <c r="T412" s="77">
        <f>VLOOKUP(F412,'N2K Features'!$D$5:$CL$125,15,FALSE)</f>
        <v>0</v>
      </c>
      <c r="U412" s="77" t="str">
        <f>VLOOKUP(F412,'N2K Features'!$D$5:$CL$125,16,FALSE)</f>
        <v>No</v>
      </c>
      <c r="V412" s="77">
        <f>VLOOKUP(F412,'N2K Features'!$D$5:$CL$125, 17,FALSE)</f>
        <v>0</v>
      </c>
      <c r="W412" s="77">
        <f>VLOOKUP(F412,'N2K Features'!$D$5:$CL$125,18,FALSE)</f>
        <v>0</v>
      </c>
      <c r="X412" s="77" t="str">
        <f>VLOOKUP(F412,'N2K Features'!$D$5:$CL$125,19,FALSE)</f>
        <v>No</v>
      </c>
      <c r="Y412" s="77">
        <f>VLOOKUP(F412,'N2K Features'!$D$5:$CL$125,20,FALSE)</f>
        <v>0</v>
      </c>
      <c r="Z412" s="77">
        <f>VLOOKUP(F412,'N2K Features'!$D$5:$CL$125,21,FALSE)</f>
        <v>0</v>
      </c>
      <c r="AA412" s="77" t="str">
        <f>VLOOKUP(F412,'N2K Features'!$D$5:$CL$125,22,FALSE)</f>
        <v>No</v>
      </c>
      <c r="AB412" s="77">
        <f>VLOOKUP(F412,'N2K Features'!$D$5:$CL$125,23,FALSE)</f>
        <v>0</v>
      </c>
      <c r="AC412" s="77">
        <f>VLOOKUP(F412,'N2K Features'!$D$5:$CL$125,24,FALSE)</f>
        <v>0</v>
      </c>
      <c r="AD412" s="77" t="str">
        <f>VLOOKUP(F412,'N2K Features'!$D$5:$CL$125,25,FALSE)</f>
        <v>No</v>
      </c>
      <c r="AE412" s="77">
        <f>VLOOKUP(F412,'N2K Features'!$D$5:$CL$125,26,FALSE)</f>
        <v>0</v>
      </c>
      <c r="AF412" s="177">
        <f>VLOOKUP(F412,'N2K Features'!$D$5:$CL$125,27,FALSE)</f>
        <v>0</v>
      </c>
      <c r="AG412" s="174" t="str">
        <f>VLOOKUP(F412,'N2K Features'!$D$5:$CL$125,28,FALSE)</f>
        <v>No</v>
      </c>
      <c r="AH412" s="174">
        <f>VLOOKUP(F412,'N2K Features'!$D$5:$CL$125,29,FALSE)</f>
        <v>0</v>
      </c>
      <c r="AI412" s="174">
        <f>VLOOKUP(F412,'N2K Features'!$D$5:$CL$125,30,FALSE)</f>
        <v>0</v>
      </c>
      <c r="AJ412" s="174" t="str">
        <f>VLOOKUP(F412,'N2K Features'!$D$5:$CL$125,31,FALSE)</f>
        <v>No</v>
      </c>
      <c r="AK412" s="174">
        <f>VLOOKUP(F412,'N2K Features'!$D$5:$CL$125,32,FALSE)</f>
        <v>0</v>
      </c>
      <c r="AL412" s="174">
        <f>VLOOKUP(F412,'N2K Features'!$D$5:$CL$125,33,FALSE)</f>
        <v>0</v>
      </c>
      <c r="AM412" s="174" t="str">
        <f>VLOOKUP(F412,'N2K Features'!$D$5:$CL$125,34,FALSE)</f>
        <v>No</v>
      </c>
      <c r="AN412" s="174">
        <f>VLOOKUP(F412,'N2K Features'!$D$5:$CL$125,35,FALSE)</f>
        <v>0</v>
      </c>
      <c r="AO412" s="174">
        <f>VLOOKUP(F412,'N2K Features'!$D$5:$CL$125,36,FALSE)</f>
        <v>0</v>
      </c>
      <c r="AP412" s="174" t="str">
        <f>VLOOKUP(F412,'N2K Features'!$D$5:$CL$125,37,FALSE)</f>
        <v>No</v>
      </c>
      <c r="AQ412" s="174">
        <f>VLOOKUP(F412,'N2K Features'!$D$5:$CL$125,38,FALSE)</f>
        <v>0</v>
      </c>
      <c r="AR412" s="174">
        <f>VLOOKUP(F412,'N2K Features'!$D$5:$CL$125,39,FALSE)</f>
        <v>0</v>
      </c>
      <c r="AS412" s="174" t="str">
        <f>VLOOKUP(F412,'N2K Features'!$D$5:$CL$125,40,FALSE)</f>
        <v>No</v>
      </c>
      <c r="AT412" s="174">
        <f>VLOOKUP(F412,'N2K Features'!$D$5:$CL$125,41,FALSE)</f>
        <v>0</v>
      </c>
      <c r="AU412" s="174">
        <f>VLOOKUP(F412,'N2K Features'!$D$5:$CL$125,42,FALSE)</f>
        <v>0</v>
      </c>
      <c r="AV412" s="174" t="str">
        <f>VLOOKUP(F412,'N2K Features'!$D$5:$CL$125,43,FALSE)</f>
        <v>No</v>
      </c>
      <c r="AW412" s="174">
        <f>VLOOKUP(F412,'N2K Features'!$D$5:$CL$125,44,FALSE)</f>
        <v>0</v>
      </c>
      <c r="AX412" s="174">
        <f>VLOOKUP(F412,'N2K Features'!$D$5:$CL$125,45,FALSE)</f>
        <v>0</v>
      </c>
      <c r="AY412" s="174" t="str">
        <f>VLOOKUP(F412,'N2K Features'!$D$5:$CL$125,46,FALSE)</f>
        <v>No</v>
      </c>
      <c r="AZ412" s="174">
        <f>VLOOKUP(F412,'N2K Features'!$D$5:$CL$125,47,FALSE)</f>
        <v>0</v>
      </c>
      <c r="BA412" s="174">
        <f>VLOOKUP(F412,'N2K Features'!$D$5:$CL$125,48,FALSE)</f>
        <v>0</v>
      </c>
      <c r="BB412" s="174" t="str">
        <f>VLOOKUP(F412,'N2K Features'!$D$5:$CL$125,49,FALSE)</f>
        <v>No</v>
      </c>
      <c r="BC412" s="174">
        <f>VLOOKUP(F412,'N2K Features'!$D$5:$CL$125,50,FALSE)</f>
        <v>0</v>
      </c>
      <c r="BD412" s="175">
        <f>VLOOKUP(F412,'N2K Features'!$D$5:$CL$125,51,FALSE)</f>
        <v>0</v>
      </c>
      <c r="BE412" s="174" t="str">
        <f>VLOOKUP(F412,'N2K Features'!$D$5:$CL$125,52,FALSE)</f>
        <v>No</v>
      </c>
      <c r="BF412" s="174">
        <f>VLOOKUP(F412,'N2K Features'!$D$5:$CL$125,53,FALSE)</f>
        <v>0</v>
      </c>
      <c r="BG412" s="175">
        <f>VLOOKUP(F412,'N2K Features'!$D$5:$CL$125,54,FALSE)</f>
        <v>0</v>
      </c>
      <c r="BH412" s="174" t="str">
        <f>VLOOKUP(F412,'N2K Features'!$D$5:$CL$125,55,FALSE)</f>
        <v>No</v>
      </c>
      <c r="BI412" s="174">
        <f>VLOOKUP(F412,'N2K Features'!$D$5:$CL$125,56,FALSE)</f>
        <v>0</v>
      </c>
      <c r="BJ412" s="174">
        <f>VLOOKUP(F412,'N2K Features'!$D$5:$CL$125,57,FALSE)</f>
        <v>0</v>
      </c>
      <c r="BK412" s="174" t="str">
        <f>VLOOKUP(F412,'N2K Features'!$D$5:$CL$125,58,FALSE)</f>
        <v>No</v>
      </c>
      <c r="BL412" s="174">
        <f>VLOOKUP(F412,'N2K Features'!$D$5:$CL$125,59,FALSE)</f>
        <v>0</v>
      </c>
      <c r="BM412" s="175">
        <f>VLOOKUP(F412,'N2K Features'!$D$5:$CL$125,60,FALSE)</f>
        <v>0</v>
      </c>
      <c r="BN412" s="174" t="str">
        <f>VLOOKUP(F412,'N2K Features'!$D$5:$CL$125,61,FALSE)</f>
        <v>No</v>
      </c>
      <c r="BO412" s="174">
        <f>VLOOKUP(F412,'N2K Features'!$D$5:$CL$125,62,FALSE)</f>
        <v>0</v>
      </c>
      <c r="BP412" s="174">
        <f>VLOOKUP(F412,'N2K Features'!$D$5:$CL$125,63,FALSE)</f>
        <v>0</v>
      </c>
      <c r="BQ412" s="174" t="str">
        <f>VLOOKUP(F412,'N2K Features'!$D$5:$CL$125,64,FALSE)</f>
        <v>No</v>
      </c>
      <c r="BR412" s="174">
        <f>VLOOKUP(F412,'N2K Features'!$D$5:$CL$125,65,FALSE)</f>
        <v>0</v>
      </c>
      <c r="BS412" s="174">
        <f>VLOOKUP(F412,'N2K Features'!$D$5:$CL$125,66,FALSE)</f>
        <v>0</v>
      </c>
      <c r="BT412" s="174" t="str">
        <f>VLOOKUP(F412,'N2K Features'!$D$5:$CL$125,67,FALSE)</f>
        <v>No</v>
      </c>
      <c r="BU412" s="174">
        <f>VLOOKUP(F412,'N2K Features'!$D$5:$CL$125,68,FALSE)</f>
        <v>0</v>
      </c>
      <c r="BV412" s="174">
        <f>VLOOKUP(F412,'N2K Features'!$D$5:$CL$125,69,FALSE)</f>
        <v>0</v>
      </c>
      <c r="BW412" s="174" t="str">
        <f>VLOOKUP(F412,'N2K Features'!$D$5:$CL$125,70,FALSE)</f>
        <v>No</v>
      </c>
      <c r="BX412" s="174">
        <f>VLOOKUP(F412,'N2K Features'!$D$5:$CL$125,71,FALSE)</f>
        <v>0</v>
      </c>
      <c r="BY412" s="175">
        <f>VLOOKUP(F412,'N2K Features'!$D$5:$CL$125,72,FALSE)</f>
        <v>0</v>
      </c>
      <c r="BZ412" s="174" t="str">
        <f>VLOOKUP(F412,'N2K Features'!$D$5:$CL$125,73,FALSE)</f>
        <v>No</v>
      </c>
      <c r="CA412" s="174">
        <f>VLOOKUP(F412,'N2K Features'!$D$5:$CL$125,74,FALSE)</f>
        <v>0</v>
      </c>
      <c r="CB412" s="174">
        <f>VLOOKUP(F412,'N2K Features'!$D$5:$CL$125,75,FALSE)</f>
        <v>0</v>
      </c>
      <c r="CC412" s="174" t="str">
        <f>VLOOKUP(F412,'N2K Features'!$D$5:$CL$125,76,FALSE)</f>
        <v>No</v>
      </c>
      <c r="CD412" s="174">
        <f>VLOOKUP(F412,'N2K Features'!$D$5:$CL$125,77,FALSE)</f>
        <v>0</v>
      </c>
      <c r="CE412" s="174">
        <f>VLOOKUP(F412,'N2K Features'!$D$5:$CL$125,78,FALSE)</f>
        <v>0</v>
      </c>
      <c r="CF412" s="174" t="str">
        <f>VLOOKUP(F412,'N2K Features'!$D$5:$CL$125,79,FALSE)</f>
        <v>No</v>
      </c>
      <c r="CG412" s="174" t="str">
        <f>VLOOKUP(F412,'N2K Features'!$D$5:$CL$125,80,FALSE)</f>
        <v>Negligible</v>
      </c>
      <c r="CH412" s="174">
        <f>VLOOKUP(F412,'N2K Features'!$D$5:$CL$125,81,FALSE)</f>
        <v>0</v>
      </c>
      <c r="CI412" s="174" t="str">
        <f>VLOOKUP(F412,'N2K Features'!$D$5:$CL$125,82,FALSE)</f>
        <v>No</v>
      </c>
      <c r="CJ412" s="174">
        <f>VLOOKUP(F412,'N2K Features'!$D$5:$CL$125,83,FALSE)</f>
        <v>0</v>
      </c>
      <c r="CK412" s="174">
        <f>VLOOKUP(F412,'N2K Features'!$D$5:$CL$125,84,FALSE)</f>
        <v>0</v>
      </c>
      <c r="CL412" s="174" t="str">
        <f>VLOOKUP(F412,'N2K Features'!$D$5:$CL$125,85,FALSE)</f>
        <v>Yes</v>
      </c>
      <c r="CM412" s="174" t="str">
        <f>VLOOKUP(F412,'N2K Features'!$D$5:$CL$125,86,FALSE)</f>
        <v>Low</v>
      </c>
      <c r="CN412" s="176" t="str">
        <f>VLOOKUP(F412,'N2K Features'!$D$5:$CL$125,87,FALSE)</f>
        <v>Attractive butterfly often on accessible sites</v>
      </c>
    </row>
    <row r="413" spans="1:92" ht="14.4" hidden="1" x14ac:dyDescent="0.3">
      <c r="A413" s="132" t="s">
        <v>490</v>
      </c>
      <c r="B413" s="132" t="s">
        <v>491</v>
      </c>
      <c r="C413" s="132" t="s">
        <v>408</v>
      </c>
      <c r="D413" s="133"/>
      <c r="E413" s="132" t="s">
        <v>393</v>
      </c>
      <c r="F413" s="132" t="s">
        <v>445</v>
      </c>
      <c r="G413" s="132" t="s">
        <v>783</v>
      </c>
      <c r="H413" s="132" t="s">
        <v>409</v>
      </c>
      <c r="I413" s="172" t="str">
        <f>VLOOKUP(F413,'N2K Features'!$D$5:$CL$125,4,FALSE)</f>
        <v>No</v>
      </c>
      <c r="J413" s="178">
        <f>VLOOKUP(F413,'N2K Features'!$D$5:$CL$125,5,FALSE)</f>
        <v>0</v>
      </c>
      <c r="K413" s="178">
        <f>VLOOKUP(F413,'N2K Features'!$D$5:$CL$125,6,FALSE)</f>
        <v>0</v>
      </c>
      <c r="L413" s="178" t="str">
        <f>VLOOKUP(F413,'N2K Features'!$D$5:$CL$125,7,FALSE)</f>
        <v>No</v>
      </c>
      <c r="M413" s="178" t="str">
        <f>VLOOKUP(F413,'N2K Features'!$D$5:$CL$125,8,FALSE)</f>
        <v>Negligible</v>
      </c>
      <c r="N413" s="178">
        <f>VLOOKUP(F413,'N2K Features'!$D$5:$CL$125,9,FALSE)</f>
        <v>0</v>
      </c>
      <c r="O413" s="178" t="str">
        <f>VLOOKUP(F413,'N2K Features'!$D$5:$CL$125,10,FALSE)</f>
        <v>No</v>
      </c>
      <c r="P413" s="178" t="str">
        <f>VLOOKUP(F413,'N2K Features'!$D$5:$CL$125,11,FALSE)</f>
        <v>Negligible</v>
      </c>
      <c r="Q413" s="178">
        <f>VLOOKUP(F413,'N2K Features'!$D$5:$CL$125,12,FALSE)</f>
        <v>0</v>
      </c>
      <c r="R413" s="178" t="str">
        <f>VLOOKUP(F413,'N2K Features'!$D$5:$CL$125,13,FALSE)</f>
        <v>No</v>
      </c>
      <c r="S413" s="178">
        <f>VLOOKUP(F413,'N2K Features'!$D$5:$CL$125,14,FALSE)</f>
        <v>0</v>
      </c>
      <c r="T413" s="178">
        <f>VLOOKUP(F413,'N2K Features'!$D$5:$CL$125,15,FALSE)</f>
        <v>0</v>
      </c>
      <c r="U413" s="178" t="str">
        <f>VLOOKUP(F413,'N2K Features'!$D$5:$CL$125,16,FALSE)</f>
        <v>No</v>
      </c>
      <c r="V413" s="178">
        <f>VLOOKUP(F413,'N2K Features'!$D$5:$CL$125, 17,FALSE)</f>
        <v>0</v>
      </c>
      <c r="W413" s="178">
        <f>VLOOKUP(F413,'N2K Features'!$D$5:$CL$125,18,FALSE)</f>
        <v>0</v>
      </c>
      <c r="X413" s="178" t="str">
        <f>VLOOKUP(F413,'N2K Features'!$D$5:$CL$125,19,FALSE)</f>
        <v>No</v>
      </c>
      <c r="Y413" s="178">
        <f>VLOOKUP(F413,'N2K Features'!$D$5:$CL$125,20,FALSE)</f>
        <v>0</v>
      </c>
      <c r="Z413" s="178">
        <f>VLOOKUP(F413,'N2K Features'!$D$5:$CL$125,21,FALSE)</f>
        <v>0</v>
      </c>
      <c r="AA413" s="178" t="str">
        <f>VLOOKUP(F413,'N2K Features'!$D$5:$CL$125,22,FALSE)</f>
        <v>No</v>
      </c>
      <c r="AB413" s="178">
        <f>VLOOKUP(F413,'N2K Features'!$D$5:$CL$125,23,FALSE)</f>
        <v>0</v>
      </c>
      <c r="AC413" s="178">
        <f>VLOOKUP(F413,'N2K Features'!$D$5:$CL$125,24,FALSE)</f>
        <v>0</v>
      </c>
      <c r="AD413" s="178" t="str">
        <f>VLOOKUP(F413,'N2K Features'!$D$5:$CL$125,25,FALSE)</f>
        <v>No</v>
      </c>
      <c r="AE413" s="178">
        <f>VLOOKUP(F413,'N2K Features'!$D$5:$CL$125,26,FALSE)</f>
        <v>0</v>
      </c>
      <c r="AF413" s="77">
        <f>VLOOKUP(F413,'N2K Features'!$D$5:$CL$125,27,FALSE)</f>
        <v>0</v>
      </c>
      <c r="AG413" s="77" t="str">
        <f>VLOOKUP(F413,'N2K Features'!$D$5:$CL$125,28,FALSE)</f>
        <v>No</v>
      </c>
      <c r="AH413" s="77">
        <f>VLOOKUP(F413,'N2K Features'!$D$5:$CL$125,29,FALSE)</f>
        <v>0</v>
      </c>
      <c r="AI413" s="77">
        <f>VLOOKUP(F413,'N2K Features'!$D$5:$CL$125,30,FALSE)</f>
        <v>0</v>
      </c>
      <c r="AJ413" s="77" t="str">
        <f>VLOOKUP(F413,'N2K Features'!$D$5:$CL$125,31,FALSE)</f>
        <v>No</v>
      </c>
      <c r="AK413" s="77">
        <f>VLOOKUP(F413,'N2K Features'!$D$5:$CL$125,32,FALSE)</f>
        <v>0</v>
      </c>
      <c r="AL413" s="77">
        <f>VLOOKUP(F413,'N2K Features'!$D$5:$CL$125,33,FALSE)</f>
        <v>0</v>
      </c>
      <c r="AM413" s="77" t="str">
        <f>VLOOKUP(F413,'N2K Features'!$D$5:$CL$125,34,FALSE)</f>
        <v>No</v>
      </c>
      <c r="AN413" s="77">
        <f>VLOOKUP(F413,'N2K Features'!$D$5:$CL$125,35,FALSE)</f>
        <v>0</v>
      </c>
      <c r="AO413" s="77">
        <f>VLOOKUP(F413,'N2K Features'!$D$5:$CL$125,36,FALSE)</f>
        <v>0</v>
      </c>
      <c r="AP413" s="77" t="str">
        <f>VLOOKUP(F413,'N2K Features'!$D$5:$CL$125,37,FALSE)</f>
        <v>No</v>
      </c>
      <c r="AQ413" s="77">
        <f>VLOOKUP(F413,'N2K Features'!$D$5:$CL$125,38,FALSE)</f>
        <v>0</v>
      </c>
      <c r="AR413" s="77">
        <f>VLOOKUP(F413,'N2K Features'!$D$5:$CL$125,39,FALSE)</f>
        <v>0</v>
      </c>
      <c r="AS413" s="77" t="str">
        <f>VLOOKUP(F413,'N2K Features'!$D$5:$CL$125,40,FALSE)</f>
        <v>No</v>
      </c>
      <c r="AT413" s="77">
        <f>VLOOKUP(F413,'N2K Features'!$D$5:$CL$125,41,FALSE)</f>
        <v>0</v>
      </c>
      <c r="AU413" s="77">
        <f>VLOOKUP(F413,'N2K Features'!$D$5:$CL$125,42,FALSE)</f>
        <v>0</v>
      </c>
      <c r="AV413" s="77" t="str">
        <f>VLOOKUP(F413,'N2K Features'!$D$5:$CL$125,43,FALSE)</f>
        <v>No</v>
      </c>
      <c r="AW413" s="77">
        <f>VLOOKUP(F413,'N2K Features'!$D$5:$CL$125,44,FALSE)</f>
        <v>0</v>
      </c>
      <c r="AX413" s="77">
        <f>VLOOKUP(F413,'N2K Features'!$D$5:$CL$125,45,FALSE)</f>
        <v>0</v>
      </c>
      <c r="AY413" s="77" t="str">
        <f>VLOOKUP(F413,'N2K Features'!$D$5:$CL$125,46,FALSE)</f>
        <v>No</v>
      </c>
      <c r="AZ413" s="77">
        <f>VLOOKUP(F413,'N2K Features'!$D$5:$CL$125,47,FALSE)</f>
        <v>0</v>
      </c>
      <c r="BA413" s="77">
        <f>VLOOKUP(F413,'N2K Features'!$D$5:$CL$125,48,FALSE)</f>
        <v>0</v>
      </c>
      <c r="BB413" s="77" t="str">
        <f>VLOOKUP(F413,'N2K Features'!$D$5:$CL$125,49,FALSE)</f>
        <v>No</v>
      </c>
      <c r="BC413" s="77">
        <f>VLOOKUP(F413,'N2K Features'!$D$5:$CL$125,50,FALSE)</f>
        <v>0</v>
      </c>
      <c r="BD413" s="77">
        <f>VLOOKUP(F413,'N2K Features'!$D$5:$CL$125,51,FALSE)</f>
        <v>0</v>
      </c>
      <c r="BE413" s="77" t="str">
        <f>VLOOKUP(F413,'N2K Features'!$D$5:$CL$125,52,FALSE)</f>
        <v>No</v>
      </c>
      <c r="BF413" s="77">
        <f>VLOOKUP(F413,'N2K Features'!$D$5:$CL$125,53,FALSE)</f>
        <v>0</v>
      </c>
      <c r="BG413" s="77">
        <f>VLOOKUP(F413,'N2K Features'!$D$5:$CL$125,54,FALSE)</f>
        <v>0</v>
      </c>
      <c r="BH413" s="77" t="str">
        <f>VLOOKUP(F413,'N2K Features'!$D$5:$CL$125,55,FALSE)</f>
        <v>No</v>
      </c>
      <c r="BI413" s="77">
        <f>VLOOKUP(F413,'N2K Features'!$D$5:$CL$125,56,FALSE)</f>
        <v>0</v>
      </c>
      <c r="BJ413" s="77">
        <f>VLOOKUP(F413,'N2K Features'!$D$5:$CL$125,57,FALSE)</f>
        <v>0</v>
      </c>
      <c r="BK413" s="77" t="str">
        <f>VLOOKUP(F413,'N2K Features'!$D$5:$CL$125,58,FALSE)</f>
        <v>No</v>
      </c>
      <c r="BL413" s="77">
        <f>VLOOKUP(F413,'N2K Features'!$D$5:$CL$125,59,FALSE)</f>
        <v>0</v>
      </c>
      <c r="BM413" s="77">
        <f>VLOOKUP(F413,'N2K Features'!$D$5:$CL$125,60,FALSE)</f>
        <v>0</v>
      </c>
      <c r="BN413" s="77" t="str">
        <f>VLOOKUP(F413,'N2K Features'!$D$5:$CL$125,61,FALSE)</f>
        <v>No</v>
      </c>
      <c r="BO413" s="77">
        <f>VLOOKUP(F413,'N2K Features'!$D$5:$CL$125,62,FALSE)</f>
        <v>0</v>
      </c>
      <c r="BP413" s="77">
        <f>VLOOKUP(F413,'N2K Features'!$D$5:$CL$125,63,FALSE)</f>
        <v>0</v>
      </c>
      <c r="BQ413" s="77" t="str">
        <f>VLOOKUP(F413,'N2K Features'!$D$5:$CL$125,64,FALSE)</f>
        <v>No</v>
      </c>
      <c r="BR413" s="77">
        <f>VLOOKUP(F413,'N2K Features'!$D$5:$CL$125,65,FALSE)</f>
        <v>0</v>
      </c>
      <c r="BS413" s="77">
        <f>VLOOKUP(F413,'N2K Features'!$D$5:$CL$125,66,FALSE)</f>
        <v>0</v>
      </c>
      <c r="BT413" s="77" t="str">
        <f>VLOOKUP(F413,'N2K Features'!$D$5:$CL$125,67,FALSE)</f>
        <v>No</v>
      </c>
      <c r="BU413" s="77">
        <f>VLOOKUP(F413,'N2K Features'!$D$5:$CL$125,68,FALSE)</f>
        <v>0</v>
      </c>
      <c r="BV413" s="77">
        <f>VLOOKUP(F413,'N2K Features'!$D$5:$CL$125,69,FALSE)</f>
        <v>0</v>
      </c>
      <c r="BW413" s="77" t="str">
        <f>VLOOKUP(F413,'N2K Features'!$D$5:$CL$125,70,FALSE)</f>
        <v>No</v>
      </c>
      <c r="BX413" s="77">
        <f>VLOOKUP(F413,'N2K Features'!$D$5:$CL$125,71,FALSE)</f>
        <v>0</v>
      </c>
      <c r="BY413" s="77">
        <f>VLOOKUP(F413,'N2K Features'!$D$5:$CL$125,72,FALSE)</f>
        <v>0</v>
      </c>
      <c r="BZ413" s="77" t="str">
        <f>VLOOKUP(F413,'N2K Features'!$D$5:$CL$125,73,FALSE)</f>
        <v>No</v>
      </c>
      <c r="CA413" s="77">
        <f>VLOOKUP(F413,'N2K Features'!$D$5:$CL$125,74,FALSE)</f>
        <v>0</v>
      </c>
      <c r="CB413" s="77">
        <f>VLOOKUP(F413,'N2K Features'!$D$5:$CL$125,75,FALSE)</f>
        <v>0</v>
      </c>
      <c r="CC413" s="77" t="str">
        <f>VLOOKUP(F413,'N2K Features'!$D$5:$CL$125,76,FALSE)</f>
        <v>No</v>
      </c>
      <c r="CD413" s="77">
        <f>VLOOKUP(F413,'N2K Features'!$D$5:$CL$125,77,FALSE)</f>
        <v>0</v>
      </c>
      <c r="CE413" s="77">
        <f>VLOOKUP(F413,'N2K Features'!$D$5:$CL$125,78,FALSE)</f>
        <v>0</v>
      </c>
      <c r="CF413" s="77" t="str">
        <f>VLOOKUP(F413,'N2K Features'!$D$5:$CL$125,79,FALSE)</f>
        <v>No</v>
      </c>
      <c r="CG413" s="77">
        <f>VLOOKUP(F413,'N2K Features'!$D$5:$CL$125,80,FALSE)</f>
        <v>0</v>
      </c>
      <c r="CH413" s="77">
        <f>VLOOKUP(F413,'N2K Features'!$D$5:$CL$125,81,FALSE)</f>
        <v>0</v>
      </c>
      <c r="CI413" s="77" t="str">
        <f>VLOOKUP(F413,'N2K Features'!$D$5:$CL$125,82,FALSE)</f>
        <v>No</v>
      </c>
      <c r="CJ413" s="77">
        <f>VLOOKUP(F413,'N2K Features'!$D$5:$CL$125,83,FALSE)</f>
        <v>0</v>
      </c>
      <c r="CK413" s="77">
        <f>VLOOKUP(F413,'N2K Features'!$D$5:$CL$125,84,FALSE)</f>
        <v>0</v>
      </c>
      <c r="CL413" s="77" t="str">
        <f>VLOOKUP(F413,'N2K Features'!$D$5:$CL$125,85,FALSE)</f>
        <v>Yes</v>
      </c>
      <c r="CM413" s="77">
        <f>VLOOKUP(F413,'N2K Features'!$D$5:$CL$125,86,FALSE)</f>
        <v>0</v>
      </c>
      <c r="CN413" s="77" t="str">
        <f>VLOOKUP(F413,'N2K Features'!$D$5:$CL$125,87,FALSE)</f>
        <v>Interest for birdwatchers and public.</v>
      </c>
    </row>
    <row r="414" spans="1:92" ht="14.4" hidden="1" x14ac:dyDescent="0.3">
      <c r="A414" s="126" t="s">
        <v>490</v>
      </c>
      <c r="B414" s="126" t="s">
        <v>491</v>
      </c>
      <c r="C414" s="126" t="s">
        <v>408</v>
      </c>
      <c r="D414" s="127"/>
      <c r="E414" s="126" t="s">
        <v>393</v>
      </c>
      <c r="F414" s="126" t="s">
        <v>447</v>
      </c>
      <c r="G414" s="126" t="s">
        <v>784</v>
      </c>
      <c r="H414" s="126" t="s">
        <v>409</v>
      </c>
      <c r="I414" s="173" t="str">
        <f>VLOOKUP(F414,'N2K Features'!$D$5:$CL$125,4,FALSE)</f>
        <v>No</v>
      </c>
      <c r="J414" s="77">
        <f>VLOOKUP(F414,'N2K Features'!$D$5:$CL$125,5,FALSE)</f>
        <v>0</v>
      </c>
      <c r="K414" s="77">
        <f>VLOOKUP(F414,'N2K Features'!$D$5:$CL$125,6,FALSE)</f>
        <v>0</v>
      </c>
      <c r="L414" s="77" t="str">
        <f>VLOOKUP(F414,'N2K Features'!$D$5:$CL$125,7,FALSE)</f>
        <v>No</v>
      </c>
      <c r="M414" s="77" t="str">
        <f>VLOOKUP(F414,'N2K Features'!$D$5:$CL$125,8,FALSE)</f>
        <v>Negligible</v>
      </c>
      <c r="N414" s="77">
        <f>VLOOKUP(F414,'N2K Features'!$D$5:$CL$125,9,FALSE)</f>
        <v>0</v>
      </c>
      <c r="O414" s="77" t="str">
        <f>VLOOKUP(F414,'N2K Features'!$D$5:$CL$125,10,FALSE)</f>
        <v>No</v>
      </c>
      <c r="P414" s="77" t="str">
        <f>VLOOKUP(F414,'N2K Features'!$D$5:$CL$125,11,FALSE)</f>
        <v>Negligible</v>
      </c>
      <c r="Q414" s="77">
        <f>VLOOKUP(F414,'N2K Features'!$D$5:$CL$125,12,FALSE)</f>
        <v>0</v>
      </c>
      <c r="R414" s="77" t="str">
        <f>VLOOKUP(F414,'N2K Features'!$D$5:$CL$125,13,FALSE)</f>
        <v>No</v>
      </c>
      <c r="S414" s="77">
        <f>VLOOKUP(F414,'N2K Features'!$D$5:$CL$125,14,FALSE)</f>
        <v>0</v>
      </c>
      <c r="T414" s="77">
        <f>VLOOKUP(F414,'N2K Features'!$D$5:$CL$125,15,FALSE)</f>
        <v>0</v>
      </c>
      <c r="U414" s="77" t="str">
        <f>VLOOKUP(F414,'N2K Features'!$D$5:$CL$125,16,FALSE)</f>
        <v>No</v>
      </c>
      <c r="V414" s="77">
        <f>VLOOKUP(F414,'N2K Features'!$D$5:$CL$125, 17,FALSE)</f>
        <v>0</v>
      </c>
      <c r="W414" s="77">
        <f>VLOOKUP(F414,'N2K Features'!$D$5:$CL$125,18,FALSE)</f>
        <v>0</v>
      </c>
      <c r="X414" s="77" t="str">
        <f>VLOOKUP(F414,'N2K Features'!$D$5:$CL$125,19,FALSE)</f>
        <v>No</v>
      </c>
      <c r="Y414" s="77">
        <f>VLOOKUP(F414,'N2K Features'!$D$5:$CL$125,20,FALSE)</f>
        <v>0</v>
      </c>
      <c r="Z414" s="77">
        <f>VLOOKUP(F414,'N2K Features'!$D$5:$CL$125,21,FALSE)</f>
        <v>0</v>
      </c>
      <c r="AA414" s="77" t="str">
        <f>VLOOKUP(F414,'N2K Features'!$D$5:$CL$125,22,FALSE)</f>
        <v>No</v>
      </c>
      <c r="AB414" s="77">
        <f>VLOOKUP(F414,'N2K Features'!$D$5:$CL$125,23,FALSE)</f>
        <v>0</v>
      </c>
      <c r="AC414" s="77">
        <f>VLOOKUP(F414,'N2K Features'!$D$5:$CL$125,24,FALSE)</f>
        <v>0</v>
      </c>
      <c r="AD414" s="77" t="str">
        <f>VLOOKUP(F414,'N2K Features'!$D$5:$CL$125,25,FALSE)</f>
        <v>No</v>
      </c>
      <c r="AE414" s="77">
        <f>VLOOKUP(F414,'N2K Features'!$D$5:$CL$125,26,FALSE)</f>
        <v>0</v>
      </c>
      <c r="AF414" s="77">
        <f>VLOOKUP(F414,'N2K Features'!$D$5:$CL$125,27,FALSE)</f>
        <v>0</v>
      </c>
      <c r="AG414" s="77" t="str">
        <f>VLOOKUP(F414,'N2K Features'!$D$5:$CL$125,28,FALSE)</f>
        <v>No</v>
      </c>
      <c r="AH414" s="77">
        <f>VLOOKUP(F414,'N2K Features'!$D$5:$CL$125,29,FALSE)</f>
        <v>0</v>
      </c>
      <c r="AI414" s="77">
        <f>VLOOKUP(F414,'N2K Features'!$D$5:$CL$125,30,FALSE)</f>
        <v>0</v>
      </c>
      <c r="AJ414" s="77" t="str">
        <f>VLOOKUP(F414,'N2K Features'!$D$5:$CL$125,31,FALSE)</f>
        <v>No</v>
      </c>
      <c r="AK414" s="77">
        <f>VLOOKUP(F414,'N2K Features'!$D$5:$CL$125,32,FALSE)</f>
        <v>0</v>
      </c>
      <c r="AL414" s="77">
        <f>VLOOKUP(F414,'N2K Features'!$D$5:$CL$125,33,FALSE)</f>
        <v>0</v>
      </c>
      <c r="AM414" s="77" t="str">
        <f>VLOOKUP(F414,'N2K Features'!$D$5:$CL$125,34,FALSE)</f>
        <v>No</v>
      </c>
      <c r="AN414" s="77">
        <f>VLOOKUP(F414,'N2K Features'!$D$5:$CL$125,35,FALSE)</f>
        <v>0</v>
      </c>
      <c r="AO414" s="77">
        <f>VLOOKUP(F414,'N2K Features'!$D$5:$CL$125,36,FALSE)</f>
        <v>0</v>
      </c>
      <c r="AP414" s="77" t="str">
        <f>VLOOKUP(F414,'N2K Features'!$D$5:$CL$125,37,FALSE)</f>
        <v>No</v>
      </c>
      <c r="AQ414" s="77">
        <f>VLOOKUP(F414,'N2K Features'!$D$5:$CL$125,38,FALSE)</f>
        <v>0</v>
      </c>
      <c r="AR414" s="77">
        <f>VLOOKUP(F414,'N2K Features'!$D$5:$CL$125,39,FALSE)</f>
        <v>0</v>
      </c>
      <c r="AS414" s="77" t="str">
        <f>VLOOKUP(F414,'N2K Features'!$D$5:$CL$125,40,FALSE)</f>
        <v>No</v>
      </c>
      <c r="AT414" s="77">
        <f>VLOOKUP(F414,'N2K Features'!$D$5:$CL$125,41,FALSE)</f>
        <v>0</v>
      </c>
      <c r="AU414" s="77">
        <f>VLOOKUP(F414,'N2K Features'!$D$5:$CL$125,42,FALSE)</f>
        <v>0</v>
      </c>
      <c r="AV414" s="77" t="str">
        <f>VLOOKUP(F414,'N2K Features'!$D$5:$CL$125,43,FALSE)</f>
        <v>No</v>
      </c>
      <c r="AW414" s="77">
        <f>VLOOKUP(F414,'N2K Features'!$D$5:$CL$125,44,FALSE)</f>
        <v>0</v>
      </c>
      <c r="AX414" s="77">
        <f>VLOOKUP(F414,'N2K Features'!$D$5:$CL$125,45,FALSE)</f>
        <v>0</v>
      </c>
      <c r="AY414" s="77" t="str">
        <f>VLOOKUP(F414,'N2K Features'!$D$5:$CL$125,46,FALSE)</f>
        <v>No</v>
      </c>
      <c r="AZ414" s="77">
        <f>VLOOKUP(F414,'N2K Features'!$D$5:$CL$125,47,FALSE)</f>
        <v>0</v>
      </c>
      <c r="BA414" s="77">
        <f>VLOOKUP(F414,'N2K Features'!$D$5:$CL$125,48,FALSE)</f>
        <v>0</v>
      </c>
      <c r="BB414" s="77" t="str">
        <f>VLOOKUP(F414,'N2K Features'!$D$5:$CL$125,49,FALSE)</f>
        <v>No</v>
      </c>
      <c r="BC414" s="77">
        <f>VLOOKUP(F414,'N2K Features'!$D$5:$CL$125,50,FALSE)</f>
        <v>0</v>
      </c>
      <c r="BD414" s="77">
        <f>VLOOKUP(F414,'N2K Features'!$D$5:$CL$125,51,FALSE)</f>
        <v>0</v>
      </c>
      <c r="BE414" s="77" t="str">
        <f>VLOOKUP(F414,'N2K Features'!$D$5:$CL$125,52,FALSE)</f>
        <v>No</v>
      </c>
      <c r="BF414" s="77">
        <f>VLOOKUP(F414,'N2K Features'!$D$5:$CL$125,53,FALSE)</f>
        <v>0</v>
      </c>
      <c r="BG414" s="77">
        <f>VLOOKUP(F414,'N2K Features'!$D$5:$CL$125,54,FALSE)</f>
        <v>0</v>
      </c>
      <c r="BH414" s="77" t="str">
        <f>VLOOKUP(F414,'N2K Features'!$D$5:$CL$125,55,FALSE)</f>
        <v>No</v>
      </c>
      <c r="BI414" s="77">
        <f>VLOOKUP(F414,'N2K Features'!$D$5:$CL$125,56,FALSE)</f>
        <v>0</v>
      </c>
      <c r="BJ414" s="77">
        <f>VLOOKUP(F414,'N2K Features'!$D$5:$CL$125,57,FALSE)</f>
        <v>0</v>
      </c>
      <c r="BK414" s="77" t="str">
        <f>VLOOKUP(F414,'N2K Features'!$D$5:$CL$125,58,FALSE)</f>
        <v>No</v>
      </c>
      <c r="BL414" s="77">
        <f>VLOOKUP(F414,'N2K Features'!$D$5:$CL$125,59,FALSE)</f>
        <v>0</v>
      </c>
      <c r="BM414" s="77">
        <f>VLOOKUP(F414,'N2K Features'!$D$5:$CL$125,60,FALSE)</f>
        <v>0</v>
      </c>
      <c r="BN414" s="77" t="str">
        <f>VLOOKUP(F414,'N2K Features'!$D$5:$CL$125,61,FALSE)</f>
        <v>No</v>
      </c>
      <c r="BO414" s="77">
        <f>VLOOKUP(F414,'N2K Features'!$D$5:$CL$125,62,FALSE)</f>
        <v>0</v>
      </c>
      <c r="BP414" s="77">
        <f>VLOOKUP(F414,'N2K Features'!$D$5:$CL$125,63,FALSE)</f>
        <v>0</v>
      </c>
      <c r="BQ414" s="77" t="str">
        <f>VLOOKUP(F414,'N2K Features'!$D$5:$CL$125,64,FALSE)</f>
        <v>No</v>
      </c>
      <c r="BR414" s="77">
        <f>VLOOKUP(F414,'N2K Features'!$D$5:$CL$125,65,FALSE)</f>
        <v>0</v>
      </c>
      <c r="BS414" s="77">
        <f>VLOOKUP(F414,'N2K Features'!$D$5:$CL$125,66,FALSE)</f>
        <v>0</v>
      </c>
      <c r="BT414" s="77" t="str">
        <f>VLOOKUP(F414,'N2K Features'!$D$5:$CL$125,67,FALSE)</f>
        <v>No</v>
      </c>
      <c r="BU414" s="77">
        <f>VLOOKUP(F414,'N2K Features'!$D$5:$CL$125,68,FALSE)</f>
        <v>0</v>
      </c>
      <c r="BV414" s="77">
        <f>VLOOKUP(F414,'N2K Features'!$D$5:$CL$125,69,FALSE)</f>
        <v>0</v>
      </c>
      <c r="BW414" s="77" t="str">
        <f>VLOOKUP(F414,'N2K Features'!$D$5:$CL$125,70,FALSE)</f>
        <v>No</v>
      </c>
      <c r="BX414" s="77">
        <f>VLOOKUP(F414,'N2K Features'!$D$5:$CL$125,71,FALSE)</f>
        <v>0</v>
      </c>
      <c r="BY414" s="77">
        <f>VLOOKUP(F414,'N2K Features'!$D$5:$CL$125,72,FALSE)</f>
        <v>0</v>
      </c>
      <c r="BZ414" s="77" t="str">
        <f>VLOOKUP(F414,'N2K Features'!$D$5:$CL$125,73,FALSE)</f>
        <v>No</v>
      </c>
      <c r="CA414" s="77">
        <f>VLOOKUP(F414,'N2K Features'!$D$5:$CL$125,74,FALSE)</f>
        <v>0</v>
      </c>
      <c r="CB414" s="77">
        <f>VLOOKUP(F414,'N2K Features'!$D$5:$CL$125,75,FALSE)</f>
        <v>0</v>
      </c>
      <c r="CC414" s="77" t="str">
        <f>VLOOKUP(F414,'N2K Features'!$D$5:$CL$125,76,FALSE)</f>
        <v>No</v>
      </c>
      <c r="CD414" s="77">
        <f>VLOOKUP(F414,'N2K Features'!$D$5:$CL$125,77,FALSE)</f>
        <v>0</v>
      </c>
      <c r="CE414" s="77">
        <f>VLOOKUP(F414,'N2K Features'!$D$5:$CL$125,78,FALSE)</f>
        <v>0</v>
      </c>
      <c r="CF414" s="77" t="str">
        <f>VLOOKUP(F414,'N2K Features'!$D$5:$CL$125,79,FALSE)</f>
        <v>No</v>
      </c>
      <c r="CG414" s="77">
        <f>VLOOKUP(F414,'N2K Features'!$D$5:$CL$125,80,FALSE)</f>
        <v>0</v>
      </c>
      <c r="CH414" s="77">
        <f>VLOOKUP(F414,'N2K Features'!$D$5:$CL$125,81,FALSE)</f>
        <v>0</v>
      </c>
      <c r="CI414" s="77" t="str">
        <f>VLOOKUP(F414,'N2K Features'!$D$5:$CL$125,82,FALSE)</f>
        <v>No</v>
      </c>
      <c r="CJ414" s="77">
        <f>VLOOKUP(F414,'N2K Features'!$D$5:$CL$125,83,FALSE)</f>
        <v>0</v>
      </c>
      <c r="CK414" s="77">
        <f>VLOOKUP(F414,'N2K Features'!$D$5:$CL$125,84,FALSE)</f>
        <v>0</v>
      </c>
      <c r="CL414" s="77" t="str">
        <f>VLOOKUP(F414,'N2K Features'!$D$5:$CL$125,85,FALSE)</f>
        <v>Yes</v>
      </c>
      <c r="CM414" s="77">
        <f>VLOOKUP(F414,'N2K Features'!$D$5:$CL$125,86,FALSE)</f>
        <v>0</v>
      </c>
      <c r="CN414" s="77" t="str">
        <f>VLOOKUP(F414,'N2K Features'!$D$5:$CL$125,87,FALSE)</f>
        <v>Interest for birdwatchers and public.</v>
      </c>
    </row>
    <row r="415" spans="1:92" ht="14.4" hidden="1" x14ac:dyDescent="0.3">
      <c r="A415" s="126" t="s">
        <v>490</v>
      </c>
      <c r="B415" s="126" t="s">
        <v>491</v>
      </c>
      <c r="C415" s="126" t="s">
        <v>408</v>
      </c>
      <c r="D415" s="127"/>
      <c r="E415" s="126" t="s">
        <v>393</v>
      </c>
      <c r="F415" s="126" t="s">
        <v>485</v>
      </c>
      <c r="G415" s="126" t="s">
        <v>785</v>
      </c>
      <c r="H415" s="126" t="s">
        <v>487</v>
      </c>
      <c r="I415" s="173" t="str">
        <f>VLOOKUP(F415,'N2K Features'!$D$5:$CL$125,4,FALSE)</f>
        <v>No</v>
      </c>
      <c r="J415" s="77">
        <f>VLOOKUP(F415,'N2K Features'!$D$5:$CL$125,5,FALSE)</f>
        <v>0</v>
      </c>
      <c r="K415" s="77">
        <f>VLOOKUP(F415,'N2K Features'!$D$5:$CL$125,6,FALSE)</f>
        <v>0</v>
      </c>
      <c r="L415" s="77" t="str">
        <f>VLOOKUP(F415,'N2K Features'!$D$5:$CL$125,7,FALSE)</f>
        <v>No</v>
      </c>
      <c r="M415" s="77" t="str">
        <f>VLOOKUP(F415,'N2K Features'!$D$5:$CL$125,8,FALSE)</f>
        <v>Negligible</v>
      </c>
      <c r="N415" s="77">
        <f>VLOOKUP(F415,'N2K Features'!$D$5:$CL$125,9,FALSE)</f>
        <v>0</v>
      </c>
      <c r="O415" s="77" t="str">
        <f>VLOOKUP(F415,'N2K Features'!$D$5:$CL$125,10,FALSE)</f>
        <v>No</v>
      </c>
      <c r="P415" s="77" t="str">
        <f>VLOOKUP(F415,'N2K Features'!$D$5:$CL$125,11,FALSE)</f>
        <v>Negligible</v>
      </c>
      <c r="Q415" s="77">
        <f>VLOOKUP(F415,'N2K Features'!$D$5:$CL$125,12,FALSE)</f>
        <v>0</v>
      </c>
      <c r="R415" s="77" t="str">
        <f>VLOOKUP(F415,'N2K Features'!$D$5:$CL$125,13,FALSE)</f>
        <v>No</v>
      </c>
      <c r="S415" s="77">
        <f>VLOOKUP(F415,'N2K Features'!$D$5:$CL$125,14,FALSE)</f>
        <v>0</v>
      </c>
      <c r="T415" s="77">
        <f>VLOOKUP(F415,'N2K Features'!$D$5:$CL$125,15,FALSE)</f>
        <v>0</v>
      </c>
      <c r="U415" s="77" t="str">
        <f>VLOOKUP(F415,'N2K Features'!$D$5:$CL$125,16,FALSE)</f>
        <v>No</v>
      </c>
      <c r="V415" s="77">
        <f>VLOOKUP(F415,'N2K Features'!$D$5:$CL$125, 17,FALSE)</f>
        <v>0</v>
      </c>
      <c r="W415" s="77">
        <f>VLOOKUP(F415,'N2K Features'!$D$5:$CL$125,18,FALSE)</f>
        <v>0</v>
      </c>
      <c r="X415" s="77" t="str">
        <f>VLOOKUP(F415,'N2K Features'!$D$5:$CL$125,19,FALSE)</f>
        <v>No</v>
      </c>
      <c r="Y415" s="77">
        <f>VLOOKUP(F415,'N2K Features'!$D$5:$CL$125,20,FALSE)</f>
        <v>0</v>
      </c>
      <c r="Z415" s="77">
        <f>VLOOKUP(F415,'N2K Features'!$D$5:$CL$125,21,FALSE)</f>
        <v>0</v>
      </c>
      <c r="AA415" s="77" t="str">
        <f>VLOOKUP(F415,'N2K Features'!$D$5:$CL$125,22,FALSE)</f>
        <v>No</v>
      </c>
      <c r="AB415" s="77">
        <f>VLOOKUP(F415,'N2K Features'!$D$5:$CL$125,23,FALSE)</f>
        <v>0</v>
      </c>
      <c r="AC415" s="77">
        <f>VLOOKUP(F415,'N2K Features'!$D$5:$CL$125,24,FALSE)</f>
        <v>0</v>
      </c>
      <c r="AD415" s="77" t="str">
        <f>VLOOKUP(F415,'N2K Features'!$D$5:$CL$125,25,FALSE)</f>
        <v>No</v>
      </c>
      <c r="AE415" s="77">
        <f>VLOOKUP(F415,'N2K Features'!$D$5:$CL$125,26,FALSE)</f>
        <v>0</v>
      </c>
      <c r="AF415" s="77">
        <f>VLOOKUP(F415,'N2K Features'!$D$5:$CL$125,27,FALSE)</f>
        <v>0</v>
      </c>
      <c r="AG415" s="77" t="str">
        <f>VLOOKUP(F415,'N2K Features'!$D$5:$CL$125,28,FALSE)</f>
        <v>No</v>
      </c>
      <c r="AH415" s="77">
        <f>VLOOKUP(F415,'N2K Features'!$D$5:$CL$125,29,FALSE)</f>
        <v>0</v>
      </c>
      <c r="AI415" s="77">
        <f>VLOOKUP(F415,'N2K Features'!$D$5:$CL$125,30,FALSE)</f>
        <v>0</v>
      </c>
      <c r="AJ415" s="77" t="str">
        <f>VLOOKUP(F415,'N2K Features'!$D$5:$CL$125,31,FALSE)</f>
        <v>No</v>
      </c>
      <c r="AK415" s="77">
        <f>VLOOKUP(F415,'N2K Features'!$D$5:$CL$125,32,FALSE)</f>
        <v>0</v>
      </c>
      <c r="AL415" s="77">
        <f>VLOOKUP(F415,'N2K Features'!$D$5:$CL$125,33,FALSE)</f>
        <v>0</v>
      </c>
      <c r="AM415" s="77" t="str">
        <f>VLOOKUP(F415,'N2K Features'!$D$5:$CL$125,34,FALSE)</f>
        <v>No</v>
      </c>
      <c r="AN415" s="77">
        <f>VLOOKUP(F415,'N2K Features'!$D$5:$CL$125,35,FALSE)</f>
        <v>0</v>
      </c>
      <c r="AO415" s="77">
        <f>VLOOKUP(F415,'N2K Features'!$D$5:$CL$125,36,FALSE)</f>
        <v>0</v>
      </c>
      <c r="AP415" s="77" t="str">
        <f>VLOOKUP(F415,'N2K Features'!$D$5:$CL$125,37,FALSE)</f>
        <v>No</v>
      </c>
      <c r="AQ415" s="77">
        <f>VLOOKUP(F415,'N2K Features'!$D$5:$CL$125,38,FALSE)</f>
        <v>0</v>
      </c>
      <c r="AR415" s="77">
        <f>VLOOKUP(F415,'N2K Features'!$D$5:$CL$125,39,FALSE)</f>
        <v>0</v>
      </c>
      <c r="AS415" s="77" t="str">
        <f>VLOOKUP(F415,'N2K Features'!$D$5:$CL$125,40,FALSE)</f>
        <v>No</v>
      </c>
      <c r="AT415" s="77">
        <f>VLOOKUP(F415,'N2K Features'!$D$5:$CL$125,41,FALSE)</f>
        <v>0</v>
      </c>
      <c r="AU415" s="77">
        <f>VLOOKUP(F415,'N2K Features'!$D$5:$CL$125,42,FALSE)</f>
        <v>0</v>
      </c>
      <c r="AV415" s="77" t="str">
        <f>VLOOKUP(F415,'N2K Features'!$D$5:$CL$125,43,FALSE)</f>
        <v>No</v>
      </c>
      <c r="AW415" s="77">
        <f>VLOOKUP(F415,'N2K Features'!$D$5:$CL$125,44,FALSE)</f>
        <v>0</v>
      </c>
      <c r="AX415" s="77">
        <f>VLOOKUP(F415,'N2K Features'!$D$5:$CL$125,45,FALSE)</f>
        <v>0</v>
      </c>
      <c r="AY415" s="77" t="str">
        <f>VLOOKUP(F415,'N2K Features'!$D$5:$CL$125,46,FALSE)</f>
        <v>No</v>
      </c>
      <c r="AZ415" s="77">
        <f>VLOOKUP(F415,'N2K Features'!$D$5:$CL$125,47,FALSE)</f>
        <v>0</v>
      </c>
      <c r="BA415" s="77">
        <f>VLOOKUP(F415,'N2K Features'!$D$5:$CL$125,48,FALSE)</f>
        <v>0</v>
      </c>
      <c r="BB415" s="77" t="str">
        <f>VLOOKUP(F415,'N2K Features'!$D$5:$CL$125,49,FALSE)</f>
        <v>No</v>
      </c>
      <c r="BC415" s="77">
        <f>VLOOKUP(F415,'N2K Features'!$D$5:$CL$125,50,FALSE)</f>
        <v>0</v>
      </c>
      <c r="BD415" s="77">
        <f>VLOOKUP(F415,'N2K Features'!$D$5:$CL$125,51,FALSE)</f>
        <v>0</v>
      </c>
      <c r="BE415" s="77" t="str">
        <f>VLOOKUP(F415,'N2K Features'!$D$5:$CL$125,52,FALSE)</f>
        <v>No</v>
      </c>
      <c r="BF415" s="77">
        <f>VLOOKUP(F415,'N2K Features'!$D$5:$CL$125,53,FALSE)</f>
        <v>0</v>
      </c>
      <c r="BG415" s="77">
        <f>VLOOKUP(F415,'N2K Features'!$D$5:$CL$125,54,FALSE)</f>
        <v>0</v>
      </c>
      <c r="BH415" s="77" t="str">
        <f>VLOOKUP(F415,'N2K Features'!$D$5:$CL$125,55,FALSE)</f>
        <v>No</v>
      </c>
      <c r="BI415" s="77">
        <f>VLOOKUP(F415,'N2K Features'!$D$5:$CL$125,56,FALSE)</f>
        <v>0</v>
      </c>
      <c r="BJ415" s="77">
        <f>VLOOKUP(F415,'N2K Features'!$D$5:$CL$125,57,FALSE)</f>
        <v>0</v>
      </c>
      <c r="BK415" s="77" t="str">
        <f>VLOOKUP(F415,'N2K Features'!$D$5:$CL$125,58,FALSE)</f>
        <v>No</v>
      </c>
      <c r="BL415" s="77">
        <f>VLOOKUP(F415,'N2K Features'!$D$5:$CL$125,59,FALSE)</f>
        <v>0</v>
      </c>
      <c r="BM415" s="77">
        <f>VLOOKUP(F415,'N2K Features'!$D$5:$CL$125,60,FALSE)</f>
        <v>0</v>
      </c>
      <c r="BN415" s="77" t="str">
        <f>VLOOKUP(F415,'N2K Features'!$D$5:$CL$125,61,FALSE)</f>
        <v>No</v>
      </c>
      <c r="BO415" s="77">
        <f>VLOOKUP(F415,'N2K Features'!$D$5:$CL$125,62,FALSE)</f>
        <v>0</v>
      </c>
      <c r="BP415" s="77">
        <f>VLOOKUP(F415,'N2K Features'!$D$5:$CL$125,63,FALSE)</f>
        <v>0</v>
      </c>
      <c r="BQ415" s="77" t="str">
        <f>VLOOKUP(F415,'N2K Features'!$D$5:$CL$125,64,FALSE)</f>
        <v>No</v>
      </c>
      <c r="BR415" s="77">
        <f>VLOOKUP(F415,'N2K Features'!$D$5:$CL$125,65,FALSE)</f>
        <v>0</v>
      </c>
      <c r="BS415" s="77">
        <f>VLOOKUP(F415,'N2K Features'!$D$5:$CL$125,66,FALSE)</f>
        <v>0</v>
      </c>
      <c r="BT415" s="77" t="str">
        <f>VLOOKUP(F415,'N2K Features'!$D$5:$CL$125,67,FALSE)</f>
        <v>No</v>
      </c>
      <c r="BU415" s="77">
        <f>VLOOKUP(F415,'N2K Features'!$D$5:$CL$125,68,FALSE)</f>
        <v>0</v>
      </c>
      <c r="BV415" s="77">
        <f>VLOOKUP(F415,'N2K Features'!$D$5:$CL$125,69,FALSE)</f>
        <v>0</v>
      </c>
      <c r="BW415" s="77" t="str">
        <f>VLOOKUP(F415,'N2K Features'!$D$5:$CL$125,70,FALSE)</f>
        <v>No</v>
      </c>
      <c r="BX415" s="77">
        <f>VLOOKUP(F415,'N2K Features'!$D$5:$CL$125,71,FALSE)</f>
        <v>0</v>
      </c>
      <c r="BY415" s="77">
        <f>VLOOKUP(F415,'N2K Features'!$D$5:$CL$125,72,FALSE)</f>
        <v>0</v>
      </c>
      <c r="BZ415" s="77" t="str">
        <f>VLOOKUP(F415,'N2K Features'!$D$5:$CL$125,73,FALSE)</f>
        <v>No</v>
      </c>
      <c r="CA415" s="77">
        <f>VLOOKUP(F415,'N2K Features'!$D$5:$CL$125,74,FALSE)</f>
        <v>0</v>
      </c>
      <c r="CB415" s="77">
        <f>VLOOKUP(F415,'N2K Features'!$D$5:$CL$125,75,FALSE)</f>
        <v>0</v>
      </c>
      <c r="CC415" s="77" t="str">
        <f>VLOOKUP(F415,'N2K Features'!$D$5:$CL$125,76,FALSE)</f>
        <v>No</v>
      </c>
      <c r="CD415" s="77">
        <f>VLOOKUP(F415,'N2K Features'!$D$5:$CL$125,77,FALSE)</f>
        <v>0</v>
      </c>
      <c r="CE415" s="77">
        <f>VLOOKUP(F415,'N2K Features'!$D$5:$CL$125,78,FALSE)</f>
        <v>0</v>
      </c>
      <c r="CF415" s="77" t="str">
        <f>VLOOKUP(F415,'N2K Features'!$D$5:$CL$125,79,FALSE)</f>
        <v>No</v>
      </c>
      <c r="CG415" s="77">
        <f>VLOOKUP(F415,'N2K Features'!$D$5:$CL$125,80,FALSE)</f>
        <v>0</v>
      </c>
      <c r="CH415" s="77">
        <f>VLOOKUP(F415,'N2K Features'!$D$5:$CL$125,81,FALSE)</f>
        <v>0</v>
      </c>
      <c r="CI415" s="77" t="str">
        <f>VLOOKUP(F415,'N2K Features'!$D$5:$CL$125,82,FALSE)</f>
        <v>No</v>
      </c>
      <c r="CJ415" s="77">
        <f>VLOOKUP(F415,'N2K Features'!$D$5:$CL$125,83,FALSE)</f>
        <v>0</v>
      </c>
      <c r="CK415" s="77">
        <f>VLOOKUP(F415,'N2K Features'!$D$5:$CL$125,84,FALSE)</f>
        <v>0</v>
      </c>
      <c r="CL415" s="77" t="str">
        <f>VLOOKUP(F415,'N2K Features'!$D$5:$CL$125,85,FALSE)</f>
        <v>Yes</v>
      </c>
      <c r="CM415" s="77">
        <f>VLOOKUP(F415,'N2K Features'!$D$5:$CL$125,86,FALSE)</f>
        <v>0</v>
      </c>
      <c r="CN415" s="77" t="str">
        <f>VLOOKUP(F415,'N2K Features'!$D$5:$CL$125,87,FALSE)</f>
        <v>Interest for birdwatchers and public.</v>
      </c>
    </row>
    <row r="416" spans="1:92" ht="14.4" hidden="1" x14ac:dyDescent="0.3">
      <c r="A416" s="126" t="s">
        <v>490</v>
      </c>
      <c r="B416" s="126" t="s">
        <v>491</v>
      </c>
      <c r="C416" s="126" t="s">
        <v>408</v>
      </c>
      <c r="D416" s="127"/>
      <c r="E416" s="126" t="s">
        <v>393</v>
      </c>
      <c r="F416" s="126" t="s">
        <v>483</v>
      </c>
      <c r="G416" s="126" t="s">
        <v>786</v>
      </c>
      <c r="H416" s="126" t="s">
        <v>409</v>
      </c>
      <c r="I416" s="173" t="str">
        <f>VLOOKUP(F416,'N2K Features'!$D$5:$CL$125,4,FALSE)</f>
        <v>No</v>
      </c>
      <c r="J416" s="77">
        <f>VLOOKUP(F416,'N2K Features'!$D$5:$CL$125,5,FALSE)</f>
        <v>0</v>
      </c>
      <c r="K416" s="77">
        <f>VLOOKUP(F416,'N2K Features'!$D$5:$CL$125,6,FALSE)</f>
        <v>0</v>
      </c>
      <c r="L416" s="77" t="str">
        <f>VLOOKUP(F416,'N2K Features'!$D$5:$CL$125,7,FALSE)</f>
        <v>No</v>
      </c>
      <c r="M416" s="77" t="str">
        <f>VLOOKUP(F416,'N2K Features'!$D$5:$CL$125,8,FALSE)</f>
        <v>Negligible</v>
      </c>
      <c r="N416" s="77">
        <f>VLOOKUP(F416,'N2K Features'!$D$5:$CL$125,9,FALSE)</f>
        <v>0</v>
      </c>
      <c r="O416" s="77" t="str">
        <f>VLOOKUP(F416,'N2K Features'!$D$5:$CL$125,10,FALSE)</f>
        <v>No</v>
      </c>
      <c r="P416" s="77" t="str">
        <f>VLOOKUP(F416,'N2K Features'!$D$5:$CL$125,11,FALSE)</f>
        <v>Negligible</v>
      </c>
      <c r="Q416" s="77">
        <f>VLOOKUP(F416,'N2K Features'!$D$5:$CL$125,12,FALSE)</f>
        <v>0</v>
      </c>
      <c r="R416" s="77" t="str">
        <f>VLOOKUP(F416,'N2K Features'!$D$5:$CL$125,13,FALSE)</f>
        <v>No</v>
      </c>
      <c r="S416" s="77">
        <f>VLOOKUP(F416,'N2K Features'!$D$5:$CL$125,14,FALSE)</f>
        <v>0</v>
      </c>
      <c r="T416" s="77">
        <f>VLOOKUP(F416,'N2K Features'!$D$5:$CL$125,15,FALSE)</f>
        <v>0</v>
      </c>
      <c r="U416" s="77" t="str">
        <f>VLOOKUP(F416,'N2K Features'!$D$5:$CL$125,16,FALSE)</f>
        <v>No</v>
      </c>
      <c r="V416" s="77">
        <f>VLOOKUP(F416,'N2K Features'!$D$5:$CL$125, 17,FALSE)</f>
        <v>0</v>
      </c>
      <c r="W416" s="77">
        <f>VLOOKUP(F416,'N2K Features'!$D$5:$CL$125,18,FALSE)</f>
        <v>0</v>
      </c>
      <c r="X416" s="77" t="str">
        <f>VLOOKUP(F416,'N2K Features'!$D$5:$CL$125,19,FALSE)</f>
        <v>No</v>
      </c>
      <c r="Y416" s="77">
        <f>VLOOKUP(F416,'N2K Features'!$D$5:$CL$125,20,FALSE)</f>
        <v>0</v>
      </c>
      <c r="Z416" s="77">
        <f>VLOOKUP(F416,'N2K Features'!$D$5:$CL$125,21,FALSE)</f>
        <v>0</v>
      </c>
      <c r="AA416" s="77" t="str">
        <f>VLOOKUP(F416,'N2K Features'!$D$5:$CL$125,22,FALSE)</f>
        <v>No</v>
      </c>
      <c r="AB416" s="77">
        <f>VLOOKUP(F416,'N2K Features'!$D$5:$CL$125,23,FALSE)</f>
        <v>0</v>
      </c>
      <c r="AC416" s="77">
        <f>VLOOKUP(F416,'N2K Features'!$D$5:$CL$125,24,FALSE)</f>
        <v>0</v>
      </c>
      <c r="AD416" s="77" t="str">
        <f>VLOOKUP(F416,'N2K Features'!$D$5:$CL$125,25,FALSE)</f>
        <v>No</v>
      </c>
      <c r="AE416" s="77">
        <f>VLOOKUP(F416,'N2K Features'!$D$5:$CL$125,26,FALSE)</f>
        <v>0</v>
      </c>
      <c r="AF416" s="77">
        <f>VLOOKUP(F416,'N2K Features'!$D$5:$CL$125,27,FALSE)</f>
        <v>0</v>
      </c>
      <c r="AG416" s="77" t="str">
        <f>VLOOKUP(F416,'N2K Features'!$D$5:$CL$125,28,FALSE)</f>
        <v>No</v>
      </c>
      <c r="AH416" s="77">
        <f>VLOOKUP(F416,'N2K Features'!$D$5:$CL$125,29,FALSE)</f>
        <v>0</v>
      </c>
      <c r="AI416" s="77">
        <f>VLOOKUP(F416,'N2K Features'!$D$5:$CL$125,30,FALSE)</f>
        <v>0</v>
      </c>
      <c r="AJ416" s="77" t="str">
        <f>VLOOKUP(F416,'N2K Features'!$D$5:$CL$125,31,FALSE)</f>
        <v>No</v>
      </c>
      <c r="AK416" s="77">
        <f>VLOOKUP(F416,'N2K Features'!$D$5:$CL$125,32,FALSE)</f>
        <v>0</v>
      </c>
      <c r="AL416" s="77">
        <f>VLOOKUP(F416,'N2K Features'!$D$5:$CL$125,33,FALSE)</f>
        <v>0</v>
      </c>
      <c r="AM416" s="77" t="str">
        <f>VLOOKUP(F416,'N2K Features'!$D$5:$CL$125,34,FALSE)</f>
        <v>No</v>
      </c>
      <c r="AN416" s="77">
        <f>VLOOKUP(F416,'N2K Features'!$D$5:$CL$125,35,FALSE)</f>
        <v>0</v>
      </c>
      <c r="AO416" s="77">
        <f>VLOOKUP(F416,'N2K Features'!$D$5:$CL$125,36,FALSE)</f>
        <v>0</v>
      </c>
      <c r="AP416" s="77" t="str">
        <f>VLOOKUP(F416,'N2K Features'!$D$5:$CL$125,37,FALSE)</f>
        <v>No</v>
      </c>
      <c r="AQ416" s="77">
        <f>VLOOKUP(F416,'N2K Features'!$D$5:$CL$125,38,FALSE)</f>
        <v>0</v>
      </c>
      <c r="AR416" s="77">
        <f>VLOOKUP(F416,'N2K Features'!$D$5:$CL$125,39,FALSE)</f>
        <v>0</v>
      </c>
      <c r="AS416" s="77" t="str">
        <f>VLOOKUP(F416,'N2K Features'!$D$5:$CL$125,40,FALSE)</f>
        <v>No</v>
      </c>
      <c r="AT416" s="77">
        <f>VLOOKUP(F416,'N2K Features'!$D$5:$CL$125,41,FALSE)</f>
        <v>0</v>
      </c>
      <c r="AU416" s="77">
        <f>VLOOKUP(F416,'N2K Features'!$D$5:$CL$125,42,FALSE)</f>
        <v>0</v>
      </c>
      <c r="AV416" s="77" t="str">
        <f>VLOOKUP(F416,'N2K Features'!$D$5:$CL$125,43,FALSE)</f>
        <v>No</v>
      </c>
      <c r="AW416" s="77">
        <f>VLOOKUP(F416,'N2K Features'!$D$5:$CL$125,44,FALSE)</f>
        <v>0</v>
      </c>
      <c r="AX416" s="77">
        <f>VLOOKUP(F416,'N2K Features'!$D$5:$CL$125,45,FALSE)</f>
        <v>0</v>
      </c>
      <c r="AY416" s="77" t="str">
        <f>VLOOKUP(F416,'N2K Features'!$D$5:$CL$125,46,FALSE)</f>
        <v>No</v>
      </c>
      <c r="AZ416" s="77">
        <f>VLOOKUP(F416,'N2K Features'!$D$5:$CL$125,47,FALSE)</f>
        <v>0</v>
      </c>
      <c r="BA416" s="77">
        <f>VLOOKUP(F416,'N2K Features'!$D$5:$CL$125,48,FALSE)</f>
        <v>0</v>
      </c>
      <c r="BB416" s="77" t="str">
        <f>VLOOKUP(F416,'N2K Features'!$D$5:$CL$125,49,FALSE)</f>
        <v>No</v>
      </c>
      <c r="BC416" s="77">
        <f>VLOOKUP(F416,'N2K Features'!$D$5:$CL$125,50,FALSE)</f>
        <v>0</v>
      </c>
      <c r="BD416" s="77">
        <f>VLOOKUP(F416,'N2K Features'!$D$5:$CL$125,51,FALSE)</f>
        <v>0</v>
      </c>
      <c r="BE416" s="77" t="str">
        <f>VLOOKUP(F416,'N2K Features'!$D$5:$CL$125,52,FALSE)</f>
        <v>No</v>
      </c>
      <c r="BF416" s="77">
        <f>VLOOKUP(F416,'N2K Features'!$D$5:$CL$125,53,FALSE)</f>
        <v>0</v>
      </c>
      <c r="BG416" s="77">
        <f>VLOOKUP(F416,'N2K Features'!$D$5:$CL$125,54,FALSE)</f>
        <v>0</v>
      </c>
      <c r="BH416" s="77" t="str">
        <f>VLOOKUP(F416,'N2K Features'!$D$5:$CL$125,55,FALSE)</f>
        <v>No</v>
      </c>
      <c r="BI416" s="77">
        <f>VLOOKUP(F416,'N2K Features'!$D$5:$CL$125,56,FALSE)</f>
        <v>0</v>
      </c>
      <c r="BJ416" s="77">
        <f>VLOOKUP(F416,'N2K Features'!$D$5:$CL$125,57,FALSE)</f>
        <v>0</v>
      </c>
      <c r="BK416" s="77" t="str">
        <f>VLOOKUP(F416,'N2K Features'!$D$5:$CL$125,58,FALSE)</f>
        <v>No</v>
      </c>
      <c r="BL416" s="77">
        <f>VLOOKUP(F416,'N2K Features'!$D$5:$CL$125,59,FALSE)</f>
        <v>0</v>
      </c>
      <c r="BM416" s="77">
        <f>VLOOKUP(F416,'N2K Features'!$D$5:$CL$125,60,FALSE)</f>
        <v>0</v>
      </c>
      <c r="BN416" s="77" t="str">
        <f>VLOOKUP(F416,'N2K Features'!$D$5:$CL$125,61,FALSE)</f>
        <v>No</v>
      </c>
      <c r="BO416" s="77">
        <f>VLOOKUP(F416,'N2K Features'!$D$5:$CL$125,62,FALSE)</f>
        <v>0</v>
      </c>
      <c r="BP416" s="77">
        <f>VLOOKUP(F416,'N2K Features'!$D$5:$CL$125,63,FALSE)</f>
        <v>0</v>
      </c>
      <c r="BQ416" s="77" t="str">
        <f>VLOOKUP(F416,'N2K Features'!$D$5:$CL$125,64,FALSE)</f>
        <v>No</v>
      </c>
      <c r="BR416" s="77">
        <f>VLOOKUP(F416,'N2K Features'!$D$5:$CL$125,65,FALSE)</f>
        <v>0</v>
      </c>
      <c r="BS416" s="77">
        <f>VLOOKUP(F416,'N2K Features'!$D$5:$CL$125,66,FALSE)</f>
        <v>0</v>
      </c>
      <c r="BT416" s="77" t="str">
        <f>VLOOKUP(F416,'N2K Features'!$D$5:$CL$125,67,FALSE)</f>
        <v>No</v>
      </c>
      <c r="BU416" s="77">
        <f>VLOOKUP(F416,'N2K Features'!$D$5:$CL$125,68,FALSE)</f>
        <v>0</v>
      </c>
      <c r="BV416" s="77">
        <f>VLOOKUP(F416,'N2K Features'!$D$5:$CL$125,69,FALSE)</f>
        <v>0</v>
      </c>
      <c r="BW416" s="77" t="str">
        <f>VLOOKUP(F416,'N2K Features'!$D$5:$CL$125,70,FALSE)</f>
        <v>No</v>
      </c>
      <c r="BX416" s="77">
        <f>VLOOKUP(F416,'N2K Features'!$D$5:$CL$125,71,FALSE)</f>
        <v>0</v>
      </c>
      <c r="BY416" s="77">
        <f>VLOOKUP(F416,'N2K Features'!$D$5:$CL$125,72,FALSE)</f>
        <v>0</v>
      </c>
      <c r="BZ416" s="77" t="str">
        <f>VLOOKUP(F416,'N2K Features'!$D$5:$CL$125,73,FALSE)</f>
        <v>No</v>
      </c>
      <c r="CA416" s="77">
        <f>VLOOKUP(F416,'N2K Features'!$D$5:$CL$125,74,FALSE)</f>
        <v>0</v>
      </c>
      <c r="CB416" s="77">
        <f>VLOOKUP(F416,'N2K Features'!$D$5:$CL$125,75,FALSE)</f>
        <v>0</v>
      </c>
      <c r="CC416" s="77" t="str">
        <f>VLOOKUP(F416,'N2K Features'!$D$5:$CL$125,76,FALSE)</f>
        <v>No</v>
      </c>
      <c r="CD416" s="77">
        <f>VLOOKUP(F416,'N2K Features'!$D$5:$CL$125,77,FALSE)</f>
        <v>0</v>
      </c>
      <c r="CE416" s="77">
        <f>VLOOKUP(F416,'N2K Features'!$D$5:$CL$125,78,FALSE)</f>
        <v>0</v>
      </c>
      <c r="CF416" s="77" t="str">
        <f>VLOOKUP(F416,'N2K Features'!$D$5:$CL$125,79,FALSE)</f>
        <v>No</v>
      </c>
      <c r="CG416" s="77">
        <f>VLOOKUP(F416,'N2K Features'!$D$5:$CL$125,80,FALSE)</f>
        <v>0</v>
      </c>
      <c r="CH416" s="77">
        <f>VLOOKUP(F416,'N2K Features'!$D$5:$CL$125,81,FALSE)</f>
        <v>0</v>
      </c>
      <c r="CI416" s="77" t="str">
        <f>VLOOKUP(F416,'N2K Features'!$D$5:$CL$125,82,FALSE)</f>
        <v>No</v>
      </c>
      <c r="CJ416" s="77">
        <f>VLOOKUP(F416,'N2K Features'!$D$5:$CL$125,83,FALSE)</f>
        <v>0</v>
      </c>
      <c r="CK416" s="77">
        <f>VLOOKUP(F416,'N2K Features'!$D$5:$CL$125,84,FALSE)</f>
        <v>0</v>
      </c>
      <c r="CL416" s="77" t="str">
        <f>VLOOKUP(F416,'N2K Features'!$D$5:$CL$125,85,FALSE)</f>
        <v>Yes</v>
      </c>
      <c r="CM416" s="77">
        <f>VLOOKUP(F416,'N2K Features'!$D$5:$CL$125,86,FALSE)</f>
        <v>0</v>
      </c>
      <c r="CN416" s="77" t="str">
        <f>VLOOKUP(F416,'N2K Features'!$D$5:$CL$125,87,FALSE)</f>
        <v>Interest for birdwatchers and public.</v>
      </c>
    </row>
    <row r="417" spans="1:92" ht="14.4" hidden="1" x14ac:dyDescent="0.3">
      <c r="A417" s="126" t="s">
        <v>490</v>
      </c>
      <c r="B417" s="126" t="s">
        <v>491</v>
      </c>
      <c r="C417" s="126" t="s">
        <v>404</v>
      </c>
      <c r="D417" s="127"/>
      <c r="E417" s="126" t="s">
        <v>393</v>
      </c>
      <c r="F417" s="126" t="s">
        <v>476</v>
      </c>
      <c r="G417" s="126" t="s">
        <v>787</v>
      </c>
      <c r="H417" s="126" t="s">
        <v>405</v>
      </c>
      <c r="I417" s="173" t="str">
        <f>VLOOKUP(F417,'N2K Features'!$D$5:$CL$125,4,FALSE)</f>
        <v>No</v>
      </c>
      <c r="J417" s="77">
        <f>VLOOKUP(F417,'N2K Features'!$D$5:$CL$125,5,FALSE)</f>
        <v>0</v>
      </c>
      <c r="K417" s="77">
        <f>VLOOKUP(F417,'N2K Features'!$D$5:$CL$125,6,FALSE)</f>
        <v>0</v>
      </c>
      <c r="L417" s="77" t="str">
        <f>VLOOKUP(F417,'N2K Features'!$D$5:$CL$125,7,FALSE)</f>
        <v>No</v>
      </c>
      <c r="M417" s="77" t="str">
        <f>VLOOKUP(F417,'N2K Features'!$D$5:$CL$125,8,FALSE)</f>
        <v>Negligible</v>
      </c>
      <c r="N417" s="77">
        <f>VLOOKUP(F417,'N2K Features'!$D$5:$CL$125,9,FALSE)</f>
        <v>0</v>
      </c>
      <c r="O417" s="77" t="str">
        <f>VLOOKUP(F417,'N2K Features'!$D$5:$CL$125,10,FALSE)</f>
        <v>No</v>
      </c>
      <c r="P417" s="77" t="str">
        <f>VLOOKUP(F417,'N2K Features'!$D$5:$CL$125,11,FALSE)</f>
        <v>Negligible</v>
      </c>
      <c r="Q417" s="77">
        <f>VLOOKUP(F417,'N2K Features'!$D$5:$CL$125,12,FALSE)</f>
        <v>0</v>
      </c>
      <c r="R417" s="77" t="str">
        <f>VLOOKUP(F417,'N2K Features'!$D$5:$CL$125,13,FALSE)</f>
        <v>No</v>
      </c>
      <c r="S417" s="77">
        <f>VLOOKUP(F417,'N2K Features'!$D$5:$CL$125,14,FALSE)</f>
        <v>0</v>
      </c>
      <c r="T417" s="77">
        <f>VLOOKUP(F417,'N2K Features'!$D$5:$CL$125,15,FALSE)</f>
        <v>0</v>
      </c>
      <c r="U417" s="77" t="str">
        <f>VLOOKUP(F417,'N2K Features'!$D$5:$CL$125,16,FALSE)</f>
        <v>No</v>
      </c>
      <c r="V417" s="77">
        <f>VLOOKUP(F417,'N2K Features'!$D$5:$CL$125, 17,FALSE)</f>
        <v>0</v>
      </c>
      <c r="W417" s="77">
        <f>VLOOKUP(F417,'N2K Features'!$D$5:$CL$125,18,FALSE)</f>
        <v>0</v>
      </c>
      <c r="X417" s="77" t="str">
        <f>VLOOKUP(F417,'N2K Features'!$D$5:$CL$125,19,FALSE)</f>
        <v>No</v>
      </c>
      <c r="Y417" s="77">
        <f>VLOOKUP(F417,'N2K Features'!$D$5:$CL$125,20,FALSE)</f>
        <v>0</v>
      </c>
      <c r="Z417" s="77">
        <f>VLOOKUP(F417,'N2K Features'!$D$5:$CL$125,21,FALSE)</f>
        <v>0</v>
      </c>
      <c r="AA417" s="77" t="str">
        <f>VLOOKUP(F417,'N2K Features'!$D$5:$CL$125,22,FALSE)</f>
        <v>No</v>
      </c>
      <c r="AB417" s="77">
        <f>VLOOKUP(F417,'N2K Features'!$D$5:$CL$125,23,FALSE)</f>
        <v>0</v>
      </c>
      <c r="AC417" s="77">
        <f>VLOOKUP(F417,'N2K Features'!$D$5:$CL$125,24,FALSE)</f>
        <v>0</v>
      </c>
      <c r="AD417" s="77" t="str">
        <f>VLOOKUP(F417,'N2K Features'!$D$5:$CL$125,25,FALSE)</f>
        <v>No</v>
      </c>
      <c r="AE417" s="77">
        <f>VLOOKUP(F417,'N2K Features'!$D$5:$CL$125,26,FALSE)</f>
        <v>0</v>
      </c>
      <c r="AF417" s="77">
        <f>VLOOKUP(F417,'N2K Features'!$D$5:$CL$125,27,FALSE)</f>
        <v>0</v>
      </c>
      <c r="AG417" s="77" t="str">
        <f>VLOOKUP(F417,'N2K Features'!$D$5:$CL$125,28,FALSE)</f>
        <v>No</v>
      </c>
      <c r="AH417" s="77">
        <f>VLOOKUP(F417,'N2K Features'!$D$5:$CL$125,29,FALSE)</f>
        <v>0</v>
      </c>
      <c r="AI417" s="77">
        <f>VLOOKUP(F417,'N2K Features'!$D$5:$CL$125,30,FALSE)</f>
        <v>0</v>
      </c>
      <c r="AJ417" s="77" t="str">
        <f>VLOOKUP(F417,'N2K Features'!$D$5:$CL$125,31,FALSE)</f>
        <v>No</v>
      </c>
      <c r="AK417" s="77">
        <f>VLOOKUP(F417,'N2K Features'!$D$5:$CL$125,32,FALSE)</f>
        <v>0</v>
      </c>
      <c r="AL417" s="77">
        <f>VLOOKUP(F417,'N2K Features'!$D$5:$CL$125,33,FALSE)</f>
        <v>0</v>
      </c>
      <c r="AM417" s="77" t="str">
        <f>VLOOKUP(F417,'N2K Features'!$D$5:$CL$125,34,FALSE)</f>
        <v>No</v>
      </c>
      <c r="AN417" s="77">
        <f>VLOOKUP(F417,'N2K Features'!$D$5:$CL$125,35,FALSE)</f>
        <v>0</v>
      </c>
      <c r="AO417" s="77">
        <f>VLOOKUP(F417,'N2K Features'!$D$5:$CL$125,36,FALSE)</f>
        <v>0</v>
      </c>
      <c r="AP417" s="77" t="str">
        <f>VLOOKUP(F417,'N2K Features'!$D$5:$CL$125,37,FALSE)</f>
        <v>No</v>
      </c>
      <c r="AQ417" s="77">
        <f>VLOOKUP(F417,'N2K Features'!$D$5:$CL$125,38,FALSE)</f>
        <v>0</v>
      </c>
      <c r="AR417" s="77">
        <f>VLOOKUP(F417,'N2K Features'!$D$5:$CL$125,39,FALSE)</f>
        <v>0</v>
      </c>
      <c r="AS417" s="77" t="str">
        <f>VLOOKUP(F417,'N2K Features'!$D$5:$CL$125,40,FALSE)</f>
        <v>No</v>
      </c>
      <c r="AT417" s="77">
        <f>VLOOKUP(F417,'N2K Features'!$D$5:$CL$125,41,FALSE)</f>
        <v>0</v>
      </c>
      <c r="AU417" s="77">
        <f>VLOOKUP(F417,'N2K Features'!$D$5:$CL$125,42,FALSE)</f>
        <v>0</v>
      </c>
      <c r="AV417" s="77" t="str">
        <f>VLOOKUP(F417,'N2K Features'!$D$5:$CL$125,43,FALSE)</f>
        <v>No</v>
      </c>
      <c r="AW417" s="77">
        <f>VLOOKUP(F417,'N2K Features'!$D$5:$CL$125,44,FALSE)</f>
        <v>0</v>
      </c>
      <c r="AX417" s="77">
        <f>VLOOKUP(F417,'N2K Features'!$D$5:$CL$125,45,FALSE)</f>
        <v>0</v>
      </c>
      <c r="AY417" s="77" t="str">
        <f>VLOOKUP(F417,'N2K Features'!$D$5:$CL$125,46,FALSE)</f>
        <v>No</v>
      </c>
      <c r="AZ417" s="77">
        <f>VLOOKUP(F417,'N2K Features'!$D$5:$CL$125,47,FALSE)</f>
        <v>0</v>
      </c>
      <c r="BA417" s="77">
        <f>VLOOKUP(F417,'N2K Features'!$D$5:$CL$125,48,FALSE)</f>
        <v>0</v>
      </c>
      <c r="BB417" s="77" t="str">
        <f>VLOOKUP(F417,'N2K Features'!$D$5:$CL$125,49,FALSE)</f>
        <v>No</v>
      </c>
      <c r="BC417" s="77">
        <f>VLOOKUP(F417,'N2K Features'!$D$5:$CL$125,50,FALSE)</f>
        <v>0</v>
      </c>
      <c r="BD417" s="77">
        <f>VLOOKUP(F417,'N2K Features'!$D$5:$CL$125,51,FALSE)</f>
        <v>0</v>
      </c>
      <c r="BE417" s="77" t="str">
        <f>VLOOKUP(F417,'N2K Features'!$D$5:$CL$125,52,FALSE)</f>
        <v>No</v>
      </c>
      <c r="BF417" s="77">
        <f>VLOOKUP(F417,'N2K Features'!$D$5:$CL$125,53,FALSE)</f>
        <v>0</v>
      </c>
      <c r="BG417" s="77">
        <f>VLOOKUP(F417,'N2K Features'!$D$5:$CL$125,54,FALSE)</f>
        <v>0</v>
      </c>
      <c r="BH417" s="77" t="str">
        <f>VLOOKUP(F417,'N2K Features'!$D$5:$CL$125,55,FALSE)</f>
        <v>No</v>
      </c>
      <c r="BI417" s="77">
        <f>VLOOKUP(F417,'N2K Features'!$D$5:$CL$125,56,FALSE)</f>
        <v>0</v>
      </c>
      <c r="BJ417" s="77">
        <f>VLOOKUP(F417,'N2K Features'!$D$5:$CL$125,57,FALSE)</f>
        <v>0</v>
      </c>
      <c r="BK417" s="77" t="str">
        <f>VLOOKUP(F417,'N2K Features'!$D$5:$CL$125,58,FALSE)</f>
        <v>No</v>
      </c>
      <c r="BL417" s="77">
        <f>VLOOKUP(F417,'N2K Features'!$D$5:$CL$125,59,FALSE)</f>
        <v>0</v>
      </c>
      <c r="BM417" s="77">
        <f>VLOOKUP(F417,'N2K Features'!$D$5:$CL$125,60,FALSE)</f>
        <v>0</v>
      </c>
      <c r="BN417" s="77" t="str">
        <f>VLOOKUP(F417,'N2K Features'!$D$5:$CL$125,61,FALSE)</f>
        <v>No</v>
      </c>
      <c r="BO417" s="77">
        <f>VLOOKUP(F417,'N2K Features'!$D$5:$CL$125,62,FALSE)</f>
        <v>0</v>
      </c>
      <c r="BP417" s="77">
        <f>VLOOKUP(F417,'N2K Features'!$D$5:$CL$125,63,FALSE)</f>
        <v>0</v>
      </c>
      <c r="BQ417" s="77" t="str">
        <f>VLOOKUP(F417,'N2K Features'!$D$5:$CL$125,64,FALSE)</f>
        <v>No</v>
      </c>
      <c r="BR417" s="77">
        <f>VLOOKUP(F417,'N2K Features'!$D$5:$CL$125,65,FALSE)</f>
        <v>0</v>
      </c>
      <c r="BS417" s="77">
        <f>VLOOKUP(F417,'N2K Features'!$D$5:$CL$125,66,FALSE)</f>
        <v>0</v>
      </c>
      <c r="BT417" s="77" t="str">
        <f>VLOOKUP(F417,'N2K Features'!$D$5:$CL$125,67,FALSE)</f>
        <v>No</v>
      </c>
      <c r="BU417" s="77">
        <f>VLOOKUP(F417,'N2K Features'!$D$5:$CL$125,68,FALSE)</f>
        <v>0</v>
      </c>
      <c r="BV417" s="77">
        <f>VLOOKUP(F417,'N2K Features'!$D$5:$CL$125,69,FALSE)</f>
        <v>0</v>
      </c>
      <c r="BW417" s="77" t="str">
        <f>VLOOKUP(F417,'N2K Features'!$D$5:$CL$125,70,FALSE)</f>
        <v>No</v>
      </c>
      <c r="BX417" s="77">
        <f>VLOOKUP(F417,'N2K Features'!$D$5:$CL$125,71,FALSE)</f>
        <v>0</v>
      </c>
      <c r="BY417" s="77">
        <f>VLOOKUP(F417,'N2K Features'!$D$5:$CL$125,72,FALSE)</f>
        <v>0</v>
      </c>
      <c r="BZ417" s="77" t="str">
        <f>VLOOKUP(F417,'N2K Features'!$D$5:$CL$125,73,FALSE)</f>
        <v>No</v>
      </c>
      <c r="CA417" s="77">
        <f>VLOOKUP(F417,'N2K Features'!$D$5:$CL$125,74,FALSE)</f>
        <v>0</v>
      </c>
      <c r="CB417" s="77">
        <f>VLOOKUP(F417,'N2K Features'!$D$5:$CL$125,75,FALSE)</f>
        <v>0</v>
      </c>
      <c r="CC417" s="77" t="str">
        <f>VLOOKUP(F417,'N2K Features'!$D$5:$CL$125,76,FALSE)</f>
        <v>No</v>
      </c>
      <c r="CD417" s="77">
        <f>VLOOKUP(F417,'N2K Features'!$D$5:$CL$125,77,FALSE)</f>
        <v>0</v>
      </c>
      <c r="CE417" s="77">
        <f>VLOOKUP(F417,'N2K Features'!$D$5:$CL$125,78,FALSE)</f>
        <v>0</v>
      </c>
      <c r="CF417" s="77" t="str">
        <f>VLOOKUP(F417,'N2K Features'!$D$5:$CL$125,79,FALSE)</f>
        <v>No</v>
      </c>
      <c r="CG417" s="77">
        <f>VLOOKUP(F417,'N2K Features'!$D$5:$CL$125,80,FALSE)</f>
        <v>0</v>
      </c>
      <c r="CH417" s="77">
        <f>VLOOKUP(F417,'N2K Features'!$D$5:$CL$125,81,FALSE)</f>
        <v>0</v>
      </c>
      <c r="CI417" s="77" t="str">
        <f>VLOOKUP(F417,'N2K Features'!$D$5:$CL$125,82,FALSE)</f>
        <v>No</v>
      </c>
      <c r="CJ417" s="77">
        <f>VLOOKUP(F417,'N2K Features'!$D$5:$CL$125,83,FALSE)</f>
        <v>0</v>
      </c>
      <c r="CK417" s="77">
        <f>VLOOKUP(F417,'N2K Features'!$D$5:$CL$125,84,FALSE)</f>
        <v>0</v>
      </c>
      <c r="CL417" s="77" t="str">
        <f>VLOOKUP(F417,'N2K Features'!$D$5:$CL$125,85,FALSE)</f>
        <v>Yes</v>
      </c>
      <c r="CM417" s="77">
        <f>VLOOKUP(F417,'N2K Features'!$D$5:$CL$125,86,FALSE)</f>
        <v>0</v>
      </c>
      <c r="CN417" s="77" t="str">
        <f>VLOOKUP(F417,'N2K Features'!$D$5:$CL$125,87,FALSE)</f>
        <v>Interest for birdwatchers and public.</v>
      </c>
    </row>
    <row r="418" spans="1:92" ht="14.4" hidden="1" x14ac:dyDescent="0.3">
      <c r="A418" s="126" t="s">
        <v>490</v>
      </c>
      <c r="B418" s="126" t="s">
        <v>491</v>
      </c>
      <c r="C418" s="126" t="s">
        <v>408</v>
      </c>
      <c r="D418" s="127"/>
      <c r="E418" s="126" t="s">
        <v>393</v>
      </c>
      <c r="F418" s="126" t="s">
        <v>424</v>
      </c>
      <c r="G418" s="126" t="s">
        <v>788</v>
      </c>
      <c r="H418" s="126" t="s">
        <v>409</v>
      </c>
      <c r="I418" s="173" t="str">
        <f>VLOOKUP(F418,'N2K Features'!$D$5:$CL$125,4,FALSE)</f>
        <v>No</v>
      </c>
      <c r="J418" s="77">
        <f>VLOOKUP(F418,'N2K Features'!$D$5:$CL$125,5,FALSE)</f>
        <v>0</v>
      </c>
      <c r="K418" s="77">
        <f>VLOOKUP(F418,'N2K Features'!$D$5:$CL$125,6,FALSE)</f>
        <v>0</v>
      </c>
      <c r="L418" s="77" t="str">
        <f>VLOOKUP(F418,'N2K Features'!$D$5:$CL$125,7,FALSE)</f>
        <v>No</v>
      </c>
      <c r="M418" s="77" t="str">
        <f>VLOOKUP(F418,'N2K Features'!$D$5:$CL$125,8,FALSE)</f>
        <v>Negligible</v>
      </c>
      <c r="N418" s="77">
        <f>VLOOKUP(F418,'N2K Features'!$D$5:$CL$125,9,FALSE)</f>
        <v>0</v>
      </c>
      <c r="O418" s="77" t="str">
        <f>VLOOKUP(F418,'N2K Features'!$D$5:$CL$125,10,FALSE)</f>
        <v>No</v>
      </c>
      <c r="P418" s="77" t="str">
        <f>VLOOKUP(F418,'N2K Features'!$D$5:$CL$125,11,FALSE)</f>
        <v>Negligible</v>
      </c>
      <c r="Q418" s="77">
        <f>VLOOKUP(F418,'N2K Features'!$D$5:$CL$125,12,FALSE)</f>
        <v>0</v>
      </c>
      <c r="R418" s="77" t="str">
        <f>VLOOKUP(F418,'N2K Features'!$D$5:$CL$125,13,FALSE)</f>
        <v>No</v>
      </c>
      <c r="S418" s="77">
        <f>VLOOKUP(F418,'N2K Features'!$D$5:$CL$125,14,FALSE)</f>
        <v>0</v>
      </c>
      <c r="T418" s="77">
        <f>VLOOKUP(F418,'N2K Features'!$D$5:$CL$125,15,FALSE)</f>
        <v>0</v>
      </c>
      <c r="U418" s="77" t="str">
        <f>VLOOKUP(F418,'N2K Features'!$D$5:$CL$125,16,FALSE)</f>
        <v>No</v>
      </c>
      <c r="V418" s="77">
        <f>VLOOKUP(F418,'N2K Features'!$D$5:$CL$125, 17,FALSE)</f>
        <v>0</v>
      </c>
      <c r="W418" s="77">
        <f>VLOOKUP(F418,'N2K Features'!$D$5:$CL$125,18,FALSE)</f>
        <v>0</v>
      </c>
      <c r="X418" s="77" t="str">
        <f>VLOOKUP(F418,'N2K Features'!$D$5:$CL$125,19,FALSE)</f>
        <v>No</v>
      </c>
      <c r="Y418" s="77">
        <f>VLOOKUP(F418,'N2K Features'!$D$5:$CL$125,20,FALSE)</f>
        <v>0</v>
      </c>
      <c r="Z418" s="77">
        <f>VLOOKUP(F418,'N2K Features'!$D$5:$CL$125,21,FALSE)</f>
        <v>0</v>
      </c>
      <c r="AA418" s="77" t="str">
        <f>VLOOKUP(F418,'N2K Features'!$D$5:$CL$125,22,FALSE)</f>
        <v>No</v>
      </c>
      <c r="AB418" s="77">
        <f>VLOOKUP(F418,'N2K Features'!$D$5:$CL$125,23,FALSE)</f>
        <v>0</v>
      </c>
      <c r="AC418" s="77">
        <f>VLOOKUP(F418,'N2K Features'!$D$5:$CL$125,24,FALSE)</f>
        <v>0</v>
      </c>
      <c r="AD418" s="77" t="str">
        <f>VLOOKUP(F418,'N2K Features'!$D$5:$CL$125,25,FALSE)</f>
        <v>No</v>
      </c>
      <c r="AE418" s="77">
        <f>VLOOKUP(F418,'N2K Features'!$D$5:$CL$125,26,FALSE)</f>
        <v>0</v>
      </c>
      <c r="AF418" s="77">
        <f>VLOOKUP(F418,'N2K Features'!$D$5:$CL$125,27,FALSE)</f>
        <v>0</v>
      </c>
      <c r="AG418" s="77" t="str">
        <f>VLOOKUP(F418,'N2K Features'!$D$5:$CL$125,28,FALSE)</f>
        <v>No</v>
      </c>
      <c r="AH418" s="77">
        <f>VLOOKUP(F418,'N2K Features'!$D$5:$CL$125,29,FALSE)</f>
        <v>0</v>
      </c>
      <c r="AI418" s="77">
        <f>VLOOKUP(F418,'N2K Features'!$D$5:$CL$125,30,FALSE)</f>
        <v>0</v>
      </c>
      <c r="AJ418" s="77" t="str">
        <f>VLOOKUP(F418,'N2K Features'!$D$5:$CL$125,31,FALSE)</f>
        <v>No</v>
      </c>
      <c r="AK418" s="77">
        <f>VLOOKUP(F418,'N2K Features'!$D$5:$CL$125,32,FALSE)</f>
        <v>0</v>
      </c>
      <c r="AL418" s="77">
        <f>VLOOKUP(F418,'N2K Features'!$D$5:$CL$125,33,FALSE)</f>
        <v>0</v>
      </c>
      <c r="AM418" s="77" t="str">
        <f>VLOOKUP(F418,'N2K Features'!$D$5:$CL$125,34,FALSE)</f>
        <v>No</v>
      </c>
      <c r="AN418" s="77">
        <f>VLOOKUP(F418,'N2K Features'!$D$5:$CL$125,35,FALSE)</f>
        <v>0</v>
      </c>
      <c r="AO418" s="77">
        <f>VLOOKUP(F418,'N2K Features'!$D$5:$CL$125,36,FALSE)</f>
        <v>0</v>
      </c>
      <c r="AP418" s="77" t="str">
        <f>VLOOKUP(F418,'N2K Features'!$D$5:$CL$125,37,FALSE)</f>
        <v>No</v>
      </c>
      <c r="AQ418" s="77">
        <f>VLOOKUP(F418,'N2K Features'!$D$5:$CL$125,38,FALSE)</f>
        <v>0</v>
      </c>
      <c r="AR418" s="77">
        <f>VLOOKUP(F418,'N2K Features'!$D$5:$CL$125,39,FALSE)</f>
        <v>0</v>
      </c>
      <c r="AS418" s="77" t="str">
        <f>VLOOKUP(F418,'N2K Features'!$D$5:$CL$125,40,FALSE)</f>
        <v>No</v>
      </c>
      <c r="AT418" s="77">
        <f>VLOOKUP(F418,'N2K Features'!$D$5:$CL$125,41,FALSE)</f>
        <v>0</v>
      </c>
      <c r="AU418" s="77">
        <f>VLOOKUP(F418,'N2K Features'!$D$5:$CL$125,42,FALSE)</f>
        <v>0</v>
      </c>
      <c r="AV418" s="77" t="str">
        <f>VLOOKUP(F418,'N2K Features'!$D$5:$CL$125,43,FALSE)</f>
        <v>No</v>
      </c>
      <c r="AW418" s="77">
        <f>VLOOKUP(F418,'N2K Features'!$D$5:$CL$125,44,FALSE)</f>
        <v>0</v>
      </c>
      <c r="AX418" s="77">
        <f>VLOOKUP(F418,'N2K Features'!$D$5:$CL$125,45,FALSE)</f>
        <v>0</v>
      </c>
      <c r="AY418" s="77" t="str">
        <f>VLOOKUP(F418,'N2K Features'!$D$5:$CL$125,46,FALSE)</f>
        <v>No</v>
      </c>
      <c r="AZ418" s="77">
        <f>VLOOKUP(F418,'N2K Features'!$D$5:$CL$125,47,FALSE)</f>
        <v>0</v>
      </c>
      <c r="BA418" s="77">
        <f>VLOOKUP(F418,'N2K Features'!$D$5:$CL$125,48,FALSE)</f>
        <v>0</v>
      </c>
      <c r="BB418" s="77" t="str">
        <f>VLOOKUP(F418,'N2K Features'!$D$5:$CL$125,49,FALSE)</f>
        <v>No</v>
      </c>
      <c r="BC418" s="77">
        <f>VLOOKUP(F418,'N2K Features'!$D$5:$CL$125,50,FALSE)</f>
        <v>0</v>
      </c>
      <c r="BD418" s="77">
        <f>VLOOKUP(F418,'N2K Features'!$D$5:$CL$125,51,FALSE)</f>
        <v>0</v>
      </c>
      <c r="BE418" s="77" t="str">
        <f>VLOOKUP(F418,'N2K Features'!$D$5:$CL$125,52,FALSE)</f>
        <v>No</v>
      </c>
      <c r="BF418" s="77">
        <f>VLOOKUP(F418,'N2K Features'!$D$5:$CL$125,53,FALSE)</f>
        <v>0</v>
      </c>
      <c r="BG418" s="77">
        <f>VLOOKUP(F418,'N2K Features'!$D$5:$CL$125,54,FALSE)</f>
        <v>0</v>
      </c>
      <c r="BH418" s="77" t="str">
        <f>VLOOKUP(F418,'N2K Features'!$D$5:$CL$125,55,FALSE)</f>
        <v>No</v>
      </c>
      <c r="BI418" s="77">
        <f>VLOOKUP(F418,'N2K Features'!$D$5:$CL$125,56,FALSE)</f>
        <v>0</v>
      </c>
      <c r="BJ418" s="77">
        <f>VLOOKUP(F418,'N2K Features'!$D$5:$CL$125,57,FALSE)</f>
        <v>0</v>
      </c>
      <c r="BK418" s="77" t="str">
        <f>VLOOKUP(F418,'N2K Features'!$D$5:$CL$125,58,FALSE)</f>
        <v>No</v>
      </c>
      <c r="BL418" s="77">
        <f>VLOOKUP(F418,'N2K Features'!$D$5:$CL$125,59,FALSE)</f>
        <v>0</v>
      </c>
      <c r="BM418" s="77">
        <f>VLOOKUP(F418,'N2K Features'!$D$5:$CL$125,60,FALSE)</f>
        <v>0</v>
      </c>
      <c r="BN418" s="77" t="str">
        <f>VLOOKUP(F418,'N2K Features'!$D$5:$CL$125,61,FALSE)</f>
        <v>No</v>
      </c>
      <c r="BO418" s="77">
        <f>VLOOKUP(F418,'N2K Features'!$D$5:$CL$125,62,FALSE)</f>
        <v>0</v>
      </c>
      <c r="BP418" s="77">
        <f>VLOOKUP(F418,'N2K Features'!$D$5:$CL$125,63,FALSE)</f>
        <v>0</v>
      </c>
      <c r="BQ418" s="77" t="str">
        <f>VLOOKUP(F418,'N2K Features'!$D$5:$CL$125,64,FALSE)</f>
        <v>No</v>
      </c>
      <c r="BR418" s="77">
        <f>VLOOKUP(F418,'N2K Features'!$D$5:$CL$125,65,FALSE)</f>
        <v>0</v>
      </c>
      <c r="BS418" s="77">
        <f>VLOOKUP(F418,'N2K Features'!$D$5:$CL$125,66,FALSE)</f>
        <v>0</v>
      </c>
      <c r="BT418" s="77" t="str">
        <f>VLOOKUP(F418,'N2K Features'!$D$5:$CL$125,67,FALSE)</f>
        <v>No</v>
      </c>
      <c r="BU418" s="77">
        <f>VLOOKUP(F418,'N2K Features'!$D$5:$CL$125,68,FALSE)</f>
        <v>0</v>
      </c>
      <c r="BV418" s="77">
        <f>VLOOKUP(F418,'N2K Features'!$D$5:$CL$125,69,FALSE)</f>
        <v>0</v>
      </c>
      <c r="BW418" s="77" t="str">
        <f>VLOOKUP(F418,'N2K Features'!$D$5:$CL$125,70,FALSE)</f>
        <v>No</v>
      </c>
      <c r="BX418" s="77">
        <f>VLOOKUP(F418,'N2K Features'!$D$5:$CL$125,71,FALSE)</f>
        <v>0</v>
      </c>
      <c r="BY418" s="77">
        <f>VLOOKUP(F418,'N2K Features'!$D$5:$CL$125,72,FALSE)</f>
        <v>0</v>
      </c>
      <c r="BZ418" s="77" t="str">
        <f>VLOOKUP(F418,'N2K Features'!$D$5:$CL$125,73,FALSE)</f>
        <v>No</v>
      </c>
      <c r="CA418" s="77">
        <f>VLOOKUP(F418,'N2K Features'!$D$5:$CL$125,74,FALSE)</f>
        <v>0</v>
      </c>
      <c r="CB418" s="77">
        <f>VLOOKUP(F418,'N2K Features'!$D$5:$CL$125,75,FALSE)</f>
        <v>0</v>
      </c>
      <c r="CC418" s="77" t="str">
        <f>VLOOKUP(F418,'N2K Features'!$D$5:$CL$125,76,FALSE)</f>
        <v>No</v>
      </c>
      <c r="CD418" s="77">
        <f>VLOOKUP(F418,'N2K Features'!$D$5:$CL$125,77,FALSE)</f>
        <v>0</v>
      </c>
      <c r="CE418" s="77">
        <f>VLOOKUP(F418,'N2K Features'!$D$5:$CL$125,78,FALSE)</f>
        <v>0</v>
      </c>
      <c r="CF418" s="77" t="str">
        <f>VLOOKUP(F418,'N2K Features'!$D$5:$CL$125,79,FALSE)</f>
        <v>No</v>
      </c>
      <c r="CG418" s="77">
        <f>VLOOKUP(F418,'N2K Features'!$D$5:$CL$125,80,FALSE)</f>
        <v>0</v>
      </c>
      <c r="CH418" s="77">
        <f>VLOOKUP(F418,'N2K Features'!$D$5:$CL$125,81,FALSE)</f>
        <v>0</v>
      </c>
      <c r="CI418" s="77" t="str">
        <f>VLOOKUP(F418,'N2K Features'!$D$5:$CL$125,82,FALSE)</f>
        <v>No</v>
      </c>
      <c r="CJ418" s="77">
        <f>VLOOKUP(F418,'N2K Features'!$D$5:$CL$125,83,FALSE)</f>
        <v>0</v>
      </c>
      <c r="CK418" s="77">
        <f>VLOOKUP(F418,'N2K Features'!$D$5:$CL$125,84,FALSE)</f>
        <v>0</v>
      </c>
      <c r="CL418" s="77" t="str">
        <f>VLOOKUP(F418,'N2K Features'!$D$5:$CL$125,85,FALSE)</f>
        <v>Yes</v>
      </c>
      <c r="CM418" s="77">
        <f>VLOOKUP(F418,'N2K Features'!$D$5:$CL$125,86,FALSE)</f>
        <v>0</v>
      </c>
      <c r="CN418" s="77" t="str">
        <f>VLOOKUP(F418,'N2K Features'!$D$5:$CL$125,87,FALSE)</f>
        <v>Interest for birdwatchers and public.</v>
      </c>
    </row>
    <row r="419" spans="1:92" ht="14.4" hidden="1" x14ac:dyDescent="0.3">
      <c r="A419" s="126" t="s">
        <v>490</v>
      </c>
      <c r="B419" s="126" t="s">
        <v>491</v>
      </c>
      <c r="C419" s="126" t="s">
        <v>408</v>
      </c>
      <c r="D419" s="127"/>
      <c r="E419" s="126" t="s">
        <v>394</v>
      </c>
      <c r="F419" s="126" t="s">
        <v>457</v>
      </c>
      <c r="G419" s="126" t="s">
        <v>394</v>
      </c>
      <c r="H419" s="126" t="s">
        <v>409</v>
      </c>
      <c r="I419" s="173" t="str">
        <f>VLOOKUP(F419,'N2K Features'!$D$5:$CL$125,4,FALSE)</f>
        <v>No</v>
      </c>
      <c r="J419" s="77">
        <f>VLOOKUP(F419,'N2K Features'!$D$5:$CL$125,5,FALSE)</f>
        <v>0</v>
      </c>
      <c r="K419" s="77">
        <f>VLOOKUP(F419,'N2K Features'!$D$5:$CL$125,6,FALSE)</f>
        <v>0</v>
      </c>
      <c r="L419" s="77" t="str">
        <f>VLOOKUP(F419,'N2K Features'!$D$5:$CL$125,7,FALSE)</f>
        <v>No</v>
      </c>
      <c r="M419" s="77" t="str">
        <f>VLOOKUP(F419,'N2K Features'!$D$5:$CL$125,8,FALSE)</f>
        <v>Negligible</v>
      </c>
      <c r="N419" s="77">
        <f>VLOOKUP(F419,'N2K Features'!$D$5:$CL$125,9,FALSE)</f>
        <v>0</v>
      </c>
      <c r="O419" s="77" t="str">
        <f>VLOOKUP(F419,'N2K Features'!$D$5:$CL$125,10,FALSE)</f>
        <v>No</v>
      </c>
      <c r="P419" s="77" t="str">
        <f>VLOOKUP(F419,'N2K Features'!$D$5:$CL$125,11,FALSE)</f>
        <v>Negligible</v>
      </c>
      <c r="Q419" s="77">
        <f>VLOOKUP(F419,'N2K Features'!$D$5:$CL$125,12,FALSE)</f>
        <v>0</v>
      </c>
      <c r="R419" s="77" t="str">
        <f>VLOOKUP(F419,'N2K Features'!$D$5:$CL$125,13,FALSE)</f>
        <v>No</v>
      </c>
      <c r="S419" s="77">
        <f>VLOOKUP(F419,'N2K Features'!$D$5:$CL$125,14,FALSE)</f>
        <v>0</v>
      </c>
      <c r="T419" s="77">
        <f>VLOOKUP(F419,'N2K Features'!$D$5:$CL$125,15,FALSE)</f>
        <v>0</v>
      </c>
      <c r="U419" s="77" t="str">
        <f>VLOOKUP(F419,'N2K Features'!$D$5:$CL$125,16,FALSE)</f>
        <v>No</v>
      </c>
      <c r="V419" s="77">
        <f>VLOOKUP(F419,'N2K Features'!$D$5:$CL$125, 17,FALSE)</f>
        <v>0</v>
      </c>
      <c r="W419" s="77">
        <f>VLOOKUP(F419,'N2K Features'!$D$5:$CL$125,18,FALSE)</f>
        <v>0</v>
      </c>
      <c r="X419" s="77" t="str">
        <f>VLOOKUP(F419,'N2K Features'!$D$5:$CL$125,19,FALSE)</f>
        <v>No</v>
      </c>
      <c r="Y419" s="77">
        <f>VLOOKUP(F419,'N2K Features'!$D$5:$CL$125,20,FALSE)</f>
        <v>0</v>
      </c>
      <c r="Z419" s="77">
        <f>VLOOKUP(F419,'N2K Features'!$D$5:$CL$125,21,FALSE)</f>
        <v>0</v>
      </c>
      <c r="AA419" s="77" t="str">
        <f>VLOOKUP(F419,'N2K Features'!$D$5:$CL$125,22,FALSE)</f>
        <v>No</v>
      </c>
      <c r="AB419" s="77">
        <f>VLOOKUP(F419,'N2K Features'!$D$5:$CL$125,23,FALSE)</f>
        <v>0</v>
      </c>
      <c r="AC419" s="77">
        <f>VLOOKUP(F419,'N2K Features'!$D$5:$CL$125,24,FALSE)</f>
        <v>0</v>
      </c>
      <c r="AD419" s="77" t="str">
        <f>VLOOKUP(F419,'N2K Features'!$D$5:$CL$125,25,FALSE)</f>
        <v>No</v>
      </c>
      <c r="AE419" s="77">
        <f>VLOOKUP(F419,'N2K Features'!$D$5:$CL$125,26,FALSE)</f>
        <v>0</v>
      </c>
      <c r="AF419" s="77">
        <f>VLOOKUP(F419,'N2K Features'!$D$5:$CL$125,27,FALSE)</f>
        <v>0</v>
      </c>
      <c r="AG419" s="77" t="str">
        <f>VLOOKUP(F419,'N2K Features'!$D$5:$CL$125,28,FALSE)</f>
        <v>No</v>
      </c>
      <c r="AH419" s="77">
        <f>VLOOKUP(F419,'N2K Features'!$D$5:$CL$125,29,FALSE)</f>
        <v>0</v>
      </c>
      <c r="AI419" s="77">
        <f>VLOOKUP(F419,'N2K Features'!$D$5:$CL$125,30,FALSE)</f>
        <v>0</v>
      </c>
      <c r="AJ419" s="77" t="str">
        <f>VLOOKUP(F419,'N2K Features'!$D$5:$CL$125,31,FALSE)</f>
        <v>No</v>
      </c>
      <c r="AK419" s="77">
        <f>VLOOKUP(F419,'N2K Features'!$D$5:$CL$125,32,FALSE)</f>
        <v>0</v>
      </c>
      <c r="AL419" s="77">
        <f>VLOOKUP(F419,'N2K Features'!$D$5:$CL$125,33,FALSE)</f>
        <v>0</v>
      </c>
      <c r="AM419" s="77" t="str">
        <f>VLOOKUP(F419,'N2K Features'!$D$5:$CL$125,34,FALSE)</f>
        <v>No</v>
      </c>
      <c r="AN419" s="77">
        <f>VLOOKUP(F419,'N2K Features'!$D$5:$CL$125,35,FALSE)</f>
        <v>0</v>
      </c>
      <c r="AO419" s="77">
        <f>VLOOKUP(F419,'N2K Features'!$D$5:$CL$125,36,FALSE)</f>
        <v>0</v>
      </c>
      <c r="AP419" s="77" t="str">
        <f>VLOOKUP(F419,'N2K Features'!$D$5:$CL$125,37,FALSE)</f>
        <v>No</v>
      </c>
      <c r="AQ419" s="77">
        <f>VLOOKUP(F419,'N2K Features'!$D$5:$CL$125,38,FALSE)</f>
        <v>0</v>
      </c>
      <c r="AR419" s="77">
        <f>VLOOKUP(F419,'N2K Features'!$D$5:$CL$125,39,FALSE)</f>
        <v>0</v>
      </c>
      <c r="AS419" s="77" t="str">
        <f>VLOOKUP(F419,'N2K Features'!$D$5:$CL$125,40,FALSE)</f>
        <v>No</v>
      </c>
      <c r="AT419" s="77">
        <f>VLOOKUP(F419,'N2K Features'!$D$5:$CL$125,41,FALSE)</f>
        <v>0</v>
      </c>
      <c r="AU419" s="77">
        <f>VLOOKUP(F419,'N2K Features'!$D$5:$CL$125,42,FALSE)</f>
        <v>0</v>
      </c>
      <c r="AV419" s="77" t="str">
        <f>VLOOKUP(F419,'N2K Features'!$D$5:$CL$125,43,FALSE)</f>
        <v>No</v>
      </c>
      <c r="AW419" s="77">
        <f>VLOOKUP(F419,'N2K Features'!$D$5:$CL$125,44,FALSE)</f>
        <v>0</v>
      </c>
      <c r="AX419" s="77">
        <f>VLOOKUP(F419,'N2K Features'!$D$5:$CL$125,45,FALSE)</f>
        <v>0</v>
      </c>
      <c r="AY419" s="77" t="str">
        <f>VLOOKUP(F419,'N2K Features'!$D$5:$CL$125,46,FALSE)</f>
        <v>No</v>
      </c>
      <c r="AZ419" s="77">
        <f>VLOOKUP(F419,'N2K Features'!$D$5:$CL$125,47,FALSE)</f>
        <v>0</v>
      </c>
      <c r="BA419" s="77">
        <f>VLOOKUP(F419,'N2K Features'!$D$5:$CL$125,48,FALSE)</f>
        <v>0</v>
      </c>
      <c r="BB419" s="77" t="str">
        <f>VLOOKUP(F419,'N2K Features'!$D$5:$CL$125,49,FALSE)</f>
        <v>No</v>
      </c>
      <c r="BC419" s="77">
        <f>VLOOKUP(F419,'N2K Features'!$D$5:$CL$125,50,FALSE)</f>
        <v>0</v>
      </c>
      <c r="BD419" s="77">
        <f>VLOOKUP(F419,'N2K Features'!$D$5:$CL$125,51,FALSE)</f>
        <v>0</v>
      </c>
      <c r="BE419" s="77" t="str">
        <f>VLOOKUP(F419,'N2K Features'!$D$5:$CL$125,52,FALSE)</f>
        <v>No</v>
      </c>
      <c r="BF419" s="77">
        <f>VLOOKUP(F419,'N2K Features'!$D$5:$CL$125,53,FALSE)</f>
        <v>0</v>
      </c>
      <c r="BG419" s="77">
        <f>VLOOKUP(F419,'N2K Features'!$D$5:$CL$125,54,FALSE)</f>
        <v>0</v>
      </c>
      <c r="BH419" s="77" t="str">
        <f>VLOOKUP(F419,'N2K Features'!$D$5:$CL$125,55,FALSE)</f>
        <v>No</v>
      </c>
      <c r="BI419" s="77">
        <f>VLOOKUP(F419,'N2K Features'!$D$5:$CL$125,56,FALSE)</f>
        <v>0</v>
      </c>
      <c r="BJ419" s="77">
        <f>VLOOKUP(F419,'N2K Features'!$D$5:$CL$125,57,FALSE)</f>
        <v>0</v>
      </c>
      <c r="BK419" s="77" t="str">
        <f>VLOOKUP(F419,'N2K Features'!$D$5:$CL$125,58,FALSE)</f>
        <v>No</v>
      </c>
      <c r="BL419" s="77">
        <f>VLOOKUP(F419,'N2K Features'!$D$5:$CL$125,59,FALSE)</f>
        <v>0</v>
      </c>
      <c r="BM419" s="77">
        <f>VLOOKUP(F419,'N2K Features'!$D$5:$CL$125,60,FALSE)</f>
        <v>0</v>
      </c>
      <c r="BN419" s="77" t="str">
        <f>VLOOKUP(F419,'N2K Features'!$D$5:$CL$125,61,FALSE)</f>
        <v>No</v>
      </c>
      <c r="BO419" s="77">
        <f>VLOOKUP(F419,'N2K Features'!$D$5:$CL$125,62,FALSE)</f>
        <v>0</v>
      </c>
      <c r="BP419" s="77">
        <f>VLOOKUP(F419,'N2K Features'!$D$5:$CL$125,63,FALSE)</f>
        <v>0</v>
      </c>
      <c r="BQ419" s="77" t="str">
        <f>VLOOKUP(F419,'N2K Features'!$D$5:$CL$125,64,FALSE)</f>
        <v>No</v>
      </c>
      <c r="BR419" s="77">
        <f>VLOOKUP(F419,'N2K Features'!$D$5:$CL$125,65,FALSE)</f>
        <v>0</v>
      </c>
      <c r="BS419" s="77">
        <f>VLOOKUP(F419,'N2K Features'!$D$5:$CL$125,66,FALSE)</f>
        <v>0</v>
      </c>
      <c r="BT419" s="77" t="str">
        <f>VLOOKUP(F419,'N2K Features'!$D$5:$CL$125,67,FALSE)</f>
        <v>No</v>
      </c>
      <c r="BU419" s="77">
        <f>VLOOKUP(F419,'N2K Features'!$D$5:$CL$125,68,FALSE)</f>
        <v>0</v>
      </c>
      <c r="BV419" s="77">
        <f>VLOOKUP(F419,'N2K Features'!$D$5:$CL$125,69,FALSE)</f>
        <v>0</v>
      </c>
      <c r="BW419" s="77" t="str">
        <f>VLOOKUP(F419,'N2K Features'!$D$5:$CL$125,70,FALSE)</f>
        <v>No</v>
      </c>
      <c r="BX419" s="77">
        <f>VLOOKUP(F419,'N2K Features'!$D$5:$CL$125,71,FALSE)</f>
        <v>0</v>
      </c>
      <c r="BY419" s="77">
        <f>VLOOKUP(F419,'N2K Features'!$D$5:$CL$125,72,FALSE)</f>
        <v>0</v>
      </c>
      <c r="BZ419" s="77" t="str">
        <f>VLOOKUP(F419,'N2K Features'!$D$5:$CL$125,73,FALSE)</f>
        <v>No</v>
      </c>
      <c r="CA419" s="77">
        <f>VLOOKUP(F419,'N2K Features'!$D$5:$CL$125,74,FALSE)</f>
        <v>0</v>
      </c>
      <c r="CB419" s="77">
        <f>VLOOKUP(F419,'N2K Features'!$D$5:$CL$125,75,FALSE)</f>
        <v>0</v>
      </c>
      <c r="CC419" s="77" t="str">
        <f>VLOOKUP(F419,'N2K Features'!$D$5:$CL$125,76,FALSE)</f>
        <v>No</v>
      </c>
      <c r="CD419" s="77">
        <f>VLOOKUP(F419,'N2K Features'!$D$5:$CL$125,77,FALSE)</f>
        <v>0</v>
      </c>
      <c r="CE419" s="77">
        <f>VLOOKUP(F419,'N2K Features'!$D$5:$CL$125,78,FALSE)</f>
        <v>0</v>
      </c>
      <c r="CF419" s="77" t="str">
        <f>VLOOKUP(F419,'N2K Features'!$D$5:$CL$125,79,FALSE)</f>
        <v>No</v>
      </c>
      <c r="CG419" s="77">
        <f>VLOOKUP(F419,'N2K Features'!$D$5:$CL$125,80,FALSE)</f>
        <v>0</v>
      </c>
      <c r="CH419" s="77">
        <f>VLOOKUP(F419,'N2K Features'!$D$5:$CL$125,81,FALSE)</f>
        <v>0</v>
      </c>
      <c r="CI419" s="77" t="str">
        <f>VLOOKUP(F419,'N2K Features'!$D$5:$CL$125,82,FALSE)</f>
        <v>No</v>
      </c>
      <c r="CJ419" s="77">
        <f>VLOOKUP(F419,'N2K Features'!$D$5:$CL$125,83,FALSE)</f>
        <v>0</v>
      </c>
      <c r="CK419" s="77">
        <f>VLOOKUP(F419,'N2K Features'!$D$5:$CL$125,84,FALSE)</f>
        <v>0</v>
      </c>
      <c r="CL419" s="77" t="str">
        <f>VLOOKUP(F419,'N2K Features'!$D$5:$CL$125,85,FALSE)</f>
        <v>Yes</v>
      </c>
      <c r="CM419" s="77">
        <f>VLOOKUP(F419,'N2K Features'!$D$5:$CL$125,86,FALSE)</f>
        <v>0</v>
      </c>
      <c r="CN419" s="77" t="str">
        <f>VLOOKUP(F419,'N2K Features'!$D$5:$CL$125,87,FALSE)</f>
        <v>Interest for birdwatchers and public.</v>
      </c>
    </row>
    <row r="420" spans="1:92" ht="14.4" hidden="1" x14ac:dyDescent="0.3">
      <c r="A420" s="126" t="s">
        <v>490</v>
      </c>
      <c r="B420" s="126" t="s">
        <v>491</v>
      </c>
      <c r="C420" s="126" t="s">
        <v>408</v>
      </c>
      <c r="D420" s="127"/>
      <c r="E420" s="126" t="s">
        <v>395</v>
      </c>
      <c r="F420" s="126" t="s">
        <v>441</v>
      </c>
      <c r="G420" s="126" t="s">
        <v>395</v>
      </c>
      <c r="H420" s="126" t="s">
        <v>409</v>
      </c>
      <c r="I420" s="173" t="str">
        <f>VLOOKUP(F420,'N2K Features'!$D$5:$CL$125,4,FALSE)</f>
        <v>No</v>
      </c>
      <c r="J420" s="77">
        <f>VLOOKUP(F420,'N2K Features'!$D$5:$CL$125,5,FALSE)</f>
        <v>0</v>
      </c>
      <c r="K420" s="77">
        <f>VLOOKUP(F420,'N2K Features'!$D$5:$CL$125,6,FALSE)</f>
        <v>0</v>
      </c>
      <c r="L420" s="77" t="str">
        <f>VLOOKUP(F420,'N2K Features'!$D$5:$CL$125,7,FALSE)</f>
        <v>No</v>
      </c>
      <c r="M420" s="77" t="str">
        <f>VLOOKUP(F420,'N2K Features'!$D$5:$CL$125,8,FALSE)</f>
        <v>Negligible</v>
      </c>
      <c r="N420" s="77">
        <f>VLOOKUP(F420,'N2K Features'!$D$5:$CL$125,9,FALSE)</f>
        <v>0</v>
      </c>
      <c r="O420" s="77" t="str">
        <f>VLOOKUP(F420,'N2K Features'!$D$5:$CL$125,10,FALSE)</f>
        <v>No</v>
      </c>
      <c r="P420" s="77" t="str">
        <f>VLOOKUP(F420,'N2K Features'!$D$5:$CL$125,11,FALSE)</f>
        <v>Negligible</v>
      </c>
      <c r="Q420" s="77">
        <f>VLOOKUP(F420,'N2K Features'!$D$5:$CL$125,12,FALSE)</f>
        <v>0</v>
      </c>
      <c r="R420" s="77" t="str">
        <f>VLOOKUP(F420,'N2K Features'!$D$5:$CL$125,13,FALSE)</f>
        <v>No</v>
      </c>
      <c r="S420" s="77">
        <f>VLOOKUP(F420,'N2K Features'!$D$5:$CL$125,14,FALSE)</f>
        <v>0</v>
      </c>
      <c r="T420" s="77">
        <f>VLOOKUP(F420,'N2K Features'!$D$5:$CL$125,15,FALSE)</f>
        <v>0</v>
      </c>
      <c r="U420" s="77" t="str">
        <f>VLOOKUP(F420,'N2K Features'!$D$5:$CL$125,16,FALSE)</f>
        <v>No</v>
      </c>
      <c r="V420" s="77">
        <f>VLOOKUP(F420,'N2K Features'!$D$5:$CL$125, 17,FALSE)</f>
        <v>0</v>
      </c>
      <c r="W420" s="77">
        <f>VLOOKUP(F420,'N2K Features'!$D$5:$CL$125,18,FALSE)</f>
        <v>0</v>
      </c>
      <c r="X420" s="77" t="str">
        <f>VLOOKUP(F420,'N2K Features'!$D$5:$CL$125,19,FALSE)</f>
        <v>No</v>
      </c>
      <c r="Y420" s="77">
        <f>VLOOKUP(F420,'N2K Features'!$D$5:$CL$125,20,FALSE)</f>
        <v>0</v>
      </c>
      <c r="Z420" s="77">
        <f>VLOOKUP(F420,'N2K Features'!$D$5:$CL$125,21,FALSE)</f>
        <v>0</v>
      </c>
      <c r="AA420" s="77" t="str">
        <f>VLOOKUP(F420,'N2K Features'!$D$5:$CL$125,22,FALSE)</f>
        <v>No</v>
      </c>
      <c r="AB420" s="77">
        <f>VLOOKUP(F420,'N2K Features'!$D$5:$CL$125,23,FALSE)</f>
        <v>0</v>
      </c>
      <c r="AC420" s="77">
        <f>VLOOKUP(F420,'N2K Features'!$D$5:$CL$125,24,FALSE)</f>
        <v>0</v>
      </c>
      <c r="AD420" s="77" t="str">
        <f>VLOOKUP(F420,'N2K Features'!$D$5:$CL$125,25,FALSE)</f>
        <v>No</v>
      </c>
      <c r="AE420" s="77">
        <f>VLOOKUP(F420,'N2K Features'!$D$5:$CL$125,26,FALSE)</f>
        <v>0</v>
      </c>
      <c r="AF420" s="77">
        <f>VLOOKUP(F420,'N2K Features'!$D$5:$CL$125,27,FALSE)</f>
        <v>0</v>
      </c>
      <c r="AG420" s="77" t="str">
        <f>VLOOKUP(F420,'N2K Features'!$D$5:$CL$125,28,FALSE)</f>
        <v>No</v>
      </c>
      <c r="AH420" s="77">
        <f>VLOOKUP(F420,'N2K Features'!$D$5:$CL$125,29,FALSE)</f>
        <v>0</v>
      </c>
      <c r="AI420" s="77">
        <f>VLOOKUP(F420,'N2K Features'!$D$5:$CL$125,30,FALSE)</f>
        <v>0</v>
      </c>
      <c r="AJ420" s="77" t="str">
        <f>VLOOKUP(F420,'N2K Features'!$D$5:$CL$125,31,FALSE)</f>
        <v>No</v>
      </c>
      <c r="AK420" s="77">
        <f>VLOOKUP(F420,'N2K Features'!$D$5:$CL$125,32,FALSE)</f>
        <v>0</v>
      </c>
      <c r="AL420" s="77">
        <f>VLOOKUP(F420,'N2K Features'!$D$5:$CL$125,33,FALSE)</f>
        <v>0</v>
      </c>
      <c r="AM420" s="77" t="str">
        <f>VLOOKUP(F420,'N2K Features'!$D$5:$CL$125,34,FALSE)</f>
        <v>No</v>
      </c>
      <c r="AN420" s="77">
        <f>VLOOKUP(F420,'N2K Features'!$D$5:$CL$125,35,FALSE)</f>
        <v>0</v>
      </c>
      <c r="AO420" s="77">
        <f>VLOOKUP(F420,'N2K Features'!$D$5:$CL$125,36,FALSE)</f>
        <v>0</v>
      </c>
      <c r="AP420" s="77" t="str">
        <f>VLOOKUP(F420,'N2K Features'!$D$5:$CL$125,37,FALSE)</f>
        <v>No</v>
      </c>
      <c r="AQ420" s="77">
        <f>VLOOKUP(F420,'N2K Features'!$D$5:$CL$125,38,FALSE)</f>
        <v>0</v>
      </c>
      <c r="AR420" s="77">
        <f>VLOOKUP(F420,'N2K Features'!$D$5:$CL$125,39,FALSE)</f>
        <v>0</v>
      </c>
      <c r="AS420" s="77" t="str">
        <f>VLOOKUP(F420,'N2K Features'!$D$5:$CL$125,40,FALSE)</f>
        <v>No</v>
      </c>
      <c r="AT420" s="77">
        <f>VLOOKUP(F420,'N2K Features'!$D$5:$CL$125,41,FALSE)</f>
        <v>0</v>
      </c>
      <c r="AU420" s="77">
        <f>VLOOKUP(F420,'N2K Features'!$D$5:$CL$125,42,FALSE)</f>
        <v>0</v>
      </c>
      <c r="AV420" s="77" t="str">
        <f>VLOOKUP(F420,'N2K Features'!$D$5:$CL$125,43,FALSE)</f>
        <v>No</v>
      </c>
      <c r="AW420" s="77">
        <f>VLOOKUP(F420,'N2K Features'!$D$5:$CL$125,44,FALSE)</f>
        <v>0</v>
      </c>
      <c r="AX420" s="77">
        <f>VLOOKUP(F420,'N2K Features'!$D$5:$CL$125,45,FALSE)</f>
        <v>0</v>
      </c>
      <c r="AY420" s="77" t="str">
        <f>VLOOKUP(F420,'N2K Features'!$D$5:$CL$125,46,FALSE)</f>
        <v>No</v>
      </c>
      <c r="AZ420" s="77">
        <f>VLOOKUP(F420,'N2K Features'!$D$5:$CL$125,47,FALSE)</f>
        <v>0</v>
      </c>
      <c r="BA420" s="77">
        <f>VLOOKUP(F420,'N2K Features'!$D$5:$CL$125,48,FALSE)</f>
        <v>0</v>
      </c>
      <c r="BB420" s="77" t="str">
        <f>VLOOKUP(F420,'N2K Features'!$D$5:$CL$125,49,FALSE)</f>
        <v>No</v>
      </c>
      <c r="BC420" s="77">
        <f>VLOOKUP(F420,'N2K Features'!$D$5:$CL$125,50,FALSE)</f>
        <v>0</v>
      </c>
      <c r="BD420" s="77">
        <f>VLOOKUP(F420,'N2K Features'!$D$5:$CL$125,51,FALSE)</f>
        <v>0</v>
      </c>
      <c r="BE420" s="77" t="str">
        <f>VLOOKUP(F420,'N2K Features'!$D$5:$CL$125,52,FALSE)</f>
        <v>No</v>
      </c>
      <c r="BF420" s="77">
        <f>VLOOKUP(F420,'N2K Features'!$D$5:$CL$125,53,FALSE)</f>
        <v>0</v>
      </c>
      <c r="BG420" s="77">
        <f>VLOOKUP(F420,'N2K Features'!$D$5:$CL$125,54,FALSE)</f>
        <v>0</v>
      </c>
      <c r="BH420" s="77" t="str">
        <f>VLOOKUP(F420,'N2K Features'!$D$5:$CL$125,55,FALSE)</f>
        <v>No</v>
      </c>
      <c r="BI420" s="77">
        <f>VLOOKUP(F420,'N2K Features'!$D$5:$CL$125,56,FALSE)</f>
        <v>0</v>
      </c>
      <c r="BJ420" s="77">
        <f>VLOOKUP(F420,'N2K Features'!$D$5:$CL$125,57,FALSE)</f>
        <v>0</v>
      </c>
      <c r="BK420" s="77" t="str">
        <f>VLOOKUP(F420,'N2K Features'!$D$5:$CL$125,58,FALSE)</f>
        <v>No</v>
      </c>
      <c r="BL420" s="77">
        <f>VLOOKUP(F420,'N2K Features'!$D$5:$CL$125,59,FALSE)</f>
        <v>0</v>
      </c>
      <c r="BM420" s="77">
        <f>VLOOKUP(F420,'N2K Features'!$D$5:$CL$125,60,FALSE)</f>
        <v>0</v>
      </c>
      <c r="BN420" s="77" t="str">
        <f>VLOOKUP(F420,'N2K Features'!$D$5:$CL$125,61,FALSE)</f>
        <v>No</v>
      </c>
      <c r="BO420" s="77">
        <f>VLOOKUP(F420,'N2K Features'!$D$5:$CL$125,62,FALSE)</f>
        <v>0</v>
      </c>
      <c r="BP420" s="77">
        <f>VLOOKUP(F420,'N2K Features'!$D$5:$CL$125,63,FALSE)</f>
        <v>0</v>
      </c>
      <c r="BQ420" s="77" t="str">
        <f>VLOOKUP(F420,'N2K Features'!$D$5:$CL$125,64,FALSE)</f>
        <v>No</v>
      </c>
      <c r="BR420" s="77">
        <f>VLOOKUP(F420,'N2K Features'!$D$5:$CL$125,65,FALSE)</f>
        <v>0</v>
      </c>
      <c r="BS420" s="77">
        <f>VLOOKUP(F420,'N2K Features'!$D$5:$CL$125,66,FALSE)</f>
        <v>0</v>
      </c>
      <c r="BT420" s="77" t="str">
        <f>VLOOKUP(F420,'N2K Features'!$D$5:$CL$125,67,FALSE)</f>
        <v>No</v>
      </c>
      <c r="BU420" s="77">
        <f>VLOOKUP(F420,'N2K Features'!$D$5:$CL$125,68,FALSE)</f>
        <v>0</v>
      </c>
      <c r="BV420" s="77">
        <f>VLOOKUP(F420,'N2K Features'!$D$5:$CL$125,69,FALSE)</f>
        <v>0</v>
      </c>
      <c r="BW420" s="77" t="str">
        <f>VLOOKUP(F420,'N2K Features'!$D$5:$CL$125,70,FALSE)</f>
        <v>No</v>
      </c>
      <c r="BX420" s="77">
        <f>VLOOKUP(F420,'N2K Features'!$D$5:$CL$125,71,FALSE)</f>
        <v>0</v>
      </c>
      <c r="BY420" s="77">
        <f>VLOOKUP(F420,'N2K Features'!$D$5:$CL$125,72,FALSE)</f>
        <v>0</v>
      </c>
      <c r="BZ420" s="77" t="str">
        <f>VLOOKUP(F420,'N2K Features'!$D$5:$CL$125,73,FALSE)</f>
        <v>No</v>
      </c>
      <c r="CA420" s="77">
        <f>VLOOKUP(F420,'N2K Features'!$D$5:$CL$125,74,FALSE)</f>
        <v>0</v>
      </c>
      <c r="CB420" s="77">
        <f>VLOOKUP(F420,'N2K Features'!$D$5:$CL$125,75,FALSE)</f>
        <v>0</v>
      </c>
      <c r="CC420" s="77" t="str">
        <f>VLOOKUP(F420,'N2K Features'!$D$5:$CL$125,76,FALSE)</f>
        <v>No</v>
      </c>
      <c r="CD420" s="77">
        <f>VLOOKUP(F420,'N2K Features'!$D$5:$CL$125,77,FALSE)</f>
        <v>0</v>
      </c>
      <c r="CE420" s="77">
        <f>VLOOKUP(F420,'N2K Features'!$D$5:$CL$125,78,FALSE)</f>
        <v>0</v>
      </c>
      <c r="CF420" s="77" t="str">
        <f>VLOOKUP(F420,'N2K Features'!$D$5:$CL$125,79,FALSE)</f>
        <v>No</v>
      </c>
      <c r="CG420" s="77">
        <f>VLOOKUP(F420,'N2K Features'!$D$5:$CL$125,80,FALSE)</f>
        <v>0</v>
      </c>
      <c r="CH420" s="77">
        <f>VLOOKUP(F420,'N2K Features'!$D$5:$CL$125,81,FALSE)</f>
        <v>0</v>
      </c>
      <c r="CI420" s="77" t="str">
        <f>VLOOKUP(F420,'N2K Features'!$D$5:$CL$125,82,FALSE)</f>
        <v>No</v>
      </c>
      <c r="CJ420" s="77">
        <f>VLOOKUP(F420,'N2K Features'!$D$5:$CL$125,83,FALSE)</f>
        <v>0</v>
      </c>
      <c r="CK420" s="77">
        <f>VLOOKUP(F420,'N2K Features'!$D$5:$CL$125,84,FALSE)</f>
        <v>0</v>
      </c>
      <c r="CL420" s="77" t="str">
        <f>VLOOKUP(F420,'N2K Features'!$D$5:$CL$125,85,FALSE)</f>
        <v>Yes</v>
      </c>
      <c r="CM420" s="77">
        <f>VLOOKUP(F420,'N2K Features'!$D$5:$CL$125,86,FALSE)</f>
        <v>0</v>
      </c>
      <c r="CN420" s="77" t="str">
        <f>VLOOKUP(F420,'N2K Features'!$D$5:$CL$125,87,FALSE)</f>
        <v>Interest for birdwatchers and public.</v>
      </c>
    </row>
    <row r="421" spans="1:92" ht="14.4" hidden="1" x14ac:dyDescent="0.3">
      <c r="A421" s="126" t="s">
        <v>490</v>
      </c>
      <c r="B421" s="126" t="s">
        <v>491</v>
      </c>
      <c r="C421" s="126" t="s">
        <v>408</v>
      </c>
      <c r="D421" s="127"/>
      <c r="E421" s="126" t="s">
        <v>393</v>
      </c>
      <c r="F421" s="126" t="s">
        <v>412</v>
      </c>
      <c r="G421" s="126" t="s">
        <v>789</v>
      </c>
      <c r="H421" s="126" t="s">
        <v>409</v>
      </c>
      <c r="I421" s="173" t="str">
        <f>VLOOKUP(F421,'N2K Features'!$D$5:$CL$125,4,FALSE)</f>
        <v>No</v>
      </c>
      <c r="J421" s="77">
        <f>VLOOKUP(F421,'N2K Features'!$D$5:$CL$125,5,FALSE)</f>
        <v>0</v>
      </c>
      <c r="K421" s="77">
        <f>VLOOKUP(F421,'N2K Features'!$D$5:$CL$125,6,FALSE)</f>
        <v>0</v>
      </c>
      <c r="L421" s="77" t="str">
        <f>VLOOKUP(F421,'N2K Features'!$D$5:$CL$125,7,FALSE)</f>
        <v>No</v>
      </c>
      <c r="M421" s="77" t="str">
        <f>VLOOKUP(F421,'N2K Features'!$D$5:$CL$125,8,FALSE)</f>
        <v>Negligible</v>
      </c>
      <c r="N421" s="77">
        <f>VLOOKUP(F421,'N2K Features'!$D$5:$CL$125,9,FALSE)</f>
        <v>0</v>
      </c>
      <c r="O421" s="77" t="str">
        <f>VLOOKUP(F421,'N2K Features'!$D$5:$CL$125,10,FALSE)</f>
        <v>No</v>
      </c>
      <c r="P421" s="77" t="str">
        <f>VLOOKUP(F421,'N2K Features'!$D$5:$CL$125,11,FALSE)</f>
        <v>Negligible</v>
      </c>
      <c r="Q421" s="77">
        <f>VLOOKUP(F421,'N2K Features'!$D$5:$CL$125,12,FALSE)</f>
        <v>0</v>
      </c>
      <c r="R421" s="77" t="str">
        <f>VLOOKUP(F421,'N2K Features'!$D$5:$CL$125,13,FALSE)</f>
        <v>No</v>
      </c>
      <c r="S421" s="77">
        <f>VLOOKUP(F421,'N2K Features'!$D$5:$CL$125,14,FALSE)</f>
        <v>0</v>
      </c>
      <c r="T421" s="77">
        <f>VLOOKUP(F421,'N2K Features'!$D$5:$CL$125,15,FALSE)</f>
        <v>0</v>
      </c>
      <c r="U421" s="77" t="str">
        <f>VLOOKUP(F421,'N2K Features'!$D$5:$CL$125,16,FALSE)</f>
        <v>No</v>
      </c>
      <c r="V421" s="77">
        <f>VLOOKUP(F421,'N2K Features'!$D$5:$CL$125, 17,FALSE)</f>
        <v>0</v>
      </c>
      <c r="W421" s="77">
        <f>VLOOKUP(F421,'N2K Features'!$D$5:$CL$125,18,FALSE)</f>
        <v>0</v>
      </c>
      <c r="X421" s="77" t="str">
        <f>VLOOKUP(F421,'N2K Features'!$D$5:$CL$125,19,FALSE)</f>
        <v>No</v>
      </c>
      <c r="Y421" s="77">
        <f>VLOOKUP(F421,'N2K Features'!$D$5:$CL$125,20,FALSE)</f>
        <v>0</v>
      </c>
      <c r="Z421" s="77">
        <f>VLOOKUP(F421,'N2K Features'!$D$5:$CL$125,21,FALSE)</f>
        <v>0</v>
      </c>
      <c r="AA421" s="77" t="str">
        <f>VLOOKUP(F421,'N2K Features'!$D$5:$CL$125,22,FALSE)</f>
        <v>No</v>
      </c>
      <c r="AB421" s="77">
        <f>VLOOKUP(F421,'N2K Features'!$D$5:$CL$125,23,FALSE)</f>
        <v>0</v>
      </c>
      <c r="AC421" s="77">
        <f>VLOOKUP(F421,'N2K Features'!$D$5:$CL$125,24,FALSE)</f>
        <v>0</v>
      </c>
      <c r="AD421" s="77" t="str">
        <f>VLOOKUP(F421,'N2K Features'!$D$5:$CL$125,25,FALSE)</f>
        <v>No</v>
      </c>
      <c r="AE421" s="77">
        <f>VLOOKUP(F421,'N2K Features'!$D$5:$CL$125,26,FALSE)</f>
        <v>0</v>
      </c>
      <c r="AF421" s="77">
        <f>VLOOKUP(F421,'N2K Features'!$D$5:$CL$125,27,FALSE)</f>
        <v>0</v>
      </c>
      <c r="AG421" s="77" t="str">
        <f>VLOOKUP(F421,'N2K Features'!$D$5:$CL$125,28,FALSE)</f>
        <v>No</v>
      </c>
      <c r="AH421" s="77">
        <f>VLOOKUP(F421,'N2K Features'!$D$5:$CL$125,29,FALSE)</f>
        <v>0</v>
      </c>
      <c r="AI421" s="77">
        <f>VLOOKUP(F421,'N2K Features'!$D$5:$CL$125,30,FALSE)</f>
        <v>0</v>
      </c>
      <c r="AJ421" s="77" t="str">
        <f>VLOOKUP(F421,'N2K Features'!$D$5:$CL$125,31,FALSE)</f>
        <v>No</v>
      </c>
      <c r="AK421" s="77">
        <f>VLOOKUP(F421,'N2K Features'!$D$5:$CL$125,32,FALSE)</f>
        <v>0</v>
      </c>
      <c r="AL421" s="77">
        <f>VLOOKUP(F421,'N2K Features'!$D$5:$CL$125,33,FALSE)</f>
        <v>0</v>
      </c>
      <c r="AM421" s="77" t="str">
        <f>VLOOKUP(F421,'N2K Features'!$D$5:$CL$125,34,FALSE)</f>
        <v>No</v>
      </c>
      <c r="AN421" s="77">
        <f>VLOOKUP(F421,'N2K Features'!$D$5:$CL$125,35,FALSE)</f>
        <v>0</v>
      </c>
      <c r="AO421" s="77">
        <f>VLOOKUP(F421,'N2K Features'!$D$5:$CL$125,36,FALSE)</f>
        <v>0</v>
      </c>
      <c r="AP421" s="77" t="str">
        <f>VLOOKUP(F421,'N2K Features'!$D$5:$CL$125,37,FALSE)</f>
        <v>No</v>
      </c>
      <c r="AQ421" s="77">
        <f>VLOOKUP(F421,'N2K Features'!$D$5:$CL$125,38,FALSE)</f>
        <v>0</v>
      </c>
      <c r="AR421" s="77">
        <f>VLOOKUP(F421,'N2K Features'!$D$5:$CL$125,39,FALSE)</f>
        <v>0</v>
      </c>
      <c r="AS421" s="77" t="str">
        <f>VLOOKUP(F421,'N2K Features'!$D$5:$CL$125,40,FALSE)</f>
        <v>No</v>
      </c>
      <c r="AT421" s="77">
        <f>VLOOKUP(F421,'N2K Features'!$D$5:$CL$125,41,FALSE)</f>
        <v>0</v>
      </c>
      <c r="AU421" s="77">
        <f>VLOOKUP(F421,'N2K Features'!$D$5:$CL$125,42,FALSE)</f>
        <v>0</v>
      </c>
      <c r="AV421" s="77" t="str">
        <f>VLOOKUP(F421,'N2K Features'!$D$5:$CL$125,43,FALSE)</f>
        <v>No</v>
      </c>
      <c r="AW421" s="77">
        <f>VLOOKUP(F421,'N2K Features'!$D$5:$CL$125,44,FALSE)</f>
        <v>0</v>
      </c>
      <c r="AX421" s="77">
        <f>VLOOKUP(F421,'N2K Features'!$D$5:$CL$125,45,FALSE)</f>
        <v>0</v>
      </c>
      <c r="AY421" s="77" t="str">
        <f>VLOOKUP(F421,'N2K Features'!$D$5:$CL$125,46,FALSE)</f>
        <v>No</v>
      </c>
      <c r="AZ421" s="77">
        <f>VLOOKUP(F421,'N2K Features'!$D$5:$CL$125,47,FALSE)</f>
        <v>0</v>
      </c>
      <c r="BA421" s="77">
        <f>VLOOKUP(F421,'N2K Features'!$D$5:$CL$125,48,FALSE)</f>
        <v>0</v>
      </c>
      <c r="BB421" s="77" t="str">
        <f>VLOOKUP(F421,'N2K Features'!$D$5:$CL$125,49,FALSE)</f>
        <v>No</v>
      </c>
      <c r="BC421" s="77">
        <f>VLOOKUP(F421,'N2K Features'!$D$5:$CL$125,50,FALSE)</f>
        <v>0</v>
      </c>
      <c r="BD421" s="77">
        <f>VLOOKUP(F421,'N2K Features'!$D$5:$CL$125,51,FALSE)</f>
        <v>0</v>
      </c>
      <c r="BE421" s="77" t="str">
        <f>VLOOKUP(F421,'N2K Features'!$D$5:$CL$125,52,FALSE)</f>
        <v>No</v>
      </c>
      <c r="BF421" s="77">
        <f>VLOOKUP(F421,'N2K Features'!$D$5:$CL$125,53,FALSE)</f>
        <v>0</v>
      </c>
      <c r="BG421" s="77">
        <f>VLOOKUP(F421,'N2K Features'!$D$5:$CL$125,54,FALSE)</f>
        <v>0</v>
      </c>
      <c r="BH421" s="77" t="str">
        <f>VLOOKUP(F421,'N2K Features'!$D$5:$CL$125,55,FALSE)</f>
        <v>No</v>
      </c>
      <c r="BI421" s="77">
        <f>VLOOKUP(F421,'N2K Features'!$D$5:$CL$125,56,FALSE)</f>
        <v>0</v>
      </c>
      <c r="BJ421" s="77">
        <f>VLOOKUP(F421,'N2K Features'!$D$5:$CL$125,57,FALSE)</f>
        <v>0</v>
      </c>
      <c r="BK421" s="77" t="str">
        <f>VLOOKUP(F421,'N2K Features'!$D$5:$CL$125,58,FALSE)</f>
        <v>No</v>
      </c>
      <c r="BL421" s="77">
        <f>VLOOKUP(F421,'N2K Features'!$D$5:$CL$125,59,FALSE)</f>
        <v>0</v>
      </c>
      <c r="BM421" s="77">
        <f>VLOOKUP(F421,'N2K Features'!$D$5:$CL$125,60,FALSE)</f>
        <v>0</v>
      </c>
      <c r="BN421" s="77" t="str">
        <f>VLOOKUP(F421,'N2K Features'!$D$5:$CL$125,61,FALSE)</f>
        <v>No</v>
      </c>
      <c r="BO421" s="77">
        <f>VLOOKUP(F421,'N2K Features'!$D$5:$CL$125,62,FALSE)</f>
        <v>0</v>
      </c>
      <c r="BP421" s="77">
        <f>VLOOKUP(F421,'N2K Features'!$D$5:$CL$125,63,FALSE)</f>
        <v>0</v>
      </c>
      <c r="BQ421" s="77" t="str">
        <f>VLOOKUP(F421,'N2K Features'!$D$5:$CL$125,64,FALSE)</f>
        <v>No</v>
      </c>
      <c r="BR421" s="77">
        <f>VLOOKUP(F421,'N2K Features'!$D$5:$CL$125,65,FALSE)</f>
        <v>0</v>
      </c>
      <c r="BS421" s="77">
        <f>VLOOKUP(F421,'N2K Features'!$D$5:$CL$125,66,FALSE)</f>
        <v>0</v>
      </c>
      <c r="BT421" s="77" t="str">
        <f>VLOOKUP(F421,'N2K Features'!$D$5:$CL$125,67,FALSE)</f>
        <v>No</v>
      </c>
      <c r="BU421" s="77">
        <f>VLOOKUP(F421,'N2K Features'!$D$5:$CL$125,68,FALSE)</f>
        <v>0</v>
      </c>
      <c r="BV421" s="77">
        <f>VLOOKUP(F421,'N2K Features'!$D$5:$CL$125,69,FALSE)</f>
        <v>0</v>
      </c>
      <c r="BW421" s="77" t="str">
        <f>VLOOKUP(F421,'N2K Features'!$D$5:$CL$125,70,FALSE)</f>
        <v>No</v>
      </c>
      <c r="BX421" s="77">
        <f>VLOOKUP(F421,'N2K Features'!$D$5:$CL$125,71,FALSE)</f>
        <v>0</v>
      </c>
      <c r="BY421" s="77">
        <f>VLOOKUP(F421,'N2K Features'!$D$5:$CL$125,72,FALSE)</f>
        <v>0</v>
      </c>
      <c r="BZ421" s="77" t="str">
        <f>VLOOKUP(F421,'N2K Features'!$D$5:$CL$125,73,FALSE)</f>
        <v>No</v>
      </c>
      <c r="CA421" s="77">
        <f>VLOOKUP(F421,'N2K Features'!$D$5:$CL$125,74,FALSE)</f>
        <v>0</v>
      </c>
      <c r="CB421" s="77">
        <f>VLOOKUP(F421,'N2K Features'!$D$5:$CL$125,75,FALSE)</f>
        <v>0</v>
      </c>
      <c r="CC421" s="77" t="str">
        <f>VLOOKUP(F421,'N2K Features'!$D$5:$CL$125,76,FALSE)</f>
        <v>No</v>
      </c>
      <c r="CD421" s="77">
        <f>VLOOKUP(F421,'N2K Features'!$D$5:$CL$125,77,FALSE)</f>
        <v>0</v>
      </c>
      <c r="CE421" s="77">
        <f>VLOOKUP(F421,'N2K Features'!$D$5:$CL$125,78,FALSE)</f>
        <v>0</v>
      </c>
      <c r="CF421" s="77" t="str">
        <f>VLOOKUP(F421,'N2K Features'!$D$5:$CL$125,79,FALSE)</f>
        <v>No</v>
      </c>
      <c r="CG421" s="77">
        <f>VLOOKUP(F421,'N2K Features'!$D$5:$CL$125,80,FALSE)</f>
        <v>0</v>
      </c>
      <c r="CH421" s="77">
        <f>VLOOKUP(F421,'N2K Features'!$D$5:$CL$125,81,FALSE)</f>
        <v>0</v>
      </c>
      <c r="CI421" s="77" t="str">
        <f>VLOOKUP(F421,'N2K Features'!$D$5:$CL$125,82,FALSE)</f>
        <v>No</v>
      </c>
      <c r="CJ421" s="77">
        <f>VLOOKUP(F421,'N2K Features'!$D$5:$CL$125,83,FALSE)</f>
        <v>0</v>
      </c>
      <c r="CK421" s="77">
        <f>VLOOKUP(F421,'N2K Features'!$D$5:$CL$125,84,FALSE)</f>
        <v>0</v>
      </c>
      <c r="CL421" s="77" t="str">
        <f>VLOOKUP(F421,'N2K Features'!$D$5:$CL$125,85,FALSE)</f>
        <v>Yes</v>
      </c>
      <c r="CM421" s="77">
        <f>VLOOKUP(F421,'N2K Features'!$D$5:$CL$125,86,FALSE)</f>
        <v>0</v>
      </c>
      <c r="CN421" s="77" t="str">
        <f>VLOOKUP(F421,'N2K Features'!$D$5:$CL$125,87,FALSE)</f>
        <v>Interest for birdwatchers and public.</v>
      </c>
    </row>
    <row r="422" spans="1:92" ht="14.4" hidden="1" x14ac:dyDescent="0.3">
      <c r="A422" s="126" t="s">
        <v>490</v>
      </c>
      <c r="B422" s="126" t="s">
        <v>491</v>
      </c>
      <c r="C422" s="126" t="s">
        <v>408</v>
      </c>
      <c r="D422" s="127"/>
      <c r="E422" s="126" t="s">
        <v>393</v>
      </c>
      <c r="F422" s="126" t="s">
        <v>461</v>
      </c>
      <c r="G422" s="126" t="s">
        <v>790</v>
      </c>
      <c r="H422" s="126" t="s">
        <v>409</v>
      </c>
      <c r="I422" s="173" t="str">
        <f>VLOOKUP(F422,'N2K Features'!$D$5:$CL$125,4,FALSE)</f>
        <v>No</v>
      </c>
      <c r="J422" s="77">
        <f>VLOOKUP(F422,'N2K Features'!$D$5:$CL$125,5,FALSE)</f>
        <v>0</v>
      </c>
      <c r="K422" s="77">
        <f>VLOOKUP(F422,'N2K Features'!$D$5:$CL$125,6,FALSE)</f>
        <v>0</v>
      </c>
      <c r="L422" s="77" t="str">
        <f>VLOOKUP(F422,'N2K Features'!$D$5:$CL$125,7,FALSE)</f>
        <v>No</v>
      </c>
      <c r="M422" s="77" t="str">
        <f>VLOOKUP(F422,'N2K Features'!$D$5:$CL$125,8,FALSE)</f>
        <v>Negligible</v>
      </c>
      <c r="N422" s="77">
        <f>VLOOKUP(F422,'N2K Features'!$D$5:$CL$125,9,FALSE)</f>
        <v>0</v>
      </c>
      <c r="O422" s="77" t="str">
        <f>VLOOKUP(F422,'N2K Features'!$D$5:$CL$125,10,FALSE)</f>
        <v>No</v>
      </c>
      <c r="P422" s="77" t="str">
        <f>VLOOKUP(F422,'N2K Features'!$D$5:$CL$125,11,FALSE)</f>
        <v>Negligible</v>
      </c>
      <c r="Q422" s="77">
        <f>VLOOKUP(F422,'N2K Features'!$D$5:$CL$125,12,FALSE)</f>
        <v>0</v>
      </c>
      <c r="R422" s="77" t="str">
        <f>VLOOKUP(F422,'N2K Features'!$D$5:$CL$125,13,FALSE)</f>
        <v>No</v>
      </c>
      <c r="S422" s="77">
        <f>VLOOKUP(F422,'N2K Features'!$D$5:$CL$125,14,FALSE)</f>
        <v>0</v>
      </c>
      <c r="T422" s="77">
        <f>VLOOKUP(F422,'N2K Features'!$D$5:$CL$125,15,FALSE)</f>
        <v>0</v>
      </c>
      <c r="U422" s="77" t="str">
        <f>VLOOKUP(F422,'N2K Features'!$D$5:$CL$125,16,FALSE)</f>
        <v>No</v>
      </c>
      <c r="V422" s="77">
        <f>VLOOKUP(F422,'N2K Features'!$D$5:$CL$125, 17,FALSE)</f>
        <v>0</v>
      </c>
      <c r="W422" s="77">
        <f>VLOOKUP(F422,'N2K Features'!$D$5:$CL$125,18,FALSE)</f>
        <v>0</v>
      </c>
      <c r="X422" s="77" t="str">
        <f>VLOOKUP(F422,'N2K Features'!$D$5:$CL$125,19,FALSE)</f>
        <v>No</v>
      </c>
      <c r="Y422" s="77">
        <f>VLOOKUP(F422,'N2K Features'!$D$5:$CL$125,20,FALSE)</f>
        <v>0</v>
      </c>
      <c r="Z422" s="77">
        <f>VLOOKUP(F422,'N2K Features'!$D$5:$CL$125,21,FALSE)</f>
        <v>0</v>
      </c>
      <c r="AA422" s="77" t="str">
        <f>VLOOKUP(F422,'N2K Features'!$D$5:$CL$125,22,FALSE)</f>
        <v>No</v>
      </c>
      <c r="AB422" s="77">
        <f>VLOOKUP(F422,'N2K Features'!$D$5:$CL$125,23,FALSE)</f>
        <v>0</v>
      </c>
      <c r="AC422" s="77">
        <f>VLOOKUP(F422,'N2K Features'!$D$5:$CL$125,24,FALSE)</f>
        <v>0</v>
      </c>
      <c r="AD422" s="77" t="str">
        <f>VLOOKUP(F422,'N2K Features'!$D$5:$CL$125,25,FALSE)</f>
        <v>No</v>
      </c>
      <c r="AE422" s="77">
        <f>VLOOKUP(F422,'N2K Features'!$D$5:$CL$125,26,FALSE)</f>
        <v>0</v>
      </c>
      <c r="AF422" s="77">
        <f>VLOOKUP(F422,'N2K Features'!$D$5:$CL$125,27,FALSE)</f>
        <v>0</v>
      </c>
      <c r="AG422" s="77" t="str">
        <f>VLOOKUP(F422,'N2K Features'!$D$5:$CL$125,28,FALSE)</f>
        <v>No</v>
      </c>
      <c r="AH422" s="77">
        <f>VLOOKUP(F422,'N2K Features'!$D$5:$CL$125,29,FALSE)</f>
        <v>0</v>
      </c>
      <c r="AI422" s="77">
        <f>VLOOKUP(F422,'N2K Features'!$D$5:$CL$125,30,FALSE)</f>
        <v>0</v>
      </c>
      <c r="AJ422" s="77" t="str">
        <f>VLOOKUP(F422,'N2K Features'!$D$5:$CL$125,31,FALSE)</f>
        <v>No</v>
      </c>
      <c r="AK422" s="77">
        <f>VLOOKUP(F422,'N2K Features'!$D$5:$CL$125,32,FALSE)</f>
        <v>0</v>
      </c>
      <c r="AL422" s="77">
        <f>VLOOKUP(F422,'N2K Features'!$D$5:$CL$125,33,FALSE)</f>
        <v>0</v>
      </c>
      <c r="AM422" s="77" t="str">
        <f>VLOOKUP(F422,'N2K Features'!$D$5:$CL$125,34,FALSE)</f>
        <v>No</v>
      </c>
      <c r="AN422" s="77">
        <f>VLOOKUP(F422,'N2K Features'!$D$5:$CL$125,35,FALSE)</f>
        <v>0</v>
      </c>
      <c r="AO422" s="77">
        <f>VLOOKUP(F422,'N2K Features'!$D$5:$CL$125,36,FALSE)</f>
        <v>0</v>
      </c>
      <c r="AP422" s="77" t="str">
        <f>VLOOKUP(F422,'N2K Features'!$D$5:$CL$125,37,FALSE)</f>
        <v>No</v>
      </c>
      <c r="AQ422" s="77">
        <f>VLOOKUP(F422,'N2K Features'!$D$5:$CL$125,38,FALSE)</f>
        <v>0</v>
      </c>
      <c r="AR422" s="77">
        <f>VLOOKUP(F422,'N2K Features'!$D$5:$CL$125,39,FALSE)</f>
        <v>0</v>
      </c>
      <c r="AS422" s="77" t="str">
        <f>VLOOKUP(F422,'N2K Features'!$D$5:$CL$125,40,FALSE)</f>
        <v>No</v>
      </c>
      <c r="AT422" s="77">
        <f>VLOOKUP(F422,'N2K Features'!$D$5:$CL$125,41,FALSE)</f>
        <v>0</v>
      </c>
      <c r="AU422" s="77">
        <f>VLOOKUP(F422,'N2K Features'!$D$5:$CL$125,42,FALSE)</f>
        <v>0</v>
      </c>
      <c r="AV422" s="77" t="str">
        <f>VLOOKUP(F422,'N2K Features'!$D$5:$CL$125,43,FALSE)</f>
        <v>No</v>
      </c>
      <c r="AW422" s="77">
        <f>VLOOKUP(F422,'N2K Features'!$D$5:$CL$125,44,FALSE)</f>
        <v>0</v>
      </c>
      <c r="AX422" s="77">
        <f>VLOOKUP(F422,'N2K Features'!$D$5:$CL$125,45,FALSE)</f>
        <v>0</v>
      </c>
      <c r="AY422" s="77" t="str">
        <f>VLOOKUP(F422,'N2K Features'!$D$5:$CL$125,46,FALSE)</f>
        <v>No</v>
      </c>
      <c r="AZ422" s="77">
        <f>VLOOKUP(F422,'N2K Features'!$D$5:$CL$125,47,FALSE)</f>
        <v>0</v>
      </c>
      <c r="BA422" s="77">
        <f>VLOOKUP(F422,'N2K Features'!$D$5:$CL$125,48,FALSE)</f>
        <v>0</v>
      </c>
      <c r="BB422" s="77" t="str">
        <f>VLOOKUP(F422,'N2K Features'!$D$5:$CL$125,49,FALSE)</f>
        <v>No</v>
      </c>
      <c r="BC422" s="77">
        <f>VLOOKUP(F422,'N2K Features'!$D$5:$CL$125,50,FALSE)</f>
        <v>0</v>
      </c>
      <c r="BD422" s="77">
        <f>VLOOKUP(F422,'N2K Features'!$D$5:$CL$125,51,FALSE)</f>
        <v>0</v>
      </c>
      <c r="BE422" s="77" t="str">
        <f>VLOOKUP(F422,'N2K Features'!$D$5:$CL$125,52,FALSE)</f>
        <v>No</v>
      </c>
      <c r="BF422" s="77">
        <f>VLOOKUP(F422,'N2K Features'!$D$5:$CL$125,53,FALSE)</f>
        <v>0</v>
      </c>
      <c r="BG422" s="77">
        <f>VLOOKUP(F422,'N2K Features'!$D$5:$CL$125,54,FALSE)</f>
        <v>0</v>
      </c>
      <c r="BH422" s="77" t="str">
        <f>VLOOKUP(F422,'N2K Features'!$D$5:$CL$125,55,FALSE)</f>
        <v>No</v>
      </c>
      <c r="BI422" s="77">
        <f>VLOOKUP(F422,'N2K Features'!$D$5:$CL$125,56,FALSE)</f>
        <v>0</v>
      </c>
      <c r="BJ422" s="77">
        <f>VLOOKUP(F422,'N2K Features'!$D$5:$CL$125,57,FALSE)</f>
        <v>0</v>
      </c>
      <c r="BK422" s="77" t="str">
        <f>VLOOKUP(F422,'N2K Features'!$D$5:$CL$125,58,FALSE)</f>
        <v>No</v>
      </c>
      <c r="BL422" s="77">
        <f>VLOOKUP(F422,'N2K Features'!$D$5:$CL$125,59,FALSE)</f>
        <v>0</v>
      </c>
      <c r="BM422" s="77">
        <f>VLOOKUP(F422,'N2K Features'!$D$5:$CL$125,60,FALSE)</f>
        <v>0</v>
      </c>
      <c r="BN422" s="77" t="str">
        <f>VLOOKUP(F422,'N2K Features'!$D$5:$CL$125,61,FALSE)</f>
        <v>No</v>
      </c>
      <c r="BO422" s="77">
        <f>VLOOKUP(F422,'N2K Features'!$D$5:$CL$125,62,FALSE)</f>
        <v>0</v>
      </c>
      <c r="BP422" s="77">
        <f>VLOOKUP(F422,'N2K Features'!$D$5:$CL$125,63,FALSE)</f>
        <v>0</v>
      </c>
      <c r="BQ422" s="77" t="str">
        <f>VLOOKUP(F422,'N2K Features'!$D$5:$CL$125,64,FALSE)</f>
        <v>No</v>
      </c>
      <c r="BR422" s="77">
        <f>VLOOKUP(F422,'N2K Features'!$D$5:$CL$125,65,FALSE)</f>
        <v>0</v>
      </c>
      <c r="BS422" s="77">
        <f>VLOOKUP(F422,'N2K Features'!$D$5:$CL$125,66,FALSE)</f>
        <v>0</v>
      </c>
      <c r="BT422" s="77" t="str">
        <f>VLOOKUP(F422,'N2K Features'!$D$5:$CL$125,67,FALSE)</f>
        <v>No</v>
      </c>
      <c r="BU422" s="77">
        <f>VLOOKUP(F422,'N2K Features'!$D$5:$CL$125,68,FALSE)</f>
        <v>0</v>
      </c>
      <c r="BV422" s="77">
        <f>VLOOKUP(F422,'N2K Features'!$D$5:$CL$125,69,FALSE)</f>
        <v>0</v>
      </c>
      <c r="BW422" s="77" t="str">
        <f>VLOOKUP(F422,'N2K Features'!$D$5:$CL$125,70,FALSE)</f>
        <v>No</v>
      </c>
      <c r="BX422" s="77">
        <f>VLOOKUP(F422,'N2K Features'!$D$5:$CL$125,71,FALSE)</f>
        <v>0</v>
      </c>
      <c r="BY422" s="77">
        <f>VLOOKUP(F422,'N2K Features'!$D$5:$CL$125,72,FALSE)</f>
        <v>0</v>
      </c>
      <c r="BZ422" s="77" t="str">
        <f>VLOOKUP(F422,'N2K Features'!$D$5:$CL$125,73,FALSE)</f>
        <v>No</v>
      </c>
      <c r="CA422" s="77">
        <f>VLOOKUP(F422,'N2K Features'!$D$5:$CL$125,74,FALSE)</f>
        <v>0</v>
      </c>
      <c r="CB422" s="77">
        <f>VLOOKUP(F422,'N2K Features'!$D$5:$CL$125,75,FALSE)</f>
        <v>0</v>
      </c>
      <c r="CC422" s="77" t="str">
        <f>VLOOKUP(F422,'N2K Features'!$D$5:$CL$125,76,FALSE)</f>
        <v>No</v>
      </c>
      <c r="CD422" s="77">
        <f>VLOOKUP(F422,'N2K Features'!$D$5:$CL$125,77,FALSE)</f>
        <v>0</v>
      </c>
      <c r="CE422" s="77">
        <f>VLOOKUP(F422,'N2K Features'!$D$5:$CL$125,78,FALSE)</f>
        <v>0</v>
      </c>
      <c r="CF422" s="77" t="str">
        <f>VLOOKUP(F422,'N2K Features'!$D$5:$CL$125,79,FALSE)</f>
        <v>No</v>
      </c>
      <c r="CG422" s="77">
        <f>VLOOKUP(F422,'N2K Features'!$D$5:$CL$125,80,FALSE)</f>
        <v>0</v>
      </c>
      <c r="CH422" s="77">
        <f>VLOOKUP(F422,'N2K Features'!$D$5:$CL$125,81,FALSE)</f>
        <v>0</v>
      </c>
      <c r="CI422" s="77" t="str">
        <f>VLOOKUP(F422,'N2K Features'!$D$5:$CL$125,82,FALSE)</f>
        <v>No</v>
      </c>
      <c r="CJ422" s="77">
        <f>VLOOKUP(F422,'N2K Features'!$D$5:$CL$125,83,FALSE)</f>
        <v>0</v>
      </c>
      <c r="CK422" s="77">
        <f>VLOOKUP(F422,'N2K Features'!$D$5:$CL$125,84,FALSE)</f>
        <v>0</v>
      </c>
      <c r="CL422" s="77" t="str">
        <f>VLOOKUP(F422,'N2K Features'!$D$5:$CL$125,85,FALSE)</f>
        <v>Yes</v>
      </c>
      <c r="CM422" s="77">
        <f>VLOOKUP(F422,'N2K Features'!$D$5:$CL$125,86,FALSE)</f>
        <v>0</v>
      </c>
      <c r="CN422" s="77" t="str">
        <f>VLOOKUP(F422,'N2K Features'!$D$5:$CL$125,87,FALSE)</f>
        <v>Interest for birdwatchers and public.</v>
      </c>
    </row>
    <row r="423" spans="1:92" ht="14.4" hidden="1" x14ac:dyDescent="0.3">
      <c r="A423" s="126" t="s">
        <v>490</v>
      </c>
      <c r="B423" s="126" t="s">
        <v>491</v>
      </c>
      <c r="C423" s="126" t="s">
        <v>404</v>
      </c>
      <c r="D423" s="127"/>
      <c r="E423" s="126" t="s">
        <v>393</v>
      </c>
      <c r="F423" s="126" t="s">
        <v>472</v>
      </c>
      <c r="G423" s="126" t="s">
        <v>791</v>
      </c>
      <c r="H423" s="126" t="s">
        <v>405</v>
      </c>
      <c r="I423" s="173" t="str">
        <f>VLOOKUP(F423,'N2K Features'!$D$5:$CL$125,4,FALSE)</f>
        <v>No</v>
      </c>
      <c r="J423" s="77">
        <f>VLOOKUP(F423,'N2K Features'!$D$5:$CL$125,5,FALSE)</f>
        <v>0</v>
      </c>
      <c r="K423" s="77">
        <f>VLOOKUP(F423,'N2K Features'!$D$5:$CL$125,6,FALSE)</f>
        <v>0</v>
      </c>
      <c r="L423" s="77" t="str">
        <f>VLOOKUP(F423,'N2K Features'!$D$5:$CL$125,7,FALSE)</f>
        <v>No</v>
      </c>
      <c r="M423" s="77" t="str">
        <f>VLOOKUP(F423,'N2K Features'!$D$5:$CL$125,8,FALSE)</f>
        <v>Negligible</v>
      </c>
      <c r="N423" s="77">
        <f>VLOOKUP(F423,'N2K Features'!$D$5:$CL$125,9,FALSE)</f>
        <v>0</v>
      </c>
      <c r="O423" s="77" t="str">
        <f>VLOOKUP(F423,'N2K Features'!$D$5:$CL$125,10,FALSE)</f>
        <v>No</v>
      </c>
      <c r="P423" s="77" t="str">
        <f>VLOOKUP(F423,'N2K Features'!$D$5:$CL$125,11,FALSE)</f>
        <v>Negligible</v>
      </c>
      <c r="Q423" s="77">
        <f>VLOOKUP(F423,'N2K Features'!$D$5:$CL$125,12,FALSE)</f>
        <v>0</v>
      </c>
      <c r="R423" s="77" t="str">
        <f>VLOOKUP(F423,'N2K Features'!$D$5:$CL$125,13,FALSE)</f>
        <v>No</v>
      </c>
      <c r="S423" s="77">
        <f>VLOOKUP(F423,'N2K Features'!$D$5:$CL$125,14,FALSE)</f>
        <v>0</v>
      </c>
      <c r="T423" s="77">
        <f>VLOOKUP(F423,'N2K Features'!$D$5:$CL$125,15,FALSE)</f>
        <v>0</v>
      </c>
      <c r="U423" s="77" t="str">
        <f>VLOOKUP(F423,'N2K Features'!$D$5:$CL$125,16,FALSE)</f>
        <v>No</v>
      </c>
      <c r="V423" s="77">
        <f>VLOOKUP(F423,'N2K Features'!$D$5:$CL$125, 17,FALSE)</f>
        <v>0</v>
      </c>
      <c r="W423" s="77">
        <f>VLOOKUP(F423,'N2K Features'!$D$5:$CL$125,18,FALSE)</f>
        <v>0</v>
      </c>
      <c r="X423" s="77" t="str">
        <f>VLOOKUP(F423,'N2K Features'!$D$5:$CL$125,19,FALSE)</f>
        <v>No</v>
      </c>
      <c r="Y423" s="77">
        <f>VLOOKUP(F423,'N2K Features'!$D$5:$CL$125,20,FALSE)</f>
        <v>0</v>
      </c>
      <c r="Z423" s="77">
        <f>VLOOKUP(F423,'N2K Features'!$D$5:$CL$125,21,FALSE)</f>
        <v>0</v>
      </c>
      <c r="AA423" s="77" t="str">
        <f>VLOOKUP(F423,'N2K Features'!$D$5:$CL$125,22,FALSE)</f>
        <v>No</v>
      </c>
      <c r="AB423" s="77">
        <f>VLOOKUP(F423,'N2K Features'!$D$5:$CL$125,23,FALSE)</f>
        <v>0</v>
      </c>
      <c r="AC423" s="77">
        <f>VLOOKUP(F423,'N2K Features'!$D$5:$CL$125,24,FALSE)</f>
        <v>0</v>
      </c>
      <c r="AD423" s="77" t="str">
        <f>VLOOKUP(F423,'N2K Features'!$D$5:$CL$125,25,FALSE)</f>
        <v>No</v>
      </c>
      <c r="AE423" s="77">
        <f>VLOOKUP(F423,'N2K Features'!$D$5:$CL$125,26,FALSE)</f>
        <v>0</v>
      </c>
      <c r="AF423" s="77">
        <f>VLOOKUP(F423,'N2K Features'!$D$5:$CL$125,27,FALSE)</f>
        <v>0</v>
      </c>
      <c r="AG423" s="77" t="str">
        <f>VLOOKUP(F423,'N2K Features'!$D$5:$CL$125,28,FALSE)</f>
        <v>No</v>
      </c>
      <c r="AH423" s="77">
        <f>VLOOKUP(F423,'N2K Features'!$D$5:$CL$125,29,FALSE)</f>
        <v>0</v>
      </c>
      <c r="AI423" s="77">
        <f>VLOOKUP(F423,'N2K Features'!$D$5:$CL$125,30,FALSE)</f>
        <v>0</v>
      </c>
      <c r="AJ423" s="77" t="str">
        <f>VLOOKUP(F423,'N2K Features'!$D$5:$CL$125,31,FALSE)</f>
        <v>No</v>
      </c>
      <c r="AK423" s="77">
        <f>VLOOKUP(F423,'N2K Features'!$D$5:$CL$125,32,FALSE)</f>
        <v>0</v>
      </c>
      <c r="AL423" s="77">
        <f>VLOOKUP(F423,'N2K Features'!$D$5:$CL$125,33,FALSE)</f>
        <v>0</v>
      </c>
      <c r="AM423" s="77" t="str">
        <f>VLOOKUP(F423,'N2K Features'!$D$5:$CL$125,34,FALSE)</f>
        <v>No</v>
      </c>
      <c r="AN423" s="77">
        <f>VLOOKUP(F423,'N2K Features'!$D$5:$CL$125,35,FALSE)</f>
        <v>0</v>
      </c>
      <c r="AO423" s="77">
        <f>VLOOKUP(F423,'N2K Features'!$D$5:$CL$125,36,FALSE)</f>
        <v>0</v>
      </c>
      <c r="AP423" s="77" t="str">
        <f>VLOOKUP(F423,'N2K Features'!$D$5:$CL$125,37,FALSE)</f>
        <v>No</v>
      </c>
      <c r="AQ423" s="77">
        <f>VLOOKUP(F423,'N2K Features'!$D$5:$CL$125,38,FALSE)</f>
        <v>0</v>
      </c>
      <c r="AR423" s="77">
        <f>VLOOKUP(F423,'N2K Features'!$D$5:$CL$125,39,FALSE)</f>
        <v>0</v>
      </c>
      <c r="AS423" s="77" t="str">
        <f>VLOOKUP(F423,'N2K Features'!$D$5:$CL$125,40,FALSE)</f>
        <v>No</v>
      </c>
      <c r="AT423" s="77">
        <f>VLOOKUP(F423,'N2K Features'!$D$5:$CL$125,41,FALSE)</f>
        <v>0</v>
      </c>
      <c r="AU423" s="77">
        <f>VLOOKUP(F423,'N2K Features'!$D$5:$CL$125,42,FALSE)</f>
        <v>0</v>
      </c>
      <c r="AV423" s="77" t="str">
        <f>VLOOKUP(F423,'N2K Features'!$D$5:$CL$125,43,FALSE)</f>
        <v>No</v>
      </c>
      <c r="AW423" s="77">
        <f>VLOOKUP(F423,'N2K Features'!$D$5:$CL$125,44,FALSE)</f>
        <v>0</v>
      </c>
      <c r="AX423" s="77">
        <f>VLOOKUP(F423,'N2K Features'!$D$5:$CL$125,45,FALSE)</f>
        <v>0</v>
      </c>
      <c r="AY423" s="77" t="str">
        <f>VLOOKUP(F423,'N2K Features'!$D$5:$CL$125,46,FALSE)</f>
        <v>No</v>
      </c>
      <c r="AZ423" s="77">
        <f>VLOOKUP(F423,'N2K Features'!$D$5:$CL$125,47,FALSE)</f>
        <v>0</v>
      </c>
      <c r="BA423" s="77">
        <f>VLOOKUP(F423,'N2K Features'!$D$5:$CL$125,48,FALSE)</f>
        <v>0</v>
      </c>
      <c r="BB423" s="77" t="str">
        <f>VLOOKUP(F423,'N2K Features'!$D$5:$CL$125,49,FALSE)</f>
        <v>No</v>
      </c>
      <c r="BC423" s="77">
        <f>VLOOKUP(F423,'N2K Features'!$D$5:$CL$125,50,FALSE)</f>
        <v>0</v>
      </c>
      <c r="BD423" s="77">
        <f>VLOOKUP(F423,'N2K Features'!$D$5:$CL$125,51,FALSE)</f>
        <v>0</v>
      </c>
      <c r="BE423" s="77" t="str">
        <f>VLOOKUP(F423,'N2K Features'!$D$5:$CL$125,52,FALSE)</f>
        <v>No</v>
      </c>
      <c r="BF423" s="77">
        <f>VLOOKUP(F423,'N2K Features'!$D$5:$CL$125,53,FALSE)</f>
        <v>0</v>
      </c>
      <c r="BG423" s="77">
        <f>VLOOKUP(F423,'N2K Features'!$D$5:$CL$125,54,FALSE)</f>
        <v>0</v>
      </c>
      <c r="BH423" s="77" t="str">
        <f>VLOOKUP(F423,'N2K Features'!$D$5:$CL$125,55,FALSE)</f>
        <v>No</v>
      </c>
      <c r="BI423" s="77">
        <f>VLOOKUP(F423,'N2K Features'!$D$5:$CL$125,56,FALSE)</f>
        <v>0</v>
      </c>
      <c r="BJ423" s="77">
        <f>VLOOKUP(F423,'N2K Features'!$D$5:$CL$125,57,FALSE)</f>
        <v>0</v>
      </c>
      <c r="BK423" s="77" t="str">
        <f>VLOOKUP(F423,'N2K Features'!$D$5:$CL$125,58,FALSE)</f>
        <v>No</v>
      </c>
      <c r="BL423" s="77">
        <f>VLOOKUP(F423,'N2K Features'!$D$5:$CL$125,59,FALSE)</f>
        <v>0</v>
      </c>
      <c r="BM423" s="77">
        <f>VLOOKUP(F423,'N2K Features'!$D$5:$CL$125,60,FALSE)</f>
        <v>0</v>
      </c>
      <c r="BN423" s="77" t="str">
        <f>VLOOKUP(F423,'N2K Features'!$D$5:$CL$125,61,FALSE)</f>
        <v>No</v>
      </c>
      <c r="BO423" s="77">
        <f>VLOOKUP(F423,'N2K Features'!$D$5:$CL$125,62,FALSE)</f>
        <v>0</v>
      </c>
      <c r="BP423" s="77">
        <f>VLOOKUP(F423,'N2K Features'!$D$5:$CL$125,63,FALSE)</f>
        <v>0</v>
      </c>
      <c r="BQ423" s="77" t="str">
        <f>VLOOKUP(F423,'N2K Features'!$D$5:$CL$125,64,FALSE)</f>
        <v>No</v>
      </c>
      <c r="BR423" s="77">
        <f>VLOOKUP(F423,'N2K Features'!$D$5:$CL$125,65,FALSE)</f>
        <v>0</v>
      </c>
      <c r="BS423" s="77">
        <f>VLOOKUP(F423,'N2K Features'!$D$5:$CL$125,66,FALSE)</f>
        <v>0</v>
      </c>
      <c r="BT423" s="77" t="str">
        <f>VLOOKUP(F423,'N2K Features'!$D$5:$CL$125,67,FALSE)</f>
        <v>No</v>
      </c>
      <c r="BU423" s="77">
        <f>VLOOKUP(F423,'N2K Features'!$D$5:$CL$125,68,FALSE)</f>
        <v>0</v>
      </c>
      <c r="BV423" s="77">
        <f>VLOOKUP(F423,'N2K Features'!$D$5:$CL$125,69,FALSE)</f>
        <v>0</v>
      </c>
      <c r="BW423" s="77" t="str">
        <f>VLOOKUP(F423,'N2K Features'!$D$5:$CL$125,70,FALSE)</f>
        <v>No</v>
      </c>
      <c r="BX423" s="77">
        <f>VLOOKUP(F423,'N2K Features'!$D$5:$CL$125,71,FALSE)</f>
        <v>0</v>
      </c>
      <c r="BY423" s="77">
        <f>VLOOKUP(F423,'N2K Features'!$D$5:$CL$125,72,FALSE)</f>
        <v>0</v>
      </c>
      <c r="BZ423" s="77" t="str">
        <f>VLOOKUP(F423,'N2K Features'!$D$5:$CL$125,73,FALSE)</f>
        <v>No</v>
      </c>
      <c r="CA423" s="77">
        <f>VLOOKUP(F423,'N2K Features'!$D$5:$CL$125,74,FALSE)</f>
        <v>0</v>
      </c>
      <c r="CB423" s="77">
        <f>VLOOKUP(F423,'N2K Features'!$D$5:$CL$125,75,FALSE)</f>
        <v>0</v>
      </c>
      <c r="CC423" s="77" t="str">
        <f>VLOOKUP(F423,'N2K Features'!$D$5:$CL$125,76,FALSE)</f>
        <v>No</v>
      </c>
      <c r="CD423" s="77">
        <f>VLOOKUP(F423,'N2K Features'!$D$5:$CL$125,77,FALSE)</f>
        <v>0</v>
      </c>
      <c r="CE423" s="77">
        <f>VLOOKUP(F423,'N2K Features'!$D$5:$CL$125,78,FALSE)</f>
        <v>0</v>
      </c>
      <c r="CF423" s="77" t="str">
        <f>VLOOKUP(F423,'N2K Features'!$D$5:$CL$125,79,FALSE)</f>
        <v>No</v>
      </c>
      <c r="CG423" s="77">
        <f>VLOOKUP(F423,'N2K Features'!$D$5:$CL$125,80,FALSE)</f>
        <v>0</v>
      </c>
      <c r="CH423" s="77">
        <f>VLOOKUP(F423,'N2K Features'!$D$5:$CL$125,81,FALSE)</f>
        <v>0</v>
      </c>
      <c r="CI423" s="77" t="str">
        <f>VLOOKUP(F423,'N2K Features'!$D$5:$CL$125,82,FALSE)</f>
        <v>No</v>
      </c>
      <c r="CJ423" s="77">
        <f>VLOOKUP(F423,'N2K Features'!$D$5:$CL$125,83,FALSE)</f>
        <v>0</v>
      </c>
      <c r="CK423" s="77">
        <f>VLOOKUP(F423,'N2K Features'!$D$5:$CL$125,84,FALSE)</f>
        <v>0</v>
      </c>
      <c r="CL423" s="77" t="str">
        <f>VLOOKUP(F423,'N2K Features'!$D$5:$CL$125,85,FALSE)</f>
        <v>Yes</v>
      </c>
      <c r="CM423" s="77">
        <f>VLOOKUP(F423,'N2K Features'!$D$5:$CL$125,86,FALSE)</f>
        <v>0</v>
      </c>
      <c r="CN423" s="77" t="str">
        <f>VLOOKUP(F423,'N2K Features'!$D$5:$CL$125,87,FALSE)</f>
        <v>Interest for birdwatchers and public.</v>
      </c>
    </row>
    <row r="424" spans="1:92" ht="14.4" hidden="1" x14ac:dyDescent="0.3">
      <c r="A424" s="126" t="s">
        <v>490</v>
      </c>
      <c r="B424" s="126" t="s">
        <v>491</v>
      </c>
      <c r="C424" s="126" t="s">
        <v>408</v>
      </c>
      <c r="D424" s="127"/>
      <c r="E424" s="126" t="s">
        <v>393</v>
      </c>
      <c r="F424" s="126" t="s">
        <v>406</v>
      </c>
      <c r="G424" s="126" t="s">
        <v>792</v>
      </c>
      <c r="H424" s="126" t="s">
        <v>409</v>
      </c>
      <c r="I424" s="173" t="str">
        <f>VLOOKUP(F424,'N2K Features'!$D$5:$CL$125,4,FALSE)</f>
        <v>No</v>
      </c>
      <c r="J424" s="77">
        <f>VLOOKUP(F424,'N2K Features'!$D$5:$CL$125,5,FALSE)</f>
        <v>0</v>
      </c>
      <c r="K424" s="77">
        <f>VLOOKUP(F424,'N2K Features'!$D$5:$CL$125,6,FALSE)</f>
        <v>0</v>
      </c>
      <c r="L424" s="77" t="str">
        <f>VLOOKUP(F424,'N2K Features'!$D$5:$CL$125,7,FALSE)</f>
        <v>No</v>
      </c>
      <c r="M424" s="77" t="str">
        <f>VLOOKUP(F424,'N2K Features'!$D$5:$CL$125,8,FALSE)</f>
        <v>Negligible</v>
      </c>
      <c r="N424" s="77">
        <f>VLOOKUP(F424,'N2K Features'!$D$5:$CL$125,9,FALSE)</f>
        <v>0</v>
      </c>
      <c r="O424" s="77" t="str">
        <f>VLOOKUP(F424,'N2K Features'!$D$5:$CL$125,10,FALSE)</f>
        <v>No</v>
      </c>
      <c r="P424" s="77" t="str">
        <f>VLOOKUP(F424,'N2K Features'!$D$5:$CL$125,11,FALSE)</f>
        <v>Negligible</v>
      </c>
      <c r="Q424" s="77">
        <f>VLOOKUP(F424,'N2K Features'!$D$5:$CL$125,12,FALSE)</f>
        <v>0</v>
      </c>
      <c r="R424" s="77" t="str">
        <f>VLOOKUP(F424,'N2K Features'!$D$5:$CL$125,13,FALSE)</f>
        <v>No</v>
      </c>
      <c r="S424" s="77">
        <f>VLOOKUP(F424,'N2K Features'!$D$5:$CL$125,14,FALSE)</f>
        <v>0</v>
      </c>
      <c r="T424" s="77">
        <f>VLOOKUP(F424,'N2K Features'!$D$5:$CL$125,15,FALSE)</f>
        <v>0</v>
      </c>
      <c r="U424" s="77" t="str">
        <f>VLOOKUP(F424,'N2K Features'!$D$5:$CL$125,16,FALSE)</f>
        <v>No</v>
      </c>
      <c r="V424" s="77">
        <f>VLOOKUP(F424,'N2K Features'!$D$5:$CL$125, 17,FALSE)</f>
        <v>0</v>
      </c>
      <c r="W424" s="77">
        <f>VLOOKUP(F424,'N2K Features'!$D$5:$CL$125,18,FALSE)</f>
        <v>0</v>
      </c>
      <c r="X424" s="77" t="str">
        <f>VLOOKUP(F424,'N2K Features'!$D$5:$CL$125,19,FALSE)</f>
        <v>No</v>
      </c>
      <c r="Y424" s="77">
        <f>VLOOKUP(F424,'N2K Features'!$D$5:$CL$125,20,FALSE)</f>
        <v>0</v>
      </c>
      <c r="Z424" s="77">
        <f>VLOOKUP(F424,'N2K Features'!$D$5:$CL$125,21,FALSE)</f>
        <v>0</v>
      </c>
      <c r="AA424" s="77" t="str">
        <f>VLOOKUP(F424,'N2K Features'!$D$5:$CL$125,22,FALSE)</f>
        <v>No</v>
      </c>
      <c r="AB424" s="77">
        <f>VLOOKUP(F424,'N2K Features'!$D$5:$CL$125,23,FALSE)</f>
        <v>0</v>
      </c>
      <c r="AC424" s="77">
        <f>VLOOKUP(F424,'N2K Features'!$D$5:$CL$125,24,FALSE)</f>
        <v>0</v>
      </c>
      <c r="AD424" s="77" t="str">
        <f>VLOOKUP(F424,'N2K Features'!$D$5:$CL$125,25,FALSE)</f>
        <v>No</v>
      </c>
      <c r="AE424" s="77">
        <f>VLOOKUP(F424,'N2K Features'!$D$5:$CL$125,26,FALSE)</f>
        <v>0</v>
      </c>
      <c r="AF424" s="77">
        <f>VLOOKUP(F424,'N2K Features'!$D$5:$CL$125,27,FALSE)</f>
        <v>0</v>
      </c>
      <c r="AG424" s="77" t="str">
        <f>VLOOKUP(F424,'N2K Features'!$D$5:$CL$125,28,FALSE)</f>
        <v>No</v>
      </c>
      <c r="AH424" s="77">
        <f>VLOOKUP(F424,'N2K Features'!$D$5:$CL$125,29,FALSE)</f>
        <v>0</v>
      </c>
      <c r="AI424" s="77">
        <f>VLOOKUP(F424,'N2K Features'!$D$5:$CL$125,30,FALSE)</f>
        <v>0</v>
      </c>
      <c r="AJ424" s="77" t="str">
        <f>VLOOKUP(F424,'N2K Features'!$D$5:$CL$125,31,FALSE)</f>
        <v>No</v>
      </c>
      <c r="AK424" s="77">
        <f>VLOOKUP(F424,'N2K Features'!$D$5:$CL$125,32,FALSE)</f>
        <v>0</v>
      </c>
      <c r="AL424" s="77">
        <f>VLOOKUP(F424,'N2K Features'!$D$5:$CL$125,33,FALSE)</f>
        <v>0</v>
      </c>
      <c r="AM424" s="77" t="str">
        <f>VLOOKUP(F424,'N2K Features'!$D$5:$CL$125,34,FALSE)</f>
        <v>No</v>
      </c>
      <c r="AN424" s="77">
        <f>VLOOKUP(F424,'N2K Features'!$D$5:$CL$125,35,FALSE)</f>
        <v>0</v>
      </c>
      <c r="AO424" s="77">
        <f>VLOOKUP(F424,'N2K Features'!$D$5:$CL$125,36,FALSE)</f>
        <v>0</v>
      </c>
      <c r="AP424" s="77" t="str">
        <f>VLOOKUP(F424,'N2K Features'!$D$5:$CL$125,37,FALSE)</f>
        <v>No</v>
      </c>
      <c r="AQ424" s="77">
        <f>VLOOKUP(F424,'N2K Features'!$D$5:$CL$125,38,FALSE)</f>
        <v>0</v>
      </c>
      <c r="AR424" s="77">
        <f>VLOOKUP(F424,'N2K Features'!$D$5:$CL$125,39,FALSE)</f>
        <v>0</v>
      </c>
      <c r="AS424" s="77" t="str">
        <f>VLOOKUP(F424,'N2K Features'!$D$5:$CL$125,40,FALSE)</f>
        <v>No</v>
      </c>
      <c r="AT424" s="77">
        <f>VLOOKUP(F424,'N2K Features'!$D$5:$CL$125,41,FALSE)</f>
        <v>0</v>
      </c>
      <c r="AU424" s="77">
        <f>VLOOKUP(F424,'N2K Features'!$D$5:$CL$125,42,FALSE)</f>
        <v>0</v>
      </c>
      <c r="AV424" s="77" t="str">
        <f>VLOOKUP(F424,'N2K Features'!$D$5:$CL$125,43,FALSE)</f>
        <v>No</v>
      </c>
      <c r="AW424" s="77">
        <f>VLOOKUP(F424,'N2K Features'!$D$5:$CL$125,44,FALSE)</f>
        <v>0</v>
      </c>
      <c r="AX424" s="77">
        <f>VLOOKUP(F424,'N2K Features'!$D$5:$CL$125,45,FALSE)</f>
        <v>0</v>
      </c>
      <c r="AY424" s="77" t="str">
        <f>VLOOKUP(F424,'N2K Features'!$D$5:$CL$125,46,FALSE)</f>
        <v>No</v>
      </c>
      <c r="AZ424" s="77">
        <f>VLOOKUP(F424,'N2K Features'!$D$5:$CL$125,47,FALSE)</f>
        <v>0</v>
      </c>
      <c r="BA424" s="77">
        <f>VLOOKUP(F424,'N2K Features'!$D$5:$CL$125,48,FALSE)</f>
        <v>0</v>
      </c>
      <c r="BB424" s="77" t="str">
        <f>VLOOKUP(F424,'N2K Features'!$D$5:$CL$125,49,FALSE)</f>
        <v>No</v>
      </c>
      <c r="BC424" s="77">
        <f>VLOOKUP(F424,'N2K Features'!$D$5:$CL$125,50,FALSE)</f>
        <v>0</v>
      </c>
      <c r="BD424" s="77">
        <f>VLOOKUP(F424,'N2K Features'!$D$5:$CL$125,51,FALSE)</f>
        <v>0</v>
      </c>
      <c r="BE424" s="77" t="str">
        <f>VLOOKUP(F424,'N2K Features'!$D$5:$CL$125,52,FALSE)</f>
        <v>No</v>
      </c>
      <c r="BF424" s="77">
        <f>VLOOKUP(F424,'N2K Features'!$D$5:$CL$125,53,FALSE)</f>
        <v>0</v>
      </c>
      <c r="BG424" s="77">
        <f>VLOOKUP(F424,'N2K Features'!$D$5:$CL$125,54,FALSE)</f>
        <v>0</v>
      </c>
      <c r="BH424" s="77" t="str">
        <f>VLOOKUP(F424,'N2K Features'!$D$5:$CL$125,55,FALSE)</f>
        <v>No</v>
      </c>
      <c r="BI424" s="77">
        <f>VLOOKUP(F424,'N2K Features'!$D$5:$CL$125,56,FALSE)</f>
        <v>0</v>
      </c>
      <c r="BJ424" s="77">
        <f>VLOOKUP(F424,'N2K Features'!$D$5:$CL$125,57,FALSE)</f>
        <v>0</v>
      </c>
      <c r="BK424" s="77" t="str">
        <f>VLOOKUP(F424,'N2K Features'!$D$5:$CL$125,58,FALSE)</f>
        <v>No</v>
      </c>
      <c r="BL424" s="77">
        <f>VLOOKUP(F424,'N2K Features'!$D$5:$CL$125,59,FALSE)</f>
        <v>0</v>
      </c>
      <c r="BM424" s="77">
        <f>VLOOKUP(F424,'N2K Features'!$D$5:$CL$125,60,FALSE)</f>
        <v>0</v>
      </c>
      <c r="BN424" s="77" t="str">
        <f>VLOOKUP(F424,'N2K Features'!$D$5:$CL$125,61,FALSE)</f>
        <v>No</v>
      </c>
      <c r="BO424" s="77">
        <f>VLOOKUP(F424,'N2K Features'!$D$5:$CL$125,62,FALSE)</f>
        <v>0</v>
      </c>
      <c r="BP424" s="77">
        <f>VLOOKUP(F424,'N2K Features'!$D$5:$CL$125,63,FALSE)</f>
        <v>0</v>
      </c>
      <c r="BQ424" s="77" t="str">
        <f>VLOOKUP(F424,'N2K Features'!$D$5:$CL$125,64,FALSE)</f>
        <v>No</v>
      </c>
      <c r="BR424" s="77">
        <f>VLOOKUP(F424,'N2K Features'!$D$5:$CL$125,65,FALSE)</f>
        <v>0</v>
      </c>
      <c r="BS424" s="77">
        <f>VLOOKUP(F424,'N2K Features'!$D$5:$CL$125,66,FALSE)</f>
        <v>0</v>
      </c>
      <c r="BT424" s="77" t="str">
        <f>VLOOKUP(F424,'N2K Features'!$D$5:$CL$125,67,FALSE)</f>
        <v>No</v>
      </c>
      <c r="BU424" s="77">
        <f>VLOOKUP(F424,'N2K Features'!$D$5:$CL$125,68,FALSE)</f>
        <v>0</v>
      </c>
      <c r="BV424" s="77">
        <f>VLOOKUP(F424,'N2K Features'!$D$5:$CL$125,69,FALSE)</f>
        <v>0</v>
      </c>
      <c r="BW424" s="77" t="str">
        <f>VLOOKUP(F424,'N2K Features'!$D$5:$CL$125,70,FALSE)</f>
        <v>No</v>
      </c>
      <c r="BX424" s="77">
        <f>VLOOKUP(F424,'N2K Features'!$D$5:$CL$125,71,FALSE)</f>
        <v>0</v>
      </c>
      <c r="BY424" s="77">
        <f>VLOOKUP(F424,'N2K Features'!$D$5:$CL$125,72,FALSE)</f>
        <v>0</v>
      </c>
      <c r="BZ424" s="77" t="str">
        <f>VLOOKUP(F424,'N2K Features'!$D$5:$CL$125,73,FALSE)</f>
        <v>No</v>
      </c>
      <c r="CA424" s="77">
        <f>VLOOKUP(F424,'N2K Features'!$D$5:$CL$125,74,FALSE)</f>
        <v>0</v>
      </c>
      <c r="CB424" s="77">
        <f>VLOOKUP(F424,'N2K Features'!$D$5:$CL$125,75,FALSE)</f>
        <v>0</v>
      </c>
      <c r="CC424" s="77" t="str">
        <f>VLOOKUP(F424,'N2K Features'!$D$5:$CL$125,76,FALSE)</f>
        <v>No</v>
      </c>
      <c r="CD424" s="77">
        <f>VLOOKUP(F424,'N2K Features'!$D$5:$CL$125,77,FALSE)</f>
        <v>0</v>
      </c>
      <c r="CE424" s="77">
        <f>VLOOKUP(F424,'N2K Features'!$D$5:$CL$125,78,FALSE)</f>
        <v>0</v>
      </c>
      <c r="CF424" s="77" t="str">
        <f>VLOOKUP(F424,'N2K Features'!$D$5:$CL$125,79,FALSE)</f>
        <v>No</v>
      </c>
      <c r="CG424" s="77">
        <f>VLOOKUP(F424,'N2K Features'!$D$5:$CL$125,80,FALSE)</f>
        <v>0</v>
      </c>
      <c r="CH424" s="77">
        <f>VLOOKUP(F424,'N2K Features'!$D$5:$CL$125,81,FALSE)</f>
        <v>0</v>
      </c>
      <c r="CI424" s="77" t="str">
        <f>VLOOKUP(F424,'N2K Features'!$D$5:$CL$125,82,FALSE)</f>
        <v>No</v>
      </c>
      <c r="CJ424" s="77">
        <f>VLOOKUP(F424,'N2K Features'!$D$5:$CL$125,83,FALSE)</f>
        <v>0</v>
      </c>
      <c r="CK424" s="77">
        <f>VLOOKUP(F424,'N2K Features'!$D$5:$CL$125,84,FALSE)</f>
        <v>0</v>
      </c>
      <c r="CL424" s="77" t="str">
        <f>VLOOKUP(F424,'N2K Features'!$D$5:$CL$125,85,FALSE)</f>
        <v>Yes</v>
      </c>
      <c r="CM424" s="77">
        <f>VLOOKUP(F424,'N2K Features'!$D$5:$CL$125,86,FALSE)</f>
        <v>0</v>
      </c>
      <c r="CN424" s="77" t="str">
        <f>VLOOKUP(F424,'N2K Features'!$D$5:$CL$125,87,FALSE)</f>
        <v>Interest for birdwatchers and public.</v>
      </c>
    </row>
    <row r="425" spans="1:92" ht="14.4" hidden="1" x14ac:dyDescent="0.3">
      <c r="A425" s="126" t="s">
        <v>490</v>
      </c>
      <c r="B425" s="126" t="s">
        <v>491</v>
      </c>
      <c r="C425" s="126" t="s">
        <v>408</v>
      </c>
      <c r="D425" s="127"/>
      <c r="E425" s="126" t="s">
        <v>393</v>
      </c>
      <c r="F425" s="126" t="s">
        <v>426</v>
      </c>
      <c r="G425" s="126" t="s">
        <v>793</v>
      </c>
      <c r="H425" s="126" t="s">
        <v>409</v>
      </c>
      <c r="I425" s="173" t="str">
        <f>VLOOKUP(F425,'N2K Features'!$D$5:$CL$125,4,FALSE)</f>
        <v>No</v>
      </c>
      <c r="J425" s="77">
        <f>VLOOKUP(F425,'N2K Features'!$D$5:$CL$125,5,FALSE)</f>
        <v>0</v>
      </c>
      <c r="K425" s="77">
        <f>VLOOKUP(F425,'N2K Features'!$D$5:$CL$125,6,FALSE)</f>
        <v>0</v>
      </c>
      <c r="L425" s="77" t="str">
        <f>VLOOKUP(F425,'N2K Features'!$D$5:$CL$125,7,FALSE)</f>
        <v>No</v>
      </c>
      <c r="M425" s="77" t="str">
        <f>VLOOKUP(F425,'N2K Features'!$D$5:$CL$125,8,FALSE)</f>
        <v>Negligible</v>
      </c>
      <c r="N425" s="77">
        <f>VLOOKUP(F425,'N2K Features'!$D$5:$CL$125,9,FALSE)</f>
        <v>0</v>
      </c>
      <c r="O425" s="77" t="str">
        <f>VLOOKUP(F425,'N2K Features'!$D$5:$CL$125,10,FALSE)</f>
        <v>No</v>
      </c>
      <c r="P425" s="77" t="str">
        <f>VLOOKUP(F425,'N2K Features'!$D$5:$CL$125,11,FALSE)</f>
        <v>Negligible</v>
      </c>
      <c r="Q425" s="77">
        <f>VLOOKUP(F425,'N2K Features'!$D$5:$CL$125,12,FALSE)</f>
        <v>0</v>
      </c>
      <c r="R425" s="77" t="str">
        <f>VLOOKUP(F425,'N2K Features'!$D$5:$CL$125,13,FALSE)</f>
        <v>No</v>
      </c>
      <c r="S425" s="77">
        <f>VLOOKUP(F425,'N2K Features'!$D$5:$CL$125,14,FALSE)</f>
        <v>0</v>
      </c>
      <c r="T425" s="77">
        <f>VLOOKUP(F425,'N2K Features'!$D$5:$CL$125,15,FALSE)</f>
        <v>0</v>
      </c>
      <c r="U425" s="77" t="str">
        <f>VLOOKUP(F425,'N2K Features'!$D$5:$CL$125,16,FALSE)</f>
        <v>No</v>
      </c>
      <c r="V425" s="77">
        <f>VLOOKUP(F425,'N2K Features'!$D$5:$CL$125, 17,FALSE)</f>
        <v>0</v>
      </c>
      <c r="W425" s="77">
        <f>VLOOKUP(F425,'N2K Features'!$D$5:$CL$125,18,FALSE)</f>
        <v>0</v>
      </c>
      <c r="X425" s="77" t="str">
        <f>VLOOKUP(F425,'N2K Features'!$D$5:$CL$125,19,FALSE)</f>
        <v>No</v>
      </c>
      <c r="Y425" s="77">
        <f>VLOOKUP(F425,'N2K Features'!$D$5:$CL$125,20,FALSE)</f>
        <v>0</v>
      </c>
      <c r="Z425" s="77">
        <f>VLOOKUP(F425,'N2K Features'!$D$5:$CL$125,21,FALSE)</f>
        <v>0</v>
      </c>
      <c r="AA425" s="77" t="str">
        <f>VLOOKUP(F425,'N2K Features'!$D$5:$CL$125,22,FALSE)</f>
        <v>No</v>
      </c>
      <c r="AB425" s="77">
        <f>VLOOKUP(F425,'N2K Features'!$D$5:$CL$125,23,FALSE)</f>
        <v>0</v>
      </c>
      <c r="AC425" s="77">
        <f>VLOOKUP(F425,'N2K Features'!$D$5:$CL$125,24,FALSE)</f>
        <v>0</v>
      </c>
      <c r="AD425" s="77" t="str">
        <f>VLOOKUP(F425,'N2K Features'!$D$5:$CL$125,25,FALSE)</f>
        <v>No</v>
      </c>
      <c r="AE425" s="77">
        <f>VLOOKUP(F425,'N2K Features'!$D$5:$CL$125,26,FALSE)</f>
        <v>0</v>
      </c>
      <c r="AF425" s="77">
        <f>VLOOKUP(F425,'N2K Features'!$D$5:$CL$125,27,FALSE)</f>
        <v>0</v>
      </c>
      <c r="AG425" s="77" t="str">
        <f>VLOOKUP(F425,'N2K Features'!$D$5:$CL$125,28,FALSE)</f>
        <v>No</v>
      </c>
      <c r="AH425" s="77">
        <f>VLOOKUP(F425,'N2K Features'!$D$5:$CL$125,29,FALSE)</f>
        <v>0</v>
      </c>
      <c r="AI425" s="77">
        <f>VLOOKUP(F425,'N2K Features'!$D$5:$CL$125,30,FALSE)</f>
        <v>0</v>
      </c>
      <c r="AJ425" s="77" t="str">
        <f>VLOOKUP(F425,'N2K Features'!$D$5:$CL$125,31,FALSE)</f>
        <v>No</v>
      </c>
      <c r="AK425" s="77">
        <f>VLOOKUP(F425,'N2K Features'!$D$5:$CL$125,32,FALSE)</f>
        <v>0</v>
      </c>
      <c r="AL425" s="77">
        <f>VLOOKUP(F425,'N2K Features'!$D$5:$CL$125,33,FALSE)</f>
        <v>0</v>
      </c>
      <c r="AM425" s="77" t="str">
        <f>VLOOKUP(F425,'N2K Features'!$D$5:$CL$125,34,FALSE)</f>
        <v>No</v>
      </c>
      <c r="AN425" s="77">
        <f>VLOOKUP(F425,'N2K Features'!$D$5:$CL$125,35,FALSE)</f>
        <v>0</v>
      </c>
      <c r="AO425" s="77">
        <f>VLOOKUP(F425,'N2K Features'!$D$5:$CL$125,36,FALSE)</f>
        <v>0</v>
      </c>
      <c r="AP425" s="77" t="str">
        <f>VLOOKUP(F425,'N2K Features'!$D$5:$CL$125,37,FALSE)</f>
        <v>No</v>
      </c>
      <c r="AQ425" s="77">
        <f>VLOOKUP(F425,'N2K Features'!$D$5:$CL$125,38,FALSE)</f>
        <v>0</v>
      </c>
      <c r="AR425" s="77">
        <f>VLOOKUP(F425,'N2K Features'!$D$5:$CL$125,39,FALSE)</f>
        <v>0</v>
      </c>
      <c r="AS425" s="77" t="str">
        <f>VLOOKUP(F425,'N2K Features'!$D$5:$CL$125,40,FALSE)</f>
        <v>No</v>
      </c>
      <c r="AT425" s="77">
        <f>VLOOKUP(F425,'N2K Features'!$D$5:$CL$125,41,FALSE)</f>
        <v>0</v>
      </c>
      <c r="AU425" s="77">
        <f>VLOOKUP(F425,'N2K Features'!$D$5:$CL$125,42,FALSE)</f>
        <v>0</v>
      </c>
      <c r="AV425" s="77" t="str">
        <f>VLOOKUP(F425,'N2K Features'!$D$5:$CL$125,43,FALSE)</f>
        <v>No</v>
      </c>
      <c r="AW425" s="77">
        <f>VLOOKUP(F425,'N2K Features'!$D$5:$CL$125,44,FALSE)</f>
        <v>0</v>
      </c>
      <c r="AX425" s="77">
        <f>VLOOKUP(F425,'N2K Features'!$D$5:$CL$125,45,FALSE)</f>
        <v>0</v>
      </c>
      <c r="AY425" s="77" t="str">
        <f>VLOOKUP(F425,'N2K Features'!$D$5:$CL$125,46,FALSE)</f>
        <v>No</v>
      </c>
      <c r="AZ425" s="77">
        <f>VLOOKUP(F425,'N2K Features'!$D$5:$CL$125,47,FALSE)</f>
        <v>0</v>
      </c>
      <c r="BA425" s="77">
        <f>VLOOKUP(F425,'N2K Features'!$D$5:$CL$125,48,FALSE)</f>
        <v>0</v>
      </c>
      <c r="BB425" s="77" t="str">
        <f>VLOOKUP(F425,'N2K Features'!$D$5:$CL$125,49,FALSE)</f>
        <v>No</v>
      </c>
      <c r="BC425" s="77">
        <f>VLOOKUP(F425,'N2K Features'!$D$5:$CL$125,50,FALSE)</f>
        <v>0</v>
      </c>
      <c r="BD425" s="77">
        <f>VLOOKUP(F425,'N2K Features'!$D$5:$CL$125,51,FALSE)</f>
        <v>0</v>
      </c>
      <c r="BE425" s="77" t="str">
        <f>VLOOKUP(F425,'N2K Features'!$D$5:$CL$125,52,FALSE)</f>
        <v>No</v>
      </c>
      <c r="BF425" s="77">
        <f>VLOOKUP(F425,'N2K Features'!$D$5:$CL$125,53,FALSE)</f>
        <v>0</v>
      </c>
      <c r="BG425" s="77">
        <f>VLOOKUP(F425,'N2K Features'!$D$5:$CL$125,54,FALSE)</f>
        <v>0</v>
      </c>
      <c r="BH425" s="77" t="str">
        <f>VLOOKUP(F425,'N2K Features'!$D$5:$CL$125,55,FALSE)</f>
        <v>No</v>
      </c>
      <c r="BI425" s="77">
        <f>VLOOKUP(F425,'N2K Features'!$D$5:$CL$125,56,FALSE)</f>
        <v>0</v>
      </c>
      <c r="BJ425" s="77">
        <f>VLOOKUP(F425,'N2K Features'!$D$5:$CL$125,57,FALSE)</f>
        <v>0</v>
      </c>
      <c r="BK425" s="77" t="str">
        <f>VLOOKUP(F425,'N2K Features'!$D$5:$CL$125,58,FALSE)</f>
        <v>No</v>
      </c>
      <c r="BL425" s="77">
        <f>VLOOKUP(F425,'N2K Features'!$D$5:$CL$125,59,FALSE)</f>
        <v>0</v>
      </c>
      <c r="BM425" s="77">
        <f>VLOOKUP(F425,'N2K Features'!$D$5:$CL$125,60,FALSE)</f>
        <v>0</v>
      </c>
      <c r="BN425" s="77" t="str">
        <f>VLOOKUP(F425,'N2K Features'!$D$5:$CL$125,61,FALSE)</f>
        <v>No</v>
      </c>
      <c r="BO425" s="77">
        <f>VLOOKUP(F425,'N2K Features'!$D$5:$CL$125,62,FALSE)</f>
        <v>0</v>
      </c>
      <c r="BP425" s="77">
        <f>VLOOKUP(F425,'N2K Features'!$D$5:$CL$125,63,FALSE)</f>
        <v>0</v>
      </c>
      <c r="BQ425" s="77" t="str">
        <f>VLOOKUP(F425,'N2K Features'!$D$5:$CL$125,64,FALSE)</f>
        <v>No</v>
      </c>
      <c r="BR425" s="77">
        <f>VLOOKUP(F425,'N2K Features'!$D$5:$CL$125,65,FALSE)</f>
        <v>0</v>
      </c>
      <c r="BS425" s="77">
        <f>VLOOKUP(F425,'N2K Features'!$D$5:$CL$125,66,FALSE)</f>
        <v>0</v>
      </c>
      <c r="BT425" s="77" t="str">
        <f>VLOOKUP(F425,'N2K Features'!$D$5:$CL$125,67,FALSE)</f>
        <v>No</v>
      </c>
      <c r="BU425" s="77">
        <f>VLOOKUP(F425,'N2K Features'!$D$5:$CL$125,68,FALSE)</f>
        <v>0</v>
      </c>
      <c r="BV425" s="77">
        <f>VLOOKUP(F425,'N2K Features'!$D$5:$CL$125,69,FALSE)</f>
        <v>0</v>
      </c>
      <c r="BW425" s="77" t="str">
        <f>VLOOKUP(F425,'N2K Features'!$D$5:$CL$125,70,FALSE)</f>
        <v>No</v>
      </c>
      <c r="BX425" s="77">
        <f>VLOOKUP(F425,'N2K Features'!$D$5:$CL$125,71,FALSE)</f>
        <v>0</v>
      </c>
      <c r="BY425" s="77">
        <f>VLOOKUP(F425,'N2K Features'!$D$5:$CL$125,72,FALSE)</f>
        <v>0</v>
      </c>
      <c r="BZ425" s="77" t="str">
        <f>VLOOKUP(F425,'N2K Features'!$D$5:$CL$125,73,FALSE)</f>
        <v>No</v>
      </c>
      <c r="CA425" s="77">
        <f>VLOOKUP(F425,'N2K Features'!$D$5:$CL$125,74,FALSE)</f>
        <v>0</v>
      </c>
      <c r="CB425" s="77">
        <f>VLOOKUP(F425,'N2K Features'!$D$5:$CL$125,75,FALSE)</f>
        <v>0</v>
      </c>
      <c r="CC425" s="77" t="str">
        <f>VLOOKUP(F425,'N2K Features'!$D$5:$CL$125,76,FALSE)</f>
        <v>No</v>
      </c>
      <c r="CD425" s="77">
        <f>VLOOKUP(F425,'N2K Features'!$D$5:$CL$125,77,FALSE)</f>
        <v>0</v>
      </c>
      <c r="CE425" s="77">
        <f>VLOOKUP(F425,'N2K Features'!$D$5:$CL$125,78,FALSE)</f>
        <v>0</v>
      </c>
      <c r="CF425" s="77" t="str">
        <f>VLOOKUP(F425,'N2K Features'!$D$5:$CL$125,79,FALSE)</f>
        <v>No</v>
      </c>
      <c r="CG425" s="77">
        <f>VLOOKUP(F425,'N2K Features'!$D$5:$CL$125,80,FALSE)</f>
        <v>0</v>
      </c>
      <c r="CH425" s="77">
        <f>VLOOKUP(F425,'N2K Features'!$D$5:$CL$125,81,FALSE)</f>
        <v>0</v>
      </c>
      <c r="CI425" s="77" t="str">
        <f>VLOOKUP(F425,'N2K Features'!$D$5:$CL$125,82,FALSE)</f>
        <v>No</v>
      </c>
      <c r="CJ425" s="77">
        <f>VLOOKUP(F425,'N2K Features'!$D$5:$CL$125,83,FALSE)</f>
        <v>0</v>
      </c>
      <c r="CK425" s="77">
        <f>VLOOKUP(F425,'N2K Features'!$D$5:$CL$125,84,FALSE)</f>
        <v>0</v>
      </c>
      <c r="CL425" s="77" t="str">
        <f>VLOOKUP(F425,'N2K Features'!$D$5:$CL$125,85,FALSE)</f>
        <v>Yes</v>
      </c>
      <c r="CM425" s="77">
        <f>VLOOKUP(F425,'N2K Features'!$D$5:$CL$125,86,FALSE)</f>
        <v>0</v>
      </c>
      <c r="CN425" s="77" t="str">
        <f>VLOOKUP(F425,'N2K Features'!$D$5:$CL$125,87,FALSE)</f>
        <v>Interest for birdwatchers and public.</v>
      </c>
    </row>
    <row r="426" spans="1:92" ht="14.4" hidden="1" x14ac:dyDescent="0.3">
      <c r="A426" s="126" t="s">
        <v>490</v>
      </c>
      <c r="B426" s="126" t="s">
        <v>491</v>
      </c>
      <c r="C426" s="126" t="s">
        <v>404</v>
      </c>
      <c r="D426" s="127"/>
      <c r="E426" s="126" t="s">
        <v>393</v>
      </c>
      <c r="F426" s="126" t="s">
        <v>480</v>
      </c>
      <c r="G426" s="126" t="s">
        <v>794</v>
      </c>
      <c r="H426" s="126" t="s">
        <v>482</v>
      </c>
      <c r="I426" s="173" t="str">
        <f>VLOOKUP(F426,'N2K Features'!$D$5:$CL$125,4,FALSE)</f>
        <v>No</v>
      </c>
      <c r="J426" s="77">
        <f>VLOOKUP(F426,'N2K Features'!$D$5:$CL$125,5,FALSE)</f>
        <v>0</v>
      </c>
      <c r="K426" s="77">
        <f>VLOOKUP(F426,'N2K Features'!$D$5:$CL$125,6,FALSE)</f>
        <v>0</v>
      </c>
      <c r="L426" s="77" t="str">
        <f>VLOOKUP(F426,'N2K Features'!$D$5:$CL$125,7,FALSE)</f>
        <v>No</v>
      </c>
      <c r="M426" s="77" t="str">
        <f>VLOOKUP(F426,'N2K Features'!$D$5:$CL$125,8,FALSE)</f>
        <v>Negligible</v>
      </c>
      <c r="N426" s="77">
        <f>VLOOKUP(F426,'N2K Features'!$D$5:$CL$125,9,FALSE)</f>
        <v>0</v>
      </c>
      <c r="O426" s="77" t="str">
        <f>VLOOKUP(F426,'N2K Features'!$D$5:$CL$125,10,FALSE)</f>
        <v>No</v>
      </c>
      <c r="P426" s="77" t="str">
        <f>VLOOKUP(F426,'N2K Features'!$D$5:$CL$125,11,FALSE)</f>
        <v>Negligible</v>
      </c>
      <c r="Q426" s="77">
        <f>VLOOKUP(F426,'N2K Features'!$D$5:$CL$125,12,FALSE)</f>
        <v>0</v>
      </c>
      <c r="R426" s="77" t="str">
        <f>VLOOKUP(F426,'N2K Features'!$D$5:$CL$125,13,FALSE)</f>
        <v>No</v>
      </c>
      <c r="S426" s="77">
        <f>VLOOKUP(F426,'N2K Features'!$D$5:$CL$125,14,FALSE)</f>
        <v>0</v>
      </c>
      <c r="T426" s="77">
        <f>VLOOKUP(F426,'N2K Features'!$D$5:$CL$125,15,FALSE)</f>
        <v>0</v>
      </c>
      <c r="U426" s="77" t="str">
        <f>VLOOKUP(F426,'N2K Features'!$D$5:$CL$125,16,FALSE)</f>
        <v>No</v>
      </c>
      <c r="V426" s="77">
        <f>VLOOKUP(F426,'N2K Features'!$D$5:$CL$125, 17,FALSE)</f>
        <v>0</v>
      </c>
      <c r="W426" s="77">
        <f>VLOOKUP(F426,'N2K Features'!$D$5:$CL$125,18,FALSE)</f>
        <v>0</v>
      </c>
      <c r="X426" s="77" t="str">
        <f>VLOOKUP(F426,'N2K Features'!$D$5:$CL$125,19,FALSE)</f>
        <v>No</v>
      </c>
      <c r="Y426" s="77">
        <f>VLOOKUP(F426,'N2K Features'!$D$5:$CL$125,20,FALSE)</f>
        <v>0</v>
      </c>
      <c r="Z426" s="77">
        <f>VLOOKUP(F426,'N2K Features'!$D$5:$CL$125,21,FALSE)</f>
        <v>0</v>
      </c>
      <c r="AA426" s="77" t="str">
        <f>VLOOKUP(F426,'N2K Features'!$D$5:$CL$125,22,FALSE)</f>
        <v>No</v>
      </c>
      <c r="AB426" s="77">
        <f>VLOOKUP(F426,'N2K Features'!$D$5:$CL$125,23,FALSE)</f>
        <v>0</v>
      </c>
      <c r="AC426" s="77">
        <f>VLOOKUP(F426,'N2K Features'!$D$5:$CL$125,24,FALSE)</f>
        <v>0</v>
      </c>
      <c r="AD426" s="77" t="str">
        <f>VLOOKUP(F426,'N2K Features'!$D$5:$CL$125,25,FALSE)</f>
        <v>No</v>
      </c>
      <c r="AE426" s="77">
        <f>VLOOKUP(F426,'N2K Features'!$D$5:$CL$125,26,FALSE)</f>
        <v>0</v>
      </c>
      <c r="AF426" s="77">
        <f>VLOOKUP(F426,'N2K Features'!$D$5:$CL$125,27,FALSE)</f>
        <v>0</v>
      </c>
      <c r="AG426" s="77" t="str">
        <f>VLOOKUP(F426,'N2K Features'!$D$5:$CL$125,28,FALSE)</f>
        <v>No</v>
      </c>
      <c r="AH426" s="77">
        <f>VLOOKUP(F426,'N2K Features'!$D$5:$CL$125,29,FALSE)</f>
        <v>0</v>
      </c>
      <c r="AI426" s="77">
        <f>VLOOKUP(F426,'N2K Features'!$D$5:$CL$125,30,FALSE)</f>
        <v>0</v>
      </c>
      <c r="AJ426" s="77" t="str">
        <f>VLOOKUP(F426,'N2K Features'!$D$5:$CL$125,31,FALSE)</f>
        <v>No</v>
      </c>
      <c r="AK426" s="77">
        <f>VLOOKUP(F426,'N2K Features'!$D$5:$CL$125,32,FALSE)</f>
        <v>0</v>
      </c>
      <c r="AL426" s="77">
        <f>VLOOKUP(F426,'N2K Features'!$D$5:$CL$125,33,FALSE)</f>
        <v>0</v>
      </c>
      <c r="AM426" s="77" t="str">
        <f>VLOOKUP(F426,'N2K Features'!$D$5:$CL$125,34,FALSE)</f>
        <v>No</v>
      </c>
      <c r="AN426" s="77">
        <f>VLOOKUP(F426,'N2K Features'!$D$5:$CL$125,35,FALSE)</f>
        <v>0</v>
      </c>
      <c r="AO426" s="77">
        <f>VLOOKUP(F426,'N2K Features'!$D$5:$CL$125,36,FALSE)</f>
        <v>0</v>
      </c>
      <c r="AP426" s="77" t="str">
        <f>VLOOKUP(F426,'N2K Features'!$D$5:$CL$125,37,FALSE)</f>
        <v>No</v>
      </c>
      <c r="AQ426" s="77">
        <f>VLOOKUP(F426,'N2K Features'!$D$5:$CL$125,38,FALSE)</f>
        <v>0</v>
      </c>
      <c r="AR426" s="77">
        <f>VLOOKUP(F426,'N2K Features'!$D$5:$CL$125,39,FALSE)</f>
        <v>0</v>
      </c>
      <c r="AS426" s="77" t="str">
        <f>VLOOKUP(F426,'N2K Features'!$D$5:$CL$125,40,FALSE)</f>
        <v>No</v>
      </c>
      <c r="AT426" s="77">
        <f>VLOOKUP(F426,'N2K Features'!$D$5:$CL$125,41,FALSE)</f>
        <v>0</v>
      </c>
      <c r="AU426" s="77">
        <f>VLOOKUP(F426,'N2K Features'!$D$5:$CL$125,42,FALSE)</f>
        <v>0</v>
      </c>
      <c r="AV426" s="77" t="str">
        <f>VLOOKUP(F426,'N2K Features'!$D$5:$CL$125,43,FALSE)</f>
        <v>No</v>
      </c>
      <c r="AW426" s="77">
        <f>VLOOKUP(F426,'N2K Features'!$D$5:$CL$125,44,FALSE)</f>
        <v>0</v>
      </c>
      <c r="AX426" s="77">
        <f>VLOOKUP(F426,'N2K Features'!$D$5:$CL$125,45,FALSE)</f>
        <v>0</v>
      </c>
      <c r="AY426" s="77" t="str">
        <f>VLOOKUP(F426,'N2K Features'!$D$5:$CL$125,46,FALSE)</f>
        <v>No</v>
      </c>
      <c r="AZ426" s="77">
        <f>VLOOKUP(F426,'N2K Features'!$D$5:$CL$125,47,FALSE)</f>
        <v>0</v>
      </c>
      <c r="BA426" s="77">
        <f>VLOOKUP(F426,'N2K Features'!$D$5:$CL$125,48,FALSE)</f>
        <v>0</v>
      </c>
      <c r="BB426" s="77" t="str">
        <f>VLOOKUP(F426,'N2K Features'!$D$5:$CL$125,49,FALSE)</f>
        <v>No</v>
      </c>
      <c r="BC426" s="77">
        <f>VLOOKUP(F426,'N2K Features'!$D$5:$CL$125,50,FALSE)</f>
        <v>0</v>
      </c>
      <c r="BD426" s="77">
        <f>VLOOKUP(F426,'N2K Features'!$D$5:$CL$125,51,FALSE)</f>
        <v>0</v>
      </c>
      <c r="BE426" s="77" t="str">
        <f>VLOOKUP(F426,'N2K Features'!$D$5:$CL$125,52,FALSE)</f>
        <v>No</v>
      </c>
      <c r="BF426" s="77">
        <f>VLOOKUP(F426,'N2K Features'!$D$5:$CL$125,53,FALSE)</f>
        <v>0</v>
      </c>
      <c r="BG426" s="77">
        <f>VLOOKUP(F426,'N2K Features'!$D$5:$CL$125,54,FALSE)</f>
        <v>0</v>
      </c>
      <c r="BH426" s="77" t="str">
        <f>VLOOKUP(F426,'N2K Features'!$D$5:$CL$125,55,FALSE)</f>
        <v>No</v>
      </c>
      <c r="BI426" s="77">
        <f>VLOOKUP(F426,'N2K Features'!$D$5:$CL$125,56,FALSE)</f>
        <v>0</v>
      </c>
      <c r="BJ426" s="77">
        <f>VLOOKUP(F426,'N2K Features'!$D$5:$CL$125,57,FALSE)</f>
        <v>0</v>
      </c>
      <c r="BK426" s="77" t="str">
        <f>VLOOKUP(F426,'N2K Features'!$D$5:$CL$125,58,FALSE)</f>
        <v>No</v>
      </c>
      <c r="BL426" s="77">
        <f>VLOOKUP(F426,'N2K Features'!$D$5:$CL$125,59,FALSE)</f>
        <v>0</v>
      </c>
      <c r="BM426" s="77">
        <f>VLOOKUP(F426,'N2K Features'!$D$5:$CL$125,60,FALSE)</f>
        <v>0</v>
      </c>
      <c r="BN426" s="77" t="str">
        <f>VLOOKUP(F426,'N2K Features'!$D$5:$CL$125,61,FALSE)</f>
        <v>No</v>
      </c>
      <c r="BO426" s="77">
        <f>VLOOKUP(F426,'N2K Features'!$D$5:$CL$125,62,FALSE)</f>
        <v>0</v>
      </c>
      <c r="BP426" s="77">
        <f>VLOOKUP(F426,'N2K Features'!$D$5:$CL$125,63,FALSE)</f>
        <v>0</v>
      </c>
      <c r="BQ426" s="77" t="str">
        <f>VLOOKUP(F426,'N2K Features'!$D$5:$CL$125,64,FALSE)</f>
        <v>No</v>
      </c>
      <c r="BR426" s="77">
        <f>VLOOKUP(F426,'N2K Features'!$D$5:$CL$125,65,FALSE)</f>
        <v>0</v>
      </c>
      <c r="BS426" s="77">
        <f>VLOOKUP(F426,'N2K Features'!$D$5:$CL$125,66,FALSE)</f>
        <v>0</v>
      </c>
      <c r="BT426" s="77" t="str">
        <f>VLOOKUP(F426,'N2K Features'!$D$5:$CL$125,67,FALSE)</f>
        <v>No</v>
      </c>
      <c r="BU426" s="77">
        <f>VLOOKUP(F426,'N2K Features'!$D$5:$CL$125,68,FALSE)</f>
        <v>0</v>
      </c>
      <c r="BV426" s="77">
        <f>VLOOKUP(F426,'N2K Features'!$D$5:$CL$125,69,FALSE)</f>
        <v>0</v>
      </c>
      <c r="BW426" s="77" t="str">
        <f>VLOOKUP(F426,'N2K Features'!$D$5:$CL$125,70,FALSE)</f>
        <v>No</v>
      </c>
      <c r="BX426" s="77">
        <f>VLOOKUP(F426,'N2K Features'!$D$5:$CL$125,71,FALSE)</f>
        <v>0</v>
      </c>
      <c r="BY426" s="77">
        <f>VLOOKUP(F426,'N2K Features'!$D$5:$CL$125,72,FALSE)</f>
        <v>0</v>
      </c>
      <c r="BZ426" s="77" t="str">
        <f>VLOOKUP(F426,'N2K Features'!$D$5:$CL$125,73,FALSE)</f>
        <v>No</v>
      </c>
      <c r="CA426" s="77">
        <f>VLOOKUP(F426,'N2K Features'!$D$5:$CL$125,74,FALSE)</f>
        <v>0</v>
      </c>
      <c r="CB426" s="77">
        <f>VLOOKUP(F426,'N2K Features'!$D$5:$CL$125,75,FALSE)</f>
        <v>0</v>
      </c>
      <c r="CC426" s="77" t="str">
        <f>VLOOKUP(F426,'N2K Features'!$D$5:$CL$125,76,FALSE)</f>
        <v>No</v>
      </c>
      <c r="CD426" s="77">
        <f>VLOOKUP(F426,'N2K Features'!$D$5:$CL$125,77,FALSE)</f>
        <v>0</v>
      </c>
      <c r="CE426" s="77">
        <f>VLOOKUP(F426,'N2K Features'!$D$5:$CL$125,78,FALSE)</f>
        <v>0</v>
      </c>
      <c r="CF426" s="77" t="str">
        <f>VLOOKUP(F426,'N2K Features'!$D$5:$CL$125,79,FALSE)</f>
        <v>No</v>
      </c>
      <c r="CG426" s="77">
        <f>VLOOKUP(F426,'N2K Features'!$D$5:$CL$125,80,FALSE)</f>
        <v>0</v>
      </c>
      <c r="CH426" s="77">
        <f>VLOOKUP(F426,'N2K Features'!$D$5:$CL$125,81,FALSE)</f>
        <v>0</v>
      </c>
      <c r="CI426" s="77" t="str">
        <f>VLOOKUP(F426,'N2K Features'!$D$5:$CL$125,82,FALSE)</f>
        <v>No</v>
      </c>
      <c r="CJ426" s="77">
        <f>VLOOKUP(F426,'N2K Features'!$D$5:$CL$125,83,FALSE)</f>
        <v>0</v>
      </c>
      <c r="CK426" s="77">
        <f>VLOOKUP(F426,'N2K Features'!$D$5:$CL$125,84,FALSE)</f>
        <v>0</v>
      </c>
      <c r="CL426" s="77" t="str">
        <f>VLOOKUP(F426,'N2K Features'!$D$5:$CL$125,85,FALSE)</f>
        <v>Yes</v>
      </c>
      <c r="CM426" s="77">
        <f>VLOOKUP(F426,'N2K Features'!$D$5:$CL$125,86,FALSE)</f>
        <v>0</v>
      </c>
      <c r="CN426" s="77" t="str">
        <f>VLOOKUP(F426,'N2K Features'!$D$5:$CL$125,87,FALSE)</f>
        <v>Iconic bird in Wales. Interest for birdwatchers and public.</v>
      </c>
    </row>
    <row r="427" spans="1:92" ht="14.4" hidden="1" x14ac:dyDescent="0.3">
      <c r="A427" s="126" t="s">
        <v>490</v>
      </c>
      <c r="B427" s="126" t="s">
        <v>491</v>
      </c>
      <c r="C427" s="126" t="s">
        <v>489</v>
      </c>
      <c r="D427" s="127"/>
      <c r="E427" s="126" t="s">
        <v>393</v>
      </c>
      <c r="F427" s="126" t="s">
        <v>488</v>
      </c>
      <c r="G427" s="126" t="s">
        <v>488</v>
      </c>
      <c r="H427" s="126" t="s">
        <v>409</v>
      </c>
      <c r="I427" s="173" t="str">
        <f>VLOOKUP(F427,'N2K Features'!$D$5:$CL$125,4,FALSE)</f>
        <v>No</v>
      </c>
      <c r="J427" s="77">
        <f>VLOOKUP(F427,'N2K Features'!$D$5:$CL$125,5,FALSE)</f>
        <v>0</v>
      </c>
      <c r="K427" s="77">
        <f>VLOOKUP(F427,'N2K Features'!$D$5:$CL$125,6,FALSE)</f>
        <v>0</v>
      </c>
      <c r="L427" s="77" t="str">
        <f>VLOOKUP(F427,'N2K Features'!$D$5:$CL$125,7,FALSE)</f>
        <v>No</v>
      </c>
      <c r="M427" s="77" t="str">
        <f>VLOOKUP(F427,'N2K Features'!$D$5:$CL$125,8,FALSE)</f>
        <v>Negligible</v>
      </c>
      <c r="N427" s="77">
        <f>VLOOKUP(F427,'N2K Features'!$D$5:$CL$125,9,FALSE)</f>
        <v>0</v>
      </c>
      <c r="O427" s="77" t="str">
        <f>VLOOKUP(F427,'N2K Features'!$D$5:$CL$125,10,FALSE)</f>
        <v>No</v>
      </c>
      <c r="P427" s="77" t="str">
        <f>VLOOKUP(F427,'N2K Features'!$D$5:$CL$125,11,FALSE)</f>
        <v>Negligible</v>
      </c>
      <c r="Q427" s="77">
        <f>VLOOKUP(F427,'N2K Features'!$D$5:$CL$125,12,FALSE)</f>
        <v>0</v>
      </c>
      <c r="R427" s="77" t="str">
        <f>VLOOKUP(F427,'N2K Features'!$D$5:$CL$125,13,FALSE)</f>
        <v>No</v>
      </c>
      <c r="S427" s="77">
        <f>VLOOKUP(F427,'N2K Features'!$D$5:$CL$125,14,FALSE)</f>
        <v>0</v>
      </c>
      <c r="T427" s="77">
        <f>VLOOKUP(F427,'N2K Features'!$D$5:$CL$125,15,FALSE)</f>
        <v>0</v>
      </c>
      <c r="U427" s="77" t="str">
        <f>VLOOKUP(F427,'N2K Features'!$D$5:$CL$125,16,FALSE)</f>
        <v>No</v>
      </c>
      <c r="V427" s="77">
        <f>VLOOKUP(F427,'N2K Features'!$D$5:$CL$125, 17,FALSE)</f>
        <v>0</v>
      </c>
      <c r="W427" s="77">
        <f>VLOOKUP(F427,'N2K Features'!$D$5:$CL$125,18,FALSE)</f>
        <v>0</v>
      </c>
      <c r="X427" s="77" t="str">
        <f>VLOOKUP(F427,'N2K Features'!$D$5:$CL$125,19,FALSE)</f>
        <v>No</v>
      </c>
      <c r="Y427" s="77">
        <f>VLOOKUP(F427,'N2K Features'!$D$5:$CL$125,20,FALSE)</f>
        <v>0</v>
      </c>
      <c r="Z427" s="77">
        <f>VLOOKUP(F427,'N2K Features'!$D$5:$CL$125,21,FALSE)</f>
        <v>0</v>
      </c>
      <c r="AA427" s="77" t="str">
        <f>VLOOKUP(F427,'N2K Features'!$D$5:$CL$125,22,FALSE)</f>
        <v>No</v>
      </c>
      <c r="AB427" s="77">
        <f>VLOOKUP(F427,'N2K Features'!$D$5:$CL$125,23,FALSE)</f>
        <v>0</v>
      </c>
      <c r="AC427" s="77">
        <f>VLOOKUP(F427,'N2K Features'!$D$5:$CL$125,24,FALSE)</f>
        <v>0</v>
      </c>
      <c r="AD427" s="77" t="str">
        <f>VLOOKUP(F427,'N2K Features'!$D$5:$CL$125,25,FALSE)</f>
        <v>No</v>
      </c>
      <c r="AE427" s="77">
        <f>VLOOKUP(F427,'N2K Features'!$D$5:$CL$125,26,FALSE)</f>
        <v>0</v>
      </c>
      <c r="AF427" s="77">
        <f>VLOOKUP(F427,'N2K Features'!$D$5:$CL$125,27,FALSE)</f>
        <v>0</v>
      </c>
      <c r="AG427" s="77" t="str">
        <f>VLOOKUP(F427,'N2K Features'!$D$5:$CL$125,28,FALSE)</f>
        <v>No</v>
      </c>
      <c r="AH427" s="77">
        <f>VLOOKUP(F427,'N2K Features'!$D$5:$CL$125,29,FALSE)</f>
        <v>0</v>
      </c>
      <c r="AI427" s="77">
        <f>VLOOKUP(F427,'N2K Features'!$D$5:$CL$125,30,FALSE)</f>
        <v>0</v>
      </c>
      <c r="AJ427" s="77" t="str">
        <f>VLOOKUP(F427,'N2K Features'!$D$5:$CL$125,31,FALSE)</f>
        <v>No</v>
      </c>
      <c r="AK427" s="77">
        <f>VLOOKUP(F427,'N2K Features'!$D$5:$CL$125,32,FALSE)</f>
        <v>0</v>
      </c>
      <c r="AL427" s="77">
        <f>VLOOKUP(F427,'N2K Features'!$D$5:$CL$125,33,FALSE)</f>
        <v>0</v>
      </c>
      <c r="AM427" s="77" t="str">
        <f>VLOOKUP(F427,'N2K Features'!$D$5:$CL$125,34,FALSE)</f>
        <v>No</v>
      </c>
      <c r="AN427" s="77">
        <f>VLOOKUP(F427,'N2K Features'!$D$5:$CL$125,35,FALSE)</f>
        <v>0</v>
      </c>
      <c r="AO427" s="77">
        <f>VLOOKUP(F427,'N2K Features'!$D$5:$CL$125,36,FALSE)</f>
        <v>0</v>
      </c>
      <c r="AP427" s="77" t="str">
        <f>VLOOKUP(F427,'N2K Features'!$D$5:$CL$125,37,FALSE)</f>
        <v>No</v>
      </c>
      <c r="AQ427" s="77">
        <f>VLOOKUP(F427,'N2K Features'!$D$5:$CL$125,38,FALSE)</f>
        <v>0</v>
      </c>
      <c r="AR427" s="77">
        <f>VLOOKUP(F427,'N2K Features'!$D$5:$CL$125,39,FALSE)</f>
        <v>0</v>
      </c>
      <c r="AS427" s="77" t="str">
        <f>VLOOKUP(F427,'N2K Features'!$D$5:$CL$125,40,FALSE)</f>
        <v>No</v>
      </c>
      <c r="AT427" s="77">
        <f>VLOOKUP(F427,'N2K Features'!$D$5:$CL$125,41,FALSE)</f>
        <v>0</v>
      </c>
      <c r="AU427" s="77">
        <f>VLOOKUP(F427,'N2K Features'!$D$5:$CL$125,42,FALSE)</f>
        <v>0</v>
      </c>
      <c r="AV427" s="77" t="str">
        <f>VLOOKUP(F427,'N2K Features'!$D$5:$CL$125,43,FALSE)</f>
        <v>No</v>
      </c>
      <c r="AW427" s="77">
        <f>VLOOKUP(F427,'N2K Features'!$D$5:$CL$125,44,FALSE)</f>
        <v>0</v>
      </c>
      <c r="AX427" s="77">
        <f>VLOOKUP(F427,'N2K Features'!$D$5:$CL$125,45,FALSE)</f>
        <v>0</v>
      </c>
      <c r="AY427" s="77" t="str">
        <f>VLOOKUP(F427,'N2K Features'!$D$5:$CL$125,46,FALSE)</f>
        <v>No</v>
      </c>
      <c r="AZ427" s="77">
        <f>VLOOKUP(F427,'N2K Features'!$D$5:$CL$125,47,FALSE)</f>
        <v>0</v>
      </c>
      <c r="BA427" s="77">
        <f>VLOOKUP(F427,'N2K Features'!$D$5:$CL$125,48,FALSE)</f>
        <v>0</v>
      </c>
      <c r="BB427" s="77" t="str">
        <f>VLOOKUP(F427,'N2K Features'!$D$5:$CL$125,49,FALSE)</f>
        <v>No</v>
      </c>
      <c r="BC427" s="77">
        <f>VLOOKUP(F427,'N2K Features'!$D$5:$CL$125,50,FALSE)</f>
        <v>0</v>
      </c>
      <c r="BD427" s="77">
        <f>VLOOKUP(F427,'N2K Features'!$D$5:$CL$125,51,FALSE)</f>
        <v>0</v>
      </c>
      <c r="BE427" s="77" t="str">
        <f>VLOOKUP(F427,'N2K Features'!$D$5:$CL$125,52,FALSE)</f>
        <v>No</v>
      </c>
      <c r="BF427" s="77">
        <f>VLOOKUP(F427,'N2K Features'!$D$5:$CL$125,53,FALSE)</f>
        <v>0</v>
      </c>
      <c r="BG427" s="77">
        <f>VLOOKUP(F427,'N2K Features'!$D$5:$CL$125,54,FALSE)</f>
        <v>0</v>
      </c>
      <c r="BH427" s="77" t="str">
        <f>VLOOKUP(F427,'N2K Features'!$D$5:$CL$125,55,FALSE)</f>
        <v>No</v>
      </c>
      <c r="BI427" s="77">
        <f>VLOOKUP(F427,'N2K Features'!$D$5:$CL$125,56,FALSE)</f>
        <v>0</v>
      </c>
      <c r="BJ427" s="77">
        <f>VLOOKUP(F427,'N2K Features'!$D$5:$CL$125,57,FALSE)</f>
        <v>0</v>
      </c>
      <c r="BK427" s="77" t="str">
        <f>VLOOKUP(F427,'N2K Features'!$D$5:$CL$125,58,FALSE)</f>
        <v>No</v>
      </c>
      <c r="BL427" s="77">
        <f>VLOOKUP(F427,'N2K Features'!$D$5:$CL$125,59,FALSE)</f>
        <v>0</v>
      </c>
      <c r="BM427" s="77">
        <f>VLOOKUP(F427,'N2K Features'!$D$5:$CL$125,60,FALSE)</f>
        <v>0</v>
      </c>
      <c r="BN427" s="77" t="str">
        <f>VLOOKUP(F427,'N2K Features'!$D$5:$CL$125,61,FALSE)</f>
        <v>No</v>
      </c>
      <c r="BO427" s="77">
        <f>VLOOKUP(F427,'N2K Features'!$D$5:$CL$125,62,FALSE)</f>
        <v>0</v>
      </c>
      <c r="BP427" s="77">
        <f>VLOOKUP(F427,'N2K Features'!$D$5:$CL$125,63,FALSE)</f>
        <v>0</v>
      </c>
      <c r="BQ427" s="77" t="str">
        <f>VLOOKUP(F427,'N2K Features'!$D$5:$CL$125,64,FALSE)</f>
        <v>No</v>
      </c>
      <c r="BR427" s="77">
        <f>VLOOKUP(F427,'N2K Features'!$D$5:$CL$125,65,FALSE)</f>
        <v>0</v>
      </c>
      <c r="BS427" s="77">
        <f>VLOOKUP(F427,'N2K Features'!$D$5:$CL$125,66,FALSE)</f>
        <v>0</v>
      </c>
      <c r="BT427" s="77" t="str">
        <f>VLOOKUP(F427,'N2K Features'!$D$5:$CL$125,67,FALSE)</f>
        <v>No</v>
      </c>
      <c r="BU427" s="77">
        <f>VLOOKUP(F427,'N2K Features'!$D$5:$CL$125,68,FALSE)</f>
        <v>0</v>
      </c>
      <c r="BV427" s="77">
        <f>VLOOKUP(F427,'N2K Features'!$D$5:$CL$125,69,FALSE)</f>
        <v>0</v>
      </c>
      <c r="BW427" s="77" t="str">
        <f>VLOOKUP(F427,'N2K Features'!$D$5:$CL$125,70,FALSE)</f>
        <v>No</v>
      </c>
      <c r="BX427" s="77">
        <f>VLOOKUP(F427,'N2K Features'!$D$5:$CL$125,71,FALSE)</f>
        <v>0</v>
      </c>
      <c r="BY427" s="77">
        <f>VLOOKUP(F427,'N2K Features'!$D$5:$CL$125,72,FALSE)</f>
        <v>0</v>
      </c>
      <c r="BZ427" s="77" t="str">
        <f>VLOOKUP(F427,'N2K Features'!$D$5:$CL$125,73,FALSE)</f>
        <v>No</v>
      </c>
      <c r="CA427" s="77">
        <f>VLOOKUP(F427,'N2K Features'!$D$5:$CL$125,74,FALSE)</f>
        <v>0</v>
      </c>
      <c r="CB427" s="77">
        <f>VLOOKUP(F427,'N2K Features'!$D$5:$CL$125,75,FALSE)</f>
        <v>0</v>
      </c>
      <c r="CC427" s="77" t="str">
        <f>VLOOKUP(F427,'N2K Features'!$D$5:$CL$125,76,FALSE)</f>
        <v>No</v>
      </c>
      <c r="CD427" s="77">
        <f>VLOOKUP(F427,'N2K Features'!$D$5:$CL$125,77,FALSE)</f>
        <v>0</v>
      </c>
      <c r="CE427" s="77">
        <f>VLOOKUP(F427,'N2K Features'!$D$5:$CL$125,78,FALSE)</f>
        <v>0</v>
      </c>
      <c r="CF427" s="77" t="str">
        <f>VLOOKUP(F427,'N2K Features'!$D$5:$CL$125,79,FALSE)</f>
        <v>No</v>
      </c>
      <c r="CG427" s="77">
        <f>VLOOKUP(F427,'N2K Features'!$D$5:$CL$125,80,FALSE)</f>
        <v>0</v>
      </c>
      <c r="CH427" s="77">
        <f>VLOOKUP(F427,'N2K Features'!$D$5:$CL$125,81,FALSE)</f>
        <v>0</v>
      </c>
      <c r="CI427" s="77" t="str">
        <f>VLOOKUP(F427,'N2K Features'!$D$5:$CL$125,82,FALSE)</f>
        <v>No</v>
      </c>
      <c r="CJ427" s="77">
        <f>VLOOKUP(F427,'N2K Features'!$D$5:$CL$125,83,FALSE)</f>
        <v>0</v>
      </c>
      <c r="CK427" s="77">
        <f>VLOOKUP(F427,'N2K Features'!$D$5:$CL$125,84,FALSE)</f>
        <v>0</v>
      </c>
      <c r="CL427" s="77" t="str">
        <f>VLOOKUP(F427,'N2K Features'!$D$5:$CL$125,85,FALSE)</f>
        <v>Yes</v>
      </c>
      <c r="CM427" s="77">
        <f>VLOOKUP(F427,'N2K Features'!$D$5:$CL$125,86,FALSE)</f>
        <v>0</v>
      </c>
      <c r="CN427" s="77" t="str">
        <f>VLOOKUP(F427,'N2K Features'!$D$5:$CL$125,87,FALSE)</f>
        <v>Iconic bird in Wales. Interest for birdwatchers and public.</v>
      </c>
    </row>
    <row r="428" spans="1:92" ht="14.4" hidden="1" x14ac:dyDescent="0.3">
      <c r="A428" s="126" t="s">
        <v>492</v>
      </c>
      <c r="B428" s="126" t="s">
        <v>493</v>
      </c>
      <c r="C428" s="126" t="s">
        <v>408</v>
      </c>
      <c r="D428" s="127"/>
      <c r="E428" s="126" t="s">
        <v>393</v>
      </c>
      <c r="F428" s="126" t="s">
        <v>485</v>
      </c>
      <c r="G428" s="126" t="s">
        <v>785</v>
      </c>
      <c r="H428" s="126" t="s">
        <v>487</v>
      </c>
      <c r="I428" s="173" t="str">
        <f>VLOOKUP(F428,'N2K Features'!$D$5:$CL$125,4,FALSE)</f>
        <v>No</v>
      </c>
      <c r="J428" s="77">
        <f>VLOOKUP(F428,'N2K Features'!$D$5:$CL$125,5,FALSE)</f>
        <v>0</v>
      </c>
      <c r="K428" s="77">
        <f>VLOOKUP(F428,'N2K Features'!$D$5:$CL$125,6,FALSE)</f>
        <v>0</v>
      </c>
      <c r="L428" s="77" t="str">
        <f>VLOOKUP(F428,'N2K Features'!$D$5:$CL$125,7,FALSE)</f>
        <v>No</v>
      </c>
      <c r="M428" s="77" t="str">
        <f>VLOOKUP(F428,'N2K Features'!$D$5:$CL$125,8,FALSE)</f>
        <v>Negligible</v>
      </c>
      <c r="N428" s="77">
        <f>VLOOKUP(F428,'N2K Features'!$D$5:$CL$125,9,FALSE)</f>
        <v>0</v>
      </c>
      <c r="O428" s="77" t="str">
        <f>VLOOKUP(F428,'N2K Features'!$D$5:$CL$125,10,FALSE)</f>
        <v>No</v>
      </c>
      <c r="P428" s="77" t="str">
        <f>VLOOKUP(F428,'N2K Features'!$D$5:$CL$125,11,FALSE)</f>
        <v>Negligible</v>
      </c>
      <c r="Q428" s="77">
        <f>VLOOKUP(F428,'N2K Features'!$D$5:$CL$125,12,FALSE)</f>
        <v>0</v>
      </c>
      <c r="R428" s="77" t="str">
        <f>VLOOKUP(F428,'N2K Features'!$D$5:$CL$125,13,FALSE)</f>
        <v>No</v>
      </c>
      <c r="S428" s="77">
        <f>VLOOKUP(F428,'N2K Features'!$D$5:$CL$125,14,FALSE)</f>
        <v>0</v>
      </c>
      <c r="T428" s="77">
        <f>VLOOKUP(F428,'N2K Features'!$D$5:$CL$125,15,FALSE)</f>
        <v>0</v>
      </c>
      <c r="U428" s="77" t="str">
        <f>VLOOKUP(F428,'N2K Features'!$D$5:$CL$125,16,FALSE)</f>
        <v>No</v>
      </c>
      <c r="V428" s="77">
        <f>VLOOKUP(F428,'N2K Features'!$D$5:$CL$125, 17,FALSE)</f>
        <v>0</v>
      </c>
      <c r="W428" s="77">
        <f>VLOOKUP(F428,'N2K Features'!$D$5:$CL$125,18,FALSE)</f>
        <v>0</v>
      </c>
      <c r="X428" s="77" t="str">
        <f>VLOOKUP(F428,'N2K Features'!$D$5:$CL$125,19,FALSE)</f>
        <v>No</v>
      </c>
      <c r="Y428" s="77">
        <f>VLOOKUP(F428,'N2K Features'!$D$5:$CL$125,20,FALSE)</f>
        <v>0</v>
      </c>
      <c r="Z428" s="77">
        <f>VLOOKUP(F428,'N2K Features'!$D$5:$CL$125,21,FALSE)</f>
        <v>0</v>
      </c>
      <c r="AA428" s="77" t="str">
        <f>VLOOKUP(F428,'N2K Features'!$D$5:$CL$125,22,FALSE)</f>
        <v>No</v>
      </c>
      <c r="AB428" s="77">
        <f>VLOOKUP(F428,'N2K Features'!$D$5:$CL$125,23,FALSE)</f>
        <v>0</v>
      </c>
      <c r="AC428" s="77">
        <f>VLOOKUP(F428,'N2K Features'!$D$5:$CL$125,24,FALSE)</f>
        <v>0</v>
      </c>
      <c r="AD428" s="77" t="str">
        <f>VLOOKUP(F428,'N2K Features'!$D$5:$CL$125,25,FALSE)</f>
        <v>No</v>
      </c>
      <c r="AE428" s="77">
        <f>VLOOKUP(F428,'N2K Features'!$D$5:$CL$125,26,FALSE)</f>
        <v>0</v>
      </c>
      <c r="AF428" s="77">
        <f>VLOOKUP(F428,'N2K Features'!$D$5:$CL$125,27,FALSE)</f>
        <v>0</v>
      </c>
      <c r="AG428" s="77" t="str">
        <f>VLOOKUP(F428,'N2K Features'!$D$5:$CL$125,28,FALSE)</f>
        <v>No</v>
      </c>
      <c r="AH428" s="77">
        <f>VLOOKUP(F428,'N2K Features'!$D$5:$CL$125,29,FALSE)</f>
        <v>0</v>
      </c>
      <c r="AI428" s="77">
        <f>VLOOKUP(F428,'N2K Features'!$D$5:$CL$125,30,FALSE)</f>
        <v>0</v>
      </c>
      <c r="AJ428" s="77" t="str">
        <f>VLOOKUP(F428,'N2K Features'!$D$5:$CL$125,31,FALSE)</f>
        <v>No</v>
      </c>
      <c r="AK428" s="77">
        <f>VLOOKUP(F428,'N2K Features'!$D$5:$CL$125,32,FALSE)</f>
        <v>0</v>
      </c>
      <c r="AL428" s="77">
        <f>VLOOKUP(F428,'N2K Features'!$D$5:$CL$125,33,FALSE)</f>
        <v>0</v>
      </c>
      <c r="AM428" s="77" t="str">
        <f>VLOOKUP(F428,'N2K Features'!$D$5:$CL$125,34,FALSE)</f>
        <v>No</v>
      </c>
      <c r="AN428" s="77">
        <f>VLOOKUP(F428,'N2K Features'!$D$5:$CL$125,35,FALSE)</f>
        <v>0</v>
      </c>
      <c r="AO428" s="77">
        <f>VLOOKUP(F428,'N2K Features'!$D$5:$CL$125,36,FALSE)</f>
        <v>0</v>
      </c>
      <c r="AP428" s="77" t="str">
        <f>VLOOKUP(F428,'N2K Features'!$D$5:$CL$125,37,FALSE)</f>
        <v>No</v>
      </c>
      <c r="AQ428" s="77">
        <f>VLOOKUP(F428,'N2K Features'!$D$5:$CL$125,38,FALSE)</f>
        <v>0</v>
      </c>
      <c r="AR428" s="77">
        <f>VLOOKUP(F428,'N2K Features'!$D$5:$CL$125,39,FALSE)</f>
        <v>0</v>
      </c>
      <c r="AS428" s="77" t="str">
        <f>VLOOKUP(F428,'N2K Features'!$D$5:$CL$125,40,FALSE)</f>
        <v>No</v>
      </c>
      <c r="AT428" s="77">
        <f>VLOOKUP(F428,'N2K Features'!$D$5:$CL$125,41,FALSE)</f>
        <v>0</v>
      </c>
      <c r="AU428" s="77">
        <f>VLOOKUP(F428,'N2K Features'!$D$5:$CL$125,42,FALSE)</f>
        <v>0</v>
      </c>
      <c r="AV428" s="77" t="str">
        <f>VLOOKUP(F428,'N2K Features'!$D$5:$CL$125,43,FALSE)</f>
        <v>No</v>
      </c>
      <c r="AW428" s="77">
        <f>VLOOKUP(F428,'N2K Features'!$D$5:$CL$125,44,FALSE)</f>
        <v>0</v>
      </c>
      <c r="AX428" s="77">
        <f>VLOOKUP(F428,'N2K Features'!$D$5:$CL$125,45,FALSE)</f>
        <v>0</v>
      </c>
      <c r="AY428" s="77" t="str">
        <f>VLOOKUP(F428,'N2K Features'!$D$5:$CL$125,46,FALSE)</f>
        <v>No</v>
      </c>
      <c r="AZ428" s="77">
        <f>VLOOKUP(F428,'N2K Features'!$D$5:$CL$125,47,FALSE)</f>
        <v>0</v>
      </c>
      <c r="BA428" s="77">
        <f>VLOOKUP(F428,'N2K Features'!$D$5:$CL$125,48,FALSE)</f>
        <v>0</v>
      </c>
      <c r="BB428" s="77" t="str">
        <f>VLOOKUP(F428,'N2K Features'!$D$5:$CL$125,49,FALSE)</f>
        <v>No</v>
      </c>
      <c r="BC428" s="77">
        <f>VLOOKUP(F428,'N2K Features'!$D$5:$CL$125,50,FALSE)</f>
        <v>0</v>
      </c>
      <c r="BD428" s="77">
        <f>VLOOKUP(F428,'N2K Features'!$D$5:$CL$125,51,FALSE)</f>
        <v>0</v>
      </c>
      <c r="BE428" s="77" t="str">
        <f>VLOOKUP(F428,'N2K Features'!$D$5:$CL$125,52,FALSE)</f>
        <v>No</v>
      </c>
      <c r="BF428" s="77">
        <f>VLOOKUP(F428,'N2K Features'!$D$5:$CL$125,53,FALSE)</f>
        <v>0</v>
      </c>
      <c r="BG428" s="77">
        <f>VLOOKUP(F428,'N2K Features'!$D$5:$CL$125,54,FALSE)</f>
        <v>0</v>
      </c>
      <c r="BH428" s="77" t="str">
        <f>VLOOKUP(F428,'N2K Features'!$D$5:$CL$125,55,FALSE)</f>
        <v>No</v>
      </c>
      <c r="BI428" s="77">
        <f>VLOOKUP(F428,'N2K Features'!$D$5:$CL$125,56,FALSE)</f>
        <v>0</v>
      </c>
      <c r="BJ428" s="77">
        <f>VLOOKUP(F428,'N2K Features'!$D$5:$CL$125,57,FALSE)</f>
        <v>0</v>
      </c>
      <c r="BK428" s="77" t="str">
        <f>VLOOKUP(F428,'N2K Features'!$D$5:$CL$125,58,FALSE)</f>
        <v>No</v>
      </c>
      <c r="BL428" s="77">
        <f>VLOOKUP(F428,'N2K Features'!$D$5:$CL$125,59,FALSE)</f>
        <v>0</v>
      </c>
      <c r="BM428" s="77">
        <f>VLOOKUP(F428,'N2K Features'!$D$5:$CL$125,60,FALSE)</f>
        <v>0</v>
      </c>
      <c r="BN428" s="77" t="str">
        <f>VLOOKUP(F428,'N2K Features'!$D$5:$CL$125,61,FALSE)</f>
        <v>No</v>
      </c>
      <c r="BO428" s="77">
        <f>VLOOKUP(F428,'N2K Features'!$D$5:$CL$125,62,FALSE)</f>
        <v>0</v>
      </c>
      <c r="BP428" s="77">
        <f>VLOOKUP(F428,'N2K Features'!$D$5:$CL$125,63,FALSE)</f>
        <v>0</v>
      </c>
      <c r="BQ428" s="77" t="str">
        <f>VLOOKUP(F428,'N2K Features'!$D$5:$CL$125,64,FALSE)</f>
        <v>No</v>
      </c>
      <c r="BR428" s="77">
        <f>VLOOKUP(F428,'N2K Features'!$D$5:$CL$125,65,FALSE)</f>
        <v>0</v>
      </c>
      <c r="BS428" s="77">
        <f>VLOOKUP(F428,'N2K Features'!$D$5:$CL$125,66,FALSE)</f>
        <v>0</v>
      </c>
      <c r="BT428" s="77" t="str">
        <f>VLOOKUP(F428,'N2K Features'!$D$5:$CL$125,67,FALSE)</f>
        <v>No</v>
      </c>
      <c r="BU428" s="77">
        <f>VLOOKUP(F428,'N2K Features'!$D$5:$CL$125,68,FALSE)</f>
        <v>0</v>
      </c>
      <c r="BV428" s="77">
        <f>VLOOKUP(F428,'N2K Features'!$D$5:$CL$125,69,FALSE)</f>
        <v>0</v>
      </c>
      <c r="BW428" s="77" t="str">
        <f>VLOOKUP(F428,'N2K Features'!$D$5:$CL$125,70,FALSE)</f>
        <v>No</v>
      </c>
      <c r="BX428" s="77">
        <f>VLOOKUP(F428,'N2K Features'!$D$5:$CL$125,71,FALSE)</f>
        <v>0</v>
      </c>
      <c r="BY428" s="77">
        <f>VLOOKUP(F428,'N2K Features'!$D$5:$CL$125,72,FALSE)</f>
        <v>0</v>
      </c>
      <c r="BZ428" s="77" t="str">
        <f>VLOOKUP(F428,'N2K Features'!$D$5:$CL$125,73,FALSE)</f>
        <v>No</v>
      </c>
      <c r="CA428" s="77">
        <f>VLOOKUP(F428,'N2K Features'!$D$5:$CL$125,74,FALSE)</f>
        <v>0</v>
      </c>
      <c r="CB428" s="77">
        <f>VLOOKUP(F428,'N2K Features'!$D$5:$CL$125,75,FALSE)</f>
        <v>0</v>
      </c>
      <c r="CC428" s="77" t="str">
        <f>VLOOKUP(F428,'N2K Features'!$D$5:$CL$125,76,FALSE)</f>
        <v>No</v>
      </c>
      <c r="CD428" s="77">
        <f>VLOOKUP(F428,'N2K Features'!$D$5:$CL$125,77,FALSE)</f>
        <v>0</v>
      </c>
      <c r="CE428" s="77">
        <f>VLOOKUP(F428,'N2K Features'!$D$5:$CL$125,78,FALSE)</f>
        <v>0</v>
      </c>
      <c r="CF428" s="77" t="str">
        <f>VLOOKUP(F428,'N2K Features'!$D$5:$CL$125,79,FALSE)</f>
        <v>No</v>
      </c>
      <c r="CG428" s="77">
        <f>VLOOKUP(F428,'N2K Features'!$D$5:$CL$125,80,FALSE)</f>
        <v>0</v>
      </c>
      <c r="CH428" s="77">
        <f>VLOOKUP(F428,'N2K Features'!$D$5:$CL$125,81,FALSE)</f>
        <v>0</v>
      </c>
      <c r="CI428" s="77" t="str">
        <f>VLOOKUP(F428,'N2K Features'!$D$5:$CL$125,82,FALSE)</f>
        <v>No</v>
      </c>
      <c r="CJ428" s="77">
        <f>VLOOKUP(F428,'N2K Features'!$D$5:$CL$125,83,FALSE)</f>
        <v>0</v>
      </c>
      <c r="CK428" s="77">
        <f>VLOOKUP(F428,'N2K Features'!$D$5:$CL$125,84,FALSE)</f>
        <v>0</v>
      </c>
      <c r="CL428" s="77" t="str">
        <f>VLOOKUP(F428,'N2K Features'!$D$5:$CL$125,85,FALSE)</f>
        <v>Yes</v>
      </c>
      <c r="CM428" s="77">
        <f>VLOOKUP(F428,'N2K Features'!$D$5:$CL$125,86,FALSE)</f>
        <v>0</v>
      </c>
      <c r="CN428" s="77" t="str">
        <f>VLOOKUP(F428,'N2K Features'!$D$5:$CL$125,87,FALSE)</f>
        <v>Interest for birdwatchers and public.</v>
      </c>
    </row>
    <row r="429" spans="1:92" ht="14.4" hidden="1" x14ac:dyDescent="0.3">
      <c r="A429" s="126" t="s">
        <v>492</v>
      </c>
      <c r="B429" s="126" t="s">
        <v>493</v>
      </c>
      <c r="C429" s="126" t="s">
        <v>408</v>
      </c>
      <c r="D429" s="127"/>
      <c r="E429" s="126" t="s">
        <v>394</v>
      </c>
      <c r="F429" s="126" t="s">
        <v>457</v>
      </c>
      <c r="G429" s="126" t="s">
        <v>394</v>
      </c>
      <c r="H429" s="126" t="s">
        <v>409</v>
      </c>
      <c r="I429" s="173" t="str">
        <f>VLOOKUP(F429,'N2K Features'!$D$5:$CL$125,4,FALSE)</f>
        <v>No</v>
      </c>
      <c r="J429" s="77">
        <f>VLOOKUP(F429,'N2K Features'!$D$5:$CL$125,5,FALSE)</f>
        <v>0</v>
      </c>
      <c r="K429" s="77">
        <f>VLOOKUP(F429,'N2K Features'!$D$5:$CL$125,6,FALSE)</f>
        <v>0</v>
      </c>
      <c r="L429" s="77" t="str">
        <f>VLOOKUP(F429,'N2K Features'!$D$5:$CL$125,7,FALSE)</f>
        <v>No</v>
      </c>
      <c r="M429" s="77" t="str">
        <f>VLOOKUP(F429,'N2K Features'!$D$5:$CL$125,8,FALSE)</f>
        <v>Negligible</v>
      </c>
      <c r="N429" s="77">
        <f>VLOOKUP(F429,'N2K Features'!$D$5:$CL$125,9,FALSE)</f>
        <v>0</v>
      </c>
      <c r="O429" s="77" t="str">
        <f>VLOOKUP(F429,'N2K Features'!$D$5:$CL$125,10,FALSE)</f>
        <v>No</v>
      </c>
      <c r="P429" s="77" t="str">
        <f>VLOOKUP(F429,'N2K Features'!$D$5:$CL$125,11,FALSE)</f>
        <v>Negligible</v>
      </c>
      <c r="Q429" s="77">
        <f>VLOOKUP(F429,'N2K Features'!$D$5:$CL$125,12,FALSE)</f>
        <v>0</v>
      </c>
      <c r="R429" s="77" t="str">
        <f>VLOOKUP(F429,'N2K Features'!$D$5:$CL$125,13,FALSE)</f>
        <v>No</v>
      </c>
      <c r="S429" s="77">
        <f>VLOOKUP(F429,'N2K Features'!$D$5:$CL$125,14,FALSE)</f>
        <v>0</v>
      </c>
      <c r="T429" s="77">
        <f>VLOOKUP(F429,'N2K Features'!$D$5:$CL$125,15,FALSE)</f>
        <v>0</v>
      </c>
      <c r="U429" s="77" t="str">
        <f>VLOOKUP(F429,'N2K Features'!$D$5:$CL$125,16,FALSE)</f>
        <v>No</v>
      </c>
      <c r="V429" s="77">
        <f>VLOOKUP(F429,'N2K Features'!$D$5:$CL$125, 17,FALSE)</f>
        <v>0</v>
      </c>
      <c r="W429" s="77">
        <f>VLOOKUP(F429,'N2K Features'!$D$5:$CL$125,18,FALSE)</f>
        <v>0</v>
      </c>
      <c r="X429" s="77" t="str">
        <f>VLOOKUP(F429,'N2K Features'!$D$5:$CL$125,19,FALSE)</f>
        <v>No</v>
      </c>
      <c r="Y429" s="77">
        <f>VLOOKUP(F429,'N2K Features'!$D$5:$CL$125,20,FALSE)</f>
        <v>0</v>
      </c>
      <c r="Z429" s="77">
        <f>VLOOKUP(F429,'N2K Features'!$D$5:$CL$125,21,FALSE)</f>
        <v>0</v>
      </c>
      <c r="AA429" s="77" t="str">
        <f>VLOOKUP(F429,'N2K Features'!$D$5:$CL$125,22,FALSE)</f>
        <v>No</v>
      </c>
      <c r="AB429" s="77">
        <f>VLOOKUP(F429,'N2K Features'!$D$5:$CL$125,23,FALSE)</f>
        <v>0</v>
      </c>
      <c r="AC429" s="77">
        <f>VLOOKUP(F429,'N2K Features'!$D$5:$CL$125,24,FALSE)</f>
        <v>0</v>
      </c>
      <c r="AD429" s="77" t="str">
        <f>VLOOKUP(F429,'N2K Features'!$D$5:$CL$125,25,FALSE)</f>
        <v>No</v>
      </c>
      <c r="AE429" s="77">
        <f>VLOOKUP(F429,'N2K Features'!$D$5:$CL$125,26,FALSE)</f>
        <v>0</v>
      </c>
      <c r="AF429" s="77">
        <f>VLOOKUP(F429,'N2K Features'!$D$5:$CL$125,27,FALSE)</f>
        <v>0</v>
      </c>
      <c r="AG429" s="77" t="str">
        <f>VLOOKUP(F429,'N2K Features'!$D$5:$CL$125,28,FALSE)</f>
        <v>No</v>
      </c>
      <c r="AH429" s="77">
        <f>VLOOKUP(F429,'N2K Features'!$D$5:$CL$125,29,FALSE)</f>
        <v>0</v>
      </c>
      <c r="AI429" s="77">
        <f>VLOOKUP(F429,'N2K Features'!$D$5:$CL$125,30,FALSE)</f>
        <v>0</v>
      </c>
      <c r="AJ429" s="77" t="str">
        <f>VLOOKUP(F429,'N2K Features'!$D$5:$CL$125,31,FALSE)</f>
        <v>No</v>
      </c>
      <c r="AK429" s="77">
        <f>VLOOKUP(F429,'N2K Features'!$D$5:$CL$125,32,FALSE)</f>
        <v>0</v>
      </c>
      <c r="AL429" s="77">
        <f>VLOOKUP(F429,'N2K Features'!$D$5:$CL$125,33,FALSE)</f>
        <v>0</v>
      </c>
      <c r="AM429" s="77" t="str">
        <f>VLOOKUP(F429,'N2K Features'!$D$5:$CL$125,34,FALSE)</f>
        <v>No</v>
      </c>
      <c r="AN429" s="77">
        <f>VLOOKUP(F429,'N2K Features'!$D$5:$CL$125,35,FALSE)</f>
        <v>0</v>
      </c>
      <c r="AO429" s="77">
        <f>VLOOKUP(F429,'N2K Features'!$D$5:$CL$125,36,FALSE)</f>
        <v>0</v>
      </c>
      <c r="AP429" s="77" t="str">
        <f>VLOOKUP(F429,'N2K Features'!$D$5:$CL$125,37,FALSE)</f>
        <v>No</v>
      </c>
      <c r="AQ429" s="77">
        <f>VLOOKUP(F429,'N2K Features'!$D$5:$CL$125,38,FALSE)</f>
        <v>0</v>
      </c>
      <c r="AR429" s="77">
        <f>VLOOKUP(F429,'N2K Features'!$D$5:$CL$125,39,FALSE)</f>
        <v>0</v>
      </c>
      <c r="AS429" s="77" t="str">
        <f>VLOOKUP(F429,'N2K Features'!$D$5:$CL$125,40,FALSE)</f>
        <v>No</v>
      </c>
      <c r="AT429" s="77">
        <f>VLOOKUP(F429,'N2K Features'!$D$5:$CL$125,41,FALSE)</f>
        <v>0</v>
      </c>
      <c r="AU429" s="77">
        <f>VLOOKUP(F429,'N2K Features'!$D$5:$CL$125,42,FALSE)</f>
        <v>0</v>
      </c>
      <c r="AV429" s="77" t="str">
        <f>VLOOKUP(F429,'N2K Features'!$D$5:$CL$125,43,FALSE)</f>
        <v>No</v>
      </c>
      <c r="AW429" s="77">
        <f>VLOOKUP(F429,'N2K Features'!$D$5:$CL$125,44,FALSE)</f>
        <v>0</v>
      </c>
      <c r="AX429" s="77">
        <f>VLOOKUP(F429,'N2K Features'!$D$5:$CL$125,45,FALSE)</f>
        <v>0</v>
      </c>
      <c r="AY429" s="77" t="str">
        <f>VLOOKUP(F429,'N2K Features'!$D$5:$CL$125,46,FALSE)</f>
        <v>No</v>
      </c>
      <c r="AZ429" s="77">
        <f>VLOOKUP(F429,'N2K Features'!$D$5:$CL$125,47,FALSE)</f>
        <v>0</v>
      </c>
      <c r="BA429" s="77">
        <f>VLOOKUP(F429,'N2K Features'!$D$5:$CL$125,48,FALSE)</f>
        <v>0</v>
      </c>
      <c r="BB429" s="77" t="str">
        <f>VLOOKUP(F429,'N2K Features'!$D$5:$CL$125,49,FALSE)</f>
        <v>No</v>
      </c>
      <c r="BC429" s="77">
        <f>VLOOKUP(F429,'N2K Features'!$D$5:$CL$125,50,FALSE)</f>
        <v>0</v>
      </c>
      <c r="BD429" s="77">
        <f>VLOOKUP(F429,'N2K Features'!$D$5:$CL$125,51,FALSE)</f>
        <v>0</v>
      </c>
      <c r="BE429" s="77" t="str">
        <f>VLOOKUP(F429,'N2K Features'!$D$5:$CL$125,52,FALSE)</f>
        <v>No</v>
      </c>
      <c r="BF429" s="77">
        <f>VLOOKUP(F429,'N2K Features'!$D$5:$CL$125,53,FALSE)</f>
        <v>0</v>
      </c>
      <c r="BG429" s="77">
        <f>VLOOKUP(F429,'N2K Features'!$D$5:$CL$125,54,FALSE)</f>
        <v>0</v>
      </c>
      <c r="BH429" s="77" t="str">
        <f>VLOOKUP(F429,'N2K Features'!$D$5:$CL$125,55,FALSE)</f>
        <v>No</v>
      </c>
      <c r="BI429" s="77">
        <f>VLOOKUP(F429,'N2K Features'!$D$5:$CL$125,56,FALSE)</f>
        <v>0</v>
      </c>
      <c r="BJ429" s="77">
        <f>VLOOKUP(F429,'N2K Features'!$D$5:$CL$125,57,FALSE)</f>
        <v>0</v>
      </c>
      <c r="BK429" s="77" t="str">
        <f>VLOOKUP(F429,'N2K Features'!$D$5:$CL$125,58,FALSE)</f>
        <v>No</v>
      </c>
      <c r="BL429" s="77">
        <f>VLOOKUP(F429,'N2K Features'!$D$5:$CL$125,59,FALSE)</f>
        <v>0</v>
      </c>
      <c r="BM429" s="77">
        <f>VLOOKUP(F429,'N2K Features'!$D$5:$CL$125,60,FALSE)</f>
        <v>0</v>
      </c>
      <c r="BN429" s="77" t="str">
        <f>VLOOKUP(F429,'N2K Features'!$D$5:$CL$125,61,FALSE)</f>
        <v>No</v>
      </c>
      <c r="BO429" s="77">
        <f>VLOOKUP(F429,'N2K Features'!$D$5:$CL$125,62,FALSE)</f>
        <v>0</v>
      </c>
      <c r="BP429" s="77">
        <f>VLOOKUP(F429,'N2K Features'!$D$5:$CL$125,63,FALSE)</f>
        <v>0</v>
      </c>
      <c r="BQ429" s="77" t="str">
        <f>VLOOKUP(F429,'N2K Features'!$D$5:$CL$125,64,FALSE)</f>
        <v>No</v>
      </c>
      <c r="BR429" s="77">
        <f>VLOOKUP(F429,'N2K Features'!$D$5:$CL$125,65,FALSE)</f>
        <v>0</v>
      </c>
      <c r="BS429" s="77">
        <f>VLOOKUP(F429,'N2K Features'!$D$5:$CL$125,66,FALSE)</f>
        <v>0</v>
      </c>
      <c r="BT429" s="77" t="str">
        <f>VLOOKUP(F429,'N2K Features'!$D$5:$CL$125,67,FALSE)</f>
        <v>No</v>
      </c>
      <c r="BU429" s="77">
        <f>VLOOKUP(F429,'N2K Features'!$D$5:$CL$125,68,FALSE)</f>
        <v>0</v>
      </c>
      <c r="BV429" s="77">
        <f>VLOOKUP(F429,'N2K Features'!$D$5:$CL$125,69,FALSE)</f>
        <v>0</v>
      </c>
      <c r="BW429" s="77" t="str">
        <f>VLOOKUP(F429,'N2K Features'!$D$5:$CL$125,70,FALSE)</f>
        <v>No</v>
      </c>
      <c r="BX429" s="77">
        <f>VLOOKUP(F429,'N2K Features'!$D$5:$CL$125,71,FALSE)</f>
        <v>0</v>
      </c>
      <c r="BY429" s="77">
        <f>VLOOKUP(F429,'N2K Features'!$D$5:$CL$125,72,FALSE)</f>
        <v>0</v>
      </c>
      <c r="BZ429" s="77" t="str">
        <f>VLOOKUP(F429,'N2K Features'!$D$5:$CL$125,73,FALSE)</f>
        <v>No</v>
      </c>
      <c r="CA429" s="77">
        <f>VLOOKUP(F429,'N2K Features'!$D$5:$CL$125,74,FALSE)</f>
        <v>0</v>
      </c>
      <c r="CB429" s="77">
        <f>VLOOKUP(F429,'N2K Features'!$D$5:$CL$125,75,FALSE)</f>
        <v>0</v>
      </c>
      <c r="CC429" s="77" t="str">
        <f>VLOOKUP(F429,'N2K Features'!$D$5:$CL$125,76,FALSE)</f>
        <v>No</v>
      </c>
      <c r="CD429" s="77">
        <f>VLOOKUP(F429,'N2K Features'!$D$5:$CL$125,77,FALSE)</f>
        <v>0</v>
      </c>
      <c r="CE429" s="77">
        <f>VLOOKUP(F429,'N2K Features'!$D$5:$CL$125,78,FALSE)</f>
        <v>0</v>
      </c>
      <c r="CF429" s="77" t="str">
        <f>VLOOKUP(F429,'N2K Features'!$D$5:$CL$125,79,FALSE)</f>
        <v>No</v>
      </c>
      <c r="CG429" s="77">
        <f>VLOOKUP(F429,'N2K Features'!$D$5:$CL$125,80,FALSE)</f>
        <v>0</v>
      </c>
      <c r="CH429" s="77">
        <f>VLOOKUP(F429,'N2K Features'!$D$5:$CL$125,81,FALSE)</f>
        <v>0</v>
      </c>
      <c r="CI429" s="77" t="str">
        <f>VLOOKUP(F429,'N2K Features'!$D$5:$CL$125,82,FALSE)</f>
        <v>No</v>
      </c>
      <c r="CJ429" s="77">
        <f>VLOOKUP(F429,'N2K Features'!$D$5:$CL$125,83,FALSE)</f>
        <v>0</v>
      </c>
      <c r="CK429" s="77">
        <f>VLOOKUP(F429,'N2K Features'!$D$5:$CL$125,84,FALSE)</f>
        <v>0</v>
      </c>
      <c r="CL429" s="77" t="str">
        <f>VLOOKUP(F429,'N2K Features'!$D$5:$CL$125,85,FALSE)</f>
        <v>Yes</v>
      </c>
      <c r="CM429" s="77">
        <f>VLOOKUP(F429,'N2K Features'!$D$5:$CL$125,86,FALSE)</f>
        <v>0</v>
      </c>
      <c r="CN429" s="77" t="str">
        <f>VLOOKUP(F429,'N2K Features'!$D$5:$CL$125,87,FALSE)</f>
        <v>Interest for birdwatchers and public.</v>
      </c>
    </row>
    <row r="430" spans="1:92" ht="14.4" hidden="1" x14ac:dyDescent="0.3">
      <c r="A430" s="126" t="s">
        <v>492</v>
      </c>
      <c r="B430" s="126" t="s">
        <v>493</v>
      </c>
      <c r="C430" s="126" t="s">
        <v>408</v>
      </c>
      <c r="D430" s="127"/>
      <c r="E430" s="126" t="s">
        <v>395</v>
      </c>
      <c r="F430" s="126" t="s">
        <v>441</v>
      </c>
      <c r="G430" s="126" t="s">
        <v>395</v>
      </c>
      <c r="H430" s="126" t="s">
        <v>409</v>
      </c>
      <c r="I430" s="173" t="str">
        <f>VLOOKUP(F430,'N2K Features'!$D$5:$CL$125,4,FALSE)</f>
        <v>No</v>
      </c>
      <c r="J430" s="77">
        <f>VLOOKUP(F430,'N2K Features'!$D$5:$CL$125,5,FALSE)</f>
        <v>0</v>
      </c>
      <c r="K430" s="77">
        <f>VLOOKUP(F430,'N2K Features'!$D$5:$CL$125,6,FALSE)</f>
        <v>0</v>
      </c>
      <c r="L430" s="77" t="str">
        <f>VLOOKUP(F430,'N2K Features'!$D$5:$CL$125,7,FALSE)</f>
        <v>No</v>
      </c>
      <c r="M430" s="77" t="str">
        <f>VLOOKUP(F430,'N2K Features'!$D$5:$CL$125,8,FALSE)</f>
        <v>Negligible</v>
      </c>
      <c r="N430" s="77">
        <f>VLOOKUP(F430,'N2K Features'!$D$5:$CL$125,9,FALSE)</f>
        <v>0</v>
      </c>
      <c r="O430" s="77" t="str">
        <f>VLOOKUP(F430,'N2K Features'!$D$5:$CL$125,10,FALSE)</f>
        <v>No</v>
      </c>
      <c r="P430" s="77" t="str">
        <f>VLOOKUP(F430,'N2K Features'!$D$5:$CL$125,11,FALSE)</f>
        <v>Negligible</v>
      </c>
      <c r="Q430" s="77">
        <f>VLOOKUP(F430,'N2K Features'!$D$5:$CL$125,12,FALSE)</f>
        <v>0</v>
      </c>
      <c r="R430" s="77" t="str">
        <f>VLOOKUP(F430,'N2K Features'!$D$5:$CL$125,13,FALSE)</f>
        <v>No</v>
      </c>
      <c r="S430" s="77">
        <f>VLOOKUP(F430,'N2K Features'!$D$5:$CL$125,14,FALSE)</f>
        <v>0</v>
      </c>
      <c r="T430" s="77">
        <f>VLOOKUP(F430,'N2K Features'!$D$5:$CL$125,15,FALSE)</f>
        <v>0</v>
      </c>
      <c r="U430" s="77" t="str">
        <f>VLOOKUP(F430,'N2K Features'!$D$5:$CL$125,16,FALSE)</f>
        <v>No</v>
      </c>
      <c r="V430" s="77">
        <f>VLOOKUP(F430,'N2K Features'!$D$5:$CL$125, 17,FALSE)</f>
        <v>0</v>
      </c>
      <c r="W430" s="77">
        <f>VLOOKUP(F430,'N2K Features'!$D$5:$CL$125,18,FALSE)</f>
        <v>0</v>
      </c>
      <c r="X430" s="77" t="str">
        <f>VLOOKUP(F430,'N2K Features'!$D$5:$CL$125,19,FALSE)</f>
        <v>No</v>
      </c>
      <c r="Y430" s="77">
        <f>VLOOKUP(F430,'N2K Features'!$D$5:$CL$125,20,FALSE)</f>
        <v>0</v>
      </c>
      <c r="Z430" s="77">
        <f>VLOOKUP(F430,'N2K Features'!$D$5:$CL$125,21,FALSE)</f>
        <v>0</v>
      </c>
      <c r="AA430" s="77" t="str">
        <f>VLOOKUP(F430,'N2K Features'!$D$5:$CL$125,22,FALSE)</f>
        <v>No</v>
      </c>
      <c r="AB430" s="77">
        <f>VLOOKUP(F430,'N2K Features'!$D$5:$CL$125,23,FALSE)</f>
        <v>0</v>
      </c>
      <c r="AC430" s="77">
        <f>VLOOKUP(F430,'N2K Features'!$D$5:$CL$125,24,FALSE)</f>
        <v>0</v>
      </c>
      <c r="AD430" s="77" t="str">
        <f>VLOOKUP(F430,'N2K Features'!$D$5:$CL$125,25,FALSE)</f>
        <v>No</v>
      </c>
      <c r="AE430" s="77">
        <f>VLOOKUP(F430,'N2K Features'!$D$5:$CL$125,26,FALSE)</f>
        <v>0</v>
      </c>
      <c r="AF430" s="77">
        <f>VLOOKUP(F430,'N2K Features'!$D$5:$CL$125,27,FALSE)</f>
        <v>0</v>
      </c>
      <c r="AG430" s="77" t="str">
        <f>VLOOKUP(F430,'N2K Features'!$D$5:$CL$125,28,FALSE)</f>
        <v>No</v>
      </c>
      <c r="AH430" s="77">
        <f>VLOOKUP(F430,'N2K Features'!$D$5:$CL$125,29,FALSE)</f>
        <v>0</v>
      </c>
      <c r="AI430" s="77">
        <f>VLOOKUP(F430,'N2K Features'!$D$5:$CL$125,30,FALSE)</f>
        <v>0</v>
      </c>
      <c r="AJ430" s="77" t="str">
        <f>VLOOKUP(F430,'N2K Features'!$D$5:$CL$125,31,FALSE)</f>
        <v>No</v>
      </c>
      <c r="AK430" s="77">
        <f>VLOOKUP(F430,'N2K Features'!$D$5:$CL$125,32,FALSE)</f>
        <v>0</v>
      </c>
      <c r="AL430" s="77">
        <f>VLOOKUP(F430,'N2K Features'!$D$5:$CL$125,33,FALSE)</f>
        <v>0</v>
      </c>
      <c r="AM430" s="77" t="str">
        <f>VLOOKUP(F430,'N2K Features'!$D$5:$CL$125,34,FALSE)</f>
        <v>No</v>
      </c>
      <c r="AN430" s="77">
        <f>VLOOKUP(F430,'N2K Features'!$D$5:$CL$125,35,FALSE)</f>
        <v>0</v>
      </c>
      <c r="AO430" s="77">
        <f>VLOOKUP(F430,'N2K Features'!$D$5:$CL$125,36,FALSE)</f>
        <v>0</v>
      </c>
      <c r="AP430" s="77" t="str">
        <f>VLOOKUP(F430,'N2K Features'!$D$5:$CL$125,37,FALSE)</f>
        <v>No</v>
      </c>
      <c r="AQ430" s="77">
        <f>VLOOKUP(F430,'N2K Features'!$D$5:$CL$125,38,FALSE)</f>
        <v>0</v>
      </c>
      <c r="AR430" s="77">
        <f>VLOOKUP(F430,'N2K Features'!$D$5:$CL$125,39,FALSE)</f>
        <v>0</v>
      </c>
      <c r="AS430" s="77" t="str">
        <f>VLOOKUP(F430,'N2K Features'!$D$5:$CL$125,40,FALSE)</f>
        <v>No</v>
      </c>
      <c r="AT430" s="77">
        <f>VLOOKUP(F430,'N2K Features'!$D$5:$CL$125,41,FALSE)</f>
        <v>0</v>
      </c>
      <c r="AU430" s="77">
        <f>VLOOKUP(F430,'N2K Features'!$D$5:$CL$125,42,FALSE)</f>
        <v>0</v>
      </c>
      <c r="AV430" s="77" t="str">
        <f>VLOOKUP(F430,'N2K Features'!$D$5:$CL$125,43,FALSE)</f>
        <v>No</v>
      </c>
      <c r="AW430" s="77">
        <f>VLOOKUP(F430,'N2K Features'!$D$5:$CL$125,44,FALSE)</f>
        <v>0</v>
      </c>
      <c r="AX430" s="77">
        <f>VLOOKUP(F430,'N2K Features'!$D$5:$CL$125,45,FALSE)</f>
        <v>0</v>
      </c>
      <c r="AY430" s="77" t="str">
        <f>VLOOKUP(F430,'N2K Features'!$D$5:$CL$125,46,FALSE)</f>
        <v>No</v>
      </c>
      <c r="AZ430" s="77">
        <f>VLOOKUP(F430,'N2K Features'!$D$5:$CL$125,47,FALSE)</f>
        <v>0</v>
      </c>
      <c r="BA430" s="77">
        <f>VLOOKUP(F430,'N2K Features'!$D$5:$CL$125,48,FALSE)</f>
        <v>0</v>
      </c>
      <c r="BB430" s="77" t="str">
        <f>VLOOKUP(F430,'N2K Features'!$D$5:$CL$125,49,FALSE)</f>
        <v>No</v>
      </c>
      <c r="BC430" s="77">
        <f>VLOOKUP(F430,'N2K Features'!$D$5:$CL$125,50,FALSE)</f>
        <v>0</v>
      </c>
      <c r="BD430" s="77">
        <f>VLOOKUP(F430,'N2K Features'!$D$5:$CL$125,51,FALSE)</f>
        <v>0</v>
      </c>
      <c r="BE430" s="77" t="str">
        <f>VLOOKUP(F430,'N2K Features'!$D$5:$CL$125,52,FALSE)</f>
        <v>No</v>
      </c>
      <c r="BF430" s="77">
        <f>VLOOKUP(F430,'N2K Features'!$D$5:$CL$125,53,FALSE)</f>
        <v>0</v>
      </c>
      <c r="BG430" s="77">
        <f>VLOOKUP(F430,'N2K Features'!$D$5:$CL$125,54,FALSE)</f>
        <v>0</v>
      </c>
      <c r="BH430" s="77" t="str">
        <f>VLOOKUP(F430,'N2K Features'!$D$5:$CL$125,55,FALSE)</f>
        <v>No</v>
      </c>
      <c r="BI430" s="77">
        <f>VLOOKUP(F430,'N2K Features'!$D$5:$CL$125,56,FALSE)</f>
        <v>0</v>
      </c>
      <c r="BJ430" s="77">
        <f>VLOOKUP(F430,'N2K Features'!$D$5:$CL$125,57,FALSE)</f>
        <v>0</v>
      </c>
      <c r="BK430" s="77" t="str">
        <f>VLOOKUP(F430,'N2K Features'!$D$5:$CL$125,58,FALSE)</f>
        <v>No</v>
      </c>
      <c r="BL430" s="77">
        <f>VLOOKUP(F430,'N2K Features'!$D$5:$CL$125,59,FALSE)</f>
        <v>0</v>
      </c>
      <c r="BM430" s="77">
        <f>VLOOKUP(F430,'N2K Features'!$D$5:$CL$125,60,FALSE)</f>
        <v>0</v>
      </c>
      <c r="BN430" s="77" t="str">
        <f>VLOOKUP(F430,'N2K Features'!$D$5:$CL$125,61,FALSE)</f>
        <v>No</v>
      </c>
      <c r="BO430" s="77">
        <f>VLOOKUP(F430,'N2K Features'!$D$5:$CL$125,62,FALSE)</f>
        <v>0</v>
      </c>
      <c r="BP430" s="77">
        <f>VLOOKUP(F430,'N2K Features'!$D$5:$CL$125,63,FALSE)</f>
        <v>0</v>
      </c>
      <c r="BQ430" s="77" t="str">
        <f>VLOOKUP(F430,'N2K Features'!$D$5:$CL$125,64,FALSE)</f>
        <v>No</v>
      </c>
      <c r="BR430" s="77">
        <f>VLOOKUP(F430,'N2K Features'!$D$5:$CL$125,65,FALSE)</f>
        <v>0</v>
      </c>
      <c r="BS430" s="77">
        <f>VLOOKUP(F430,'N2K Features'!$D$5:$CL$125,66,FALSE)</f>
        <v>0</v>
      </c>
      <c r="BT430" s="77" t="str">
        <f>VLOOKUP(F430,'N2K Features'!$D$5:$CL$125,67,FALSE)</f>
        <v>No</v>
      </c>
      <c r="BU430" s="77">
        <f>VLOOKUP(F430,'N2K Features'!$D$5:$CL$125,68,FALSE)</f>
        <v>0</v>
      </c>
      <c r="BV430" s="77">
        <f>VLOOKUP(F430,'N2K Features'!$D$5:$CL$125,69,FALSE)</f>
        <v>0</v>
      </c>
      <c r="BW430" s="77" t="str">
        <f>VLOOKUP(F430,'N2K Features'!$D$5:$CL$125,70,FALSE)</f>
        <v>No</v>
      </c>
      <c r="BX430" s="77">
        <f>VLOOKUP(F430,'N2K Features'!$D$5:$CL$125,71,FALSE)</f>
        <v>0</v>
      </c>
      <c r="BY430" s="77">
        <f>VLOOKUP(F430,'N2K Features'!$D$5:$CL$125,72,FALSE)</f>
        <v>0</v>
      </c>
      <c r="BZ430" s="77" t="str">
        <f>VLOOKUP(F430,'N2K Features'!$D$5:$CL$125,73,FALSE)</f>
        <v>No</v>
      </c>
      <c r="CA430" s="77">
        <f>VLOOKUP(F430,'N2K Features'!$D$5:$CL$125,74,FALSE)</f>
        <v>0</v>
      </c>
      <c r="CB430" s="77">
        <f>VLOOKUP(F430,'N2K Features'!$D$5:$CL$125,75,FALSE)</f>
        <v>0</v>
      </c>
      <c r="CC430" s="77" t="str">
        <f>VLOOKUP(F430,'N2K Features'!$D$5:$CL$125,76,FALSE)</f>
        <v>No</v>
      </c>
      <c r="CD430" s="77">
        <f>VLOOKUP(F430,'N2K Features'!$D$5:$CL$125,77,FALSE)</f>
        <v>0</v>
      </c>
      <c r="CE430" s="77">
        <f>VLOOKUP(F430,'N2K Features'!$D$5:$CL$125,78,FALSE)</f>
        <v>0</v>
      </c>
      <c r="CF430" s="77" t="str">
        <f>VLOOKUP(F430,'N2K Features'!$D$5:$CL$125,79,FALSE)</f>
        <v>No</v>
      </c>
      <c r="CG430" s="77">
        <f>VLOOKUP(F430,'N2K Features'!$D$5:$CL$125,80,FALSE)</f>
        <v>0</v>
      </c>
      <c r="CH430" s="77">
        <f>VLOOKUP(F430,'N2K Features'!$D$5:$CL$125,81,FALSE)</f>
        <v>0</v>
      </c>
      <c r="CI430" s="77" t="str">
        <f>VLOOKUP(F430,'N2K Features'!$D$5:$CL$125,82,FALSE)</f>
        <v>No</v>
      </c>
      <c r="CJ430" s="77">
        <f>VLOOKUP(F430,'N2K Features'!$D$5:$CL$125,83,FALSE)</f>
        <v>0</v>
      </c>
      <c r="CK430" s="77">
        <f>VLOOKUP(F430,'N2K Features'!$D$5:$CL$125,84,FALSE)</f>
        <v>0</v>
      </c>
      <c r="CL430" s="77" t="str">
        <f>VLOOKUP(F430,'N2K Features'!$D$5:$CL$125,85,FALSE)</f>
        <v>Yes</v>
      </c>
      <c r="CM430" s="77">
        <f>VLOOKUP(F430,'N2K Features'!$D$5:$CL$125,86,FALSE)</f>
        <v>0</v>
      </c>
      <c r="CN430" s="77" t="str">
        <f>VLOOKUP(F430,'N2K Features'!$D$5:$CL$125,87,FALSE)</f>
        <v>Interest for birdwatchers and public.</v>
      </c>
    </row>
    <row r="431" spans="1:92" ht="14.4" hidden="1" x14ac:dyDescent="0.3">
      <c r="A431" s="126" t="s">
        <v>492</v>
      </c>
      <c r="B431" s="126" t="s">
        <v>493</v>
      </c>
      <c r="C431" s="126" t="s">
        <v>408</v>
      </c>
      <c r="D431" s="127"/>
      <c r="E431" s="126" t="s">
        <v>397</v>
      </c>
      <c r="F431" s="126" t="s">
        <v>463</v>
      </c>
      <c r="G431" s="126" t="s">
        <v>397</v>
      </c>
      <c r="H431" s="126" t="s">
        <v>465</v>
      </c>
      <c r="I431" s="173" t="str">
        <f>VLOOKUP(F431,'N2K Features'!$D$5:$CL$125,4,FALSE)</f>
        <v>No</v>
      </c>
      <c r="J431" s="77">
        <f>VLOOKUP(F431,'N2K Features'!$D$5:$CL$125,5,FALSE)</f>
        <v>0</v>
      </c>
      <c r="K431" s="77">
        <f>VLOOKUP(F431,'N2K Features'!$D$5:$CL$125,6,FALSE)</f>
        <v>0</v>
      </c>
      <c r="L431" s="77" t="str">
        <f>VLOOKUP(F431,'N2K Features'!$D$5:$CL$125,7,FALSE)</f>
        <v>No</v>
      </c>
      <c r="M431" s="77" t="str">
        <f>VLOOKUP(F431,'N2K Features'!$D$5:$CL$125,8,FALSE)</f>
        <v>Negligible</v>
      </c>
      <c r="N431" s="77">
        <f>VLOOKUP(F431,'N2K Features'!$D$5:$CL$125,9,FALSE)</f>
        <v>0</v>
      </c>
      <c r="O431" s="77" t="str">
        <f>VLOOKUP(F431,'N2K Features'!$D$5:$CL$125,10,FALSE)</f>
        <v>No</v>
      </c>
      <c r="P431" s="77" t="str">
        <f>VLOOKUP(F431,'N2K Features'!$D$5:$CL$125,11,FALSE)</f>
        <v>Negligible</v>
      </c>
      <c r="Q431" s="77">
        <f>VLOOKUP(F431,'N2K Features'!$D$5:$CL$125,12,FALSE)</f>
        <v>0</v>
      </c>
      <c r="R431" s="77" t="str">
        <f>VLOOKUP(F431,'N2K Features'!$D$5:$CL$125,13,FALSE)</f>
        <v>No</v>
      </c>
      <c r="S431" s="77">
        <f>VLOOKUP(F431,'N2K Features'!$D$5:$CL$125,14,FALSE)</f>
        <v>0</v>
      </c>
      <c r="T431" s="77">
        <f>VLOOKUP(F431,'N2K Features'!$D$5:$CL$125,15,FALSE)</f>
        <v>0</v>
      </c>
      <c r="U431" s="77" t="str">
        <f>VLOOKUP(F431,'N2K Features'!$D$5:$CL$125,16,FALSE)</f>
        <v>No</v>
      </c>
      <c r="V431" s="77">
        <f>VLOOKUP(F431,'N2K Features'!$D$5:$CL$125, 17,FALSE)</f>
        <v>0</v>
      </c>
      <c r="W431" s="77">
        <f>VLOOKUP(F431,'N2K Features'!$D$5:$CL$125,18,FALSE)</f>
        <v>0</v>
      </c>
      <c r="X431" s="77" t="str">
        <f>VLOOKUP(F431,'N2K Features'!$D$5:$CL$125,19,FALSE)</f>
        <v>No</v>
      </c>
      <c r="Y431" s="77">
        <f>VLOOKUP(F431,'N2K Features'!$D$5:$CL$125,20,FALSE)</f>
        <v>0</v>
      </c>
      <c r="Z431" s="77">
        <f>VLOOKUP(F431,'N2K Features'!$D$5:$CL$125,21,FALSE)</f>
        <v>0</v>
      </c>
      <c r="AA431" s="77" t="str">
        <f>VLOOKUP(F431,'N2K Features'!$D$5:$CL$125,22,FALSE)</f>
        <v>No</v>
      </c>
      <c r="AB431" s="77">
        <f>VLOOKUP(F431,'N2K Features'!$D$5:$CL$125,23,FALSE)</f>
        <v>0</v>
      </c>
      <c r="AC431" s="77">
        <f>VLOOKUP(F431,'N2K Features'!$D$5:$CL$125,24,FALSE)</f>
        <v>0</v>
      </c>
      <c r="AD431" s="77" t="str">
        <f>VLOOKUP(F431,'N2K Features'!$D$5:$CL$125,25,FALSE)</f>
        <v>No</v>
      </c>
      <c r="AE431" s="77">
        <f>VLOOKUP(F431,'N2K Features'!$D$5:$CL$125,26,FALSE)</f>
        <v>0</v>
      </c>
      <c r="AF431" s="77">
        <f>VLOOKUP(F431,'N2K Features'!$D$5:$CL$125,27,FALSE)</f>
        <v>0</v>
      </c>
      <c r="AG431" s="77" t="str">
        <f>VLOOKUP(F431,'N2K Features'!$D$5:$CL$125,28,FALSE)</f>
        <v>No</v>
      </c>
      <c r="AH431" s="77">
        <f>VLOOKUP(F431,'N2K Features'!$D$5:$CL$125,29,FALSE)</f>
        <v>0</v>
      </c>
      <c r="AI431" s="77">
        <f>VLOOKUP(F431,'N2K Features'!$D$5:$CL$125,30,FALSE)</f>
        <v>0</v>
      </c>
      <c r="AJ431" s="77" t="str">
        <f>VLOOKUP(F431,'N2K Features'!$D$5:$CL$125,31,FALSE)</f>
        <v>No</v>
      </c>
      <c r="AK431" s="77">
        <f>VLOOKUP(F431,'N2K Features'!$D$5:$CL$125,32,FALSE)</f>
        <v>0</v>
      </c>
      <c r="AL431" s="77">
        <f>VLOOKUP(F431,'N2K Features'!$D$5:$CL$125,33,FALSE)</f>
        <v>0</v>
      </c>
      <c r="AM431" s="77" t="str">
        <f>VLOOKUP(F431,'N2K Features'!$D$5:$CL$125,34,FALSE)</f>
        <v>No</v>
      </c>
      <c r="AN431" s="77">
        <f>VLOOKUP(F431,'N2K Features'!$D$5:$CL$125,35,FALSE)</f>
        <v>0</v>
      </c>
      <c r="AO431" s="77">
        <f>VLOOKUP(F431,'N2K Features'!$D$5:$CL$125,36,FALSE)</f>
        <v>0</v>
      </c>
      <c r="AP431" s="77" t="str">
        <f>VLOOKUP(F431,'N2K Features'!$D$5:$CL$125,37,FALSE)</f>
        <v>No</v>
      </c>
      <c r="AQ431" s="77">
        <f>VLOOKUP(F431,'N2K Features'!$D$5:$CL$125,38,FALSE)</f>
        <v>0</v>
      </c>
      <c r="AR431" s="77">
        <f>VLOOKUP(F431,'N2K Features'!$D$5:$CL$125,39,FALSE)</f>
        <v>0</v>
      </c>
      <c r="AS431" s="77" t="str">
        <f>VLOOKUP(F431,'N2K Features'!$D$5:$CL$125,40,FALSE)</f>
        <v>No</v>
      </c>
      <c r="AT431" s="77">
        <f>VLOOKUP(F431,'N2K Features'!$D$5:$CL$125,41,FALSE)</f>
        <v>0</v>
      </c>
      <c r="AU431" s="77">
        <f>VLOOKUP(F431,'N2K Features'!$D$5:$CL$125,42,FALSE)</f>
        <v>0</v>
      </c>
      <c r="AV431" s="77" t="str">
        <f>VLOOKUP(F431,'N2K Features'!$D$5:$CL$125,43,FALSE)</f>
        <v>No</v>
      </c>
      <c r="AW431" s="77">
        <f>VLOOKUP(F431,'N2K Features'!$D$5:$CL$125,44,FALSE)</f>
        <v>0</v>
      </c>
      <c r="AX431" s="77">
        <f>VLOOKUP(F431,'N2K Features'!$D$5:$CL$125,45,FALSE)</f>
        <v>0</v>
      </c>
      <c r="AY431" s="77" t="str">
        <f>VLOOKUP(F431,'N2K Features'!$D$5:$CL$125,46,FALSE)</f>
        <v>No</v>
      </c>
      <c r="AZ431" s="77">
        <f>VLOOKUP(F431,'N2K Features'!$D$5:$CL$125,47,FALSE)</f>
        <v>0</v>
      </c>
      <c r="BA431" s="77">
        <f>VLOOKUP(F431,'N2K Features'!$D$5:$CL$125,48,FALSE)</f>
        <v>0</v>
      </c>
      <c r="BB431" s="77" t="str">
        <f>VLOOKUP(F431,'N2K Features'!$D$5:$CL$125,49,FALSE)</f>
        <v>No</v>
      </c>
      <c r="BC431" s="77">
        <f>VLOOKUP(F431,'N2K Features'!$D$5:$CL$125,50,FALSE)</f>
        <v>0</v>
      </c>
      <c r="BD431" s="77">
        <f>VLOOKUP(F431,'N2K Features'!$D$5:$CL$125,51,FALSE)</f>
        <v>0</v>
      </c>
      <c r="BE431" s="77" t="str">
        <f>VLOOKUP(F431,'N2K Features'!$D$5:$CL$125,52,FALSE)</f>
        <v>No</v>
      </c>
      <c r="BF431" s="77">
        <f>VLOOKUP(F431,'N2K Features'!$D$5:$CL$125,53,FALSE)</f>
        <v>0</v>
      </c>
      <c r="BG431" s="77">
        <f>VLOOKUP(F431,'N2K Features'!$D$5:$CL$125,54,FALSE)</f>
        <v>0</v>
      </c>
      <c r="BH431" s="77" t="str">
        <f>VLOOKUP(F431,'N2K Features'!$D$5:$CL$125,55,FALSE)</f>
        <v>No</v>
      </c>
      <c r="BI431" s="77">
        <f>VLOOKUP(F431,'N2K Features'!$D$5:$CL$125,56,FALSE)</f>
        <v>0</v>
      </c>
      <c r="BJ431" s="77">
        <f>VLOOKUP(F431,'N2K Features'!$D$5:$CL$125,57,FALSE)</f>
        <v>0</v>
      </c>
      <c r="BK431" s="77" t="str">
        <f>VLOOKUP(F431,'N2K Features'!$D$5:$CL$125,58,FALSE)</f>
        <v>No</v>
      </c>
      <c r="BL431" s="77">
        <f>VLOOKUP(F431,'N2K Features'!$D$5:$CL$125,59,FALSE)</f>
        <v>0</v>
      </c>
      <c r="BM431" s="77">
        <f>VLOOKUP(F431,'N2K Features'!$D$5:$CL$125,60,FALSE)</f>
        <v>0</v>
      </c>
      <c r="BN431" s="77" t="str">
        <f>VLOOKUP(F431,'N2K Features'!$D$5:$CL$125,61,FALSE)</f>
        <v>No</v>
      </c>
      <c r="BO431" s="77">
        <f>VLOOKUP(F431,'N2K Features'!$D$5:$CL$125,62,FALSE)</f>
        <v>0</v>
      </c>
      <c r="BP431" s="77">
        <f>VLOOKUP(F431,'N2K Features'!$D$5:$CL$125,63,FALSE)</f>
        <v>0</v>
      </c>
      <c r="BQ431" s="77" t="str">
        <f>VLOOKUP(F431,'N2K Features'!$D$5:$CL$125,64,FALSE)</f>
        <v>No</v>
      </c>
      <c r="BR431" s="77">
        <f>VLOOKUP(F431,'N2K Features'!$D$5:$CL$125,65,FALSE)</f>
        <v>0</v>
      </c>
      <c r="BS431" s="77">
        <f>VLOOKUP(F431,'N2K Features'!$D$5:$CL$125,66,FALSE)</f>
        <v>0</v>
      </c>
      <c r="BT431" s="77" t="str">
        <f>VLOOKUP(F431,'N2K Features'!$D$5:$CL$125,67,FALSE)</f>
        <v>No</v>
      </c>
      <c r="BU431" s="77">
        <f>VLOOKUP(F431,'N2K Features'!$D$5:$CL$125,68,FALSE)</f>
        <v>0</v>
      </c>
      <c r="BV431" s="77">
        <f>VLOOKUP(F431,'N2K Features'!$D$5:$CL$125,69,FALSE)</f>
        <v>0</v>
      </c>
      <c r="BW431" s="77" t="str">
        <f>VLOOKUP(F431,'N2K Features'!$D$5:$CL$125,70,FALSE)</f>
        <v>No</v>
      </c>
      <c r="BX431" s="77">
        <f>VLOOKUP(F431,'N2K Features'!$D$5:$CL$125,71,FALSE)</f>
        <v>0</v>
      </c>
      <c r="BY431" s="77">
        <f>VLOOKUP(F431,'N2K Features'!$D$5:$CL$125,72,FALSE)</f>
        <v>0</v>
      </c>
      <c r="BZ431" s="77" t="str">
        <f>VLOOKUP(F431,'N2K Features'!$D$5:$CL$125,73,FALSE)</f>
        <v>No</v>
      </c>
      <c r="CA431" s="77">
        <f>VLOOKUP(F431,'N2K Features'!$D$5:$CL$125,74,FALSE)</f>
        <v>0</v>
      </c>
      <c r="CB431" s="77">
        <f>VLOOKUP(F431,'N2K Features'!$D$5:$CL$125,75,FALSE)</f>
        <v>0</v>
      </c>
      <c r="CC431" s="77" t="str">
        <f>VLOOKUP(F431,'N2K Features'!$D$5:$CL$125,76,FALSE)</f>
        <v>No</v>
      </c>
      <c r="CD431" s="77">
        <f>VLOOKUP(F431,'N2K Features'!$D$5:$CL$125,77,FALSE)</f>
        <v>0</v>
      </c>
      <c r="CE431" s="77">
        <f>VLOOKUP(F431,'N2K Features'!$D$5:$CL$125,78,FALSE)</f>
        <v>0</v>
      </c>
      <c r="CF431" s="77" t="str">
        <f>VLOOKUP(F431,'N2K Features'!$D$5:$CL$125,79,FALSE)</f>
        <v>No</v>
      </c>
      <c r="CG431" s="77">
        <f>VLOOKUP(F431,'N2K Features'!$D$5:$CL$125,80,FALSE)</f>
        <v>0</v>
      </c>
      <c r="CH431" s="77">
        <f>VLOOKUP(F431,'N2K Features'!$D$5:$CL$125,81,FALSE)</f>
        <v>0</v>
      </c>
      <c r="CI431" s="77" t="str">
        <f>VLOOKUP(F431,'N2K Features'!$D$5:$CL$125,82,FALSE)</f>
        <v>No</v>
      </c>
      <c r="CJ431" s="77">
        <f>VLOOKUP(F431,'N2K Features'!$D$5:$CL$125,83,FALSE)</f>
        <v>0</v>
      </c>
      <c r="CK431" s="77">
        <f>VLOOKUP(F431,'N2K Features'!$D$5:$CL$125,84,FALSE)</f>
        <v>0</v>
      </c>
      <c r="CL431" s="77" t="str">
        <f>VLOOKUP(F431,'N2K Features'!$D$5:$CL$125,85,FALSE)</f>
        <v>Yes</v>
      </c>
      <c r="CM431" s="77">
        <f>VLOOKUP(F431,'N2K Features'!$D$5:$CL$125,86,FALSE)</f>
        <v>0</v>
      </c>
      <c r="CN431" s="77" t="str">
        <f>VLOOKUP(F431,'N2K Features'!$D$5:$CL$125,87,FALSE)</f>
        <v>Interest for birdwatchers and public.</v>
      </c>
    </row>
    <row r="432" spans="1:92" ht="14.4" hidden="1" x14ac:dyDescent="0.3">
      <c r="A432" s="126" t="s">
        <v>492</v>
      </c>
      <c r="B432" s="126" t="s">
        <v>493</v>
      </c>
      <c r="C432" s="126" t="s">
        <v>408</v>
      </c>
      <c r="D432" s="127"/>
      <c r="E432" s="126" t="s">
        <v>393</v>
      </c>
      <c r="F432" s="126" t="s">
        <v>451</v>
      </c>
      <c r="G432" s="126" t="s">
        <v>452</v>
      </c>
      <c r="H432" s="126" t="s">
        <v>409</v>
      </c>
      <c r="I432" s="173" t="str">
        <f>VLOOKUP(F432,'N2K Features'!$D$5:$CL$125,4,FALSE)</f>
        <v>No</v>
      </c>
      <c r="J432" s="77">
        <f>VLOOKUP(F432,'N2K Features'!$D$5:$CL$125,5,FALSE)</f>
        <v>0</v>
      </c>
      <c r="K432" s="77">
        <f>VLOOKUP(F432,'N2K Features'!$D$5:$CL$125,6,FALSE)</f>
        <v>0</v>
      </c>
      <c r="L432" s="77" t="str">
        <f>VLOOKUP(F432,'N2K Features'!$D$5:$CL$125,7,FALSE)</f>
        <v>No</v>
      </c>
      <c r="M432" s="77" t="str">
        <f>VLOOKUP(F432,'N2K Features'!$D$5:$CL$125,8,FALSE)</f>
        <v>Negligible</v>
      </c>
      <c r="N432" s="77">
        <f>VLOOKUP(F432,'N2K Features'!$D$5:$CL$125,9,FALSE)</f>
        <v>0</v>
      </c>
      <c r="O432" s="77" t="str">
        <f>VLOOKUP(F432,'N2K Features'!$D$5:$CL$125,10,FALSE)</f>
        <v>No</v>
      </c>
      <c r="P432" s="77" t="str">
        <f>VLOOKUP(F432,'N2K Features'!$D$5:$CL$125,11,FALSE)</f>
        <v>Negligible</v>
      </c>
      <c r="Q432" s="77">
        <f>VLOOKUP(F432,'N2K Features'!$D$5:$CL$125,12,FALSE)</f>
        <v>0</v>
      </c>
      <c r="R432" s="77" t="str">
        <f>VLOOKUP(F432,'N2K Features'!$D$5:$CL$125,13,FALSE)</f>
        <v>No</v>
      </c>
      <c r="S432" s="77">
        <f>VLOOKUP(F432,'N2K Features'!$D$5:$CL$125,14,FALSE)</f>
        <v>0</v>
      </c>
      <c r="T432" s="77">
        <f>VLOOKUP(F432,'N2K Features'!$D$5:$CL$125,15,FALSE)</f>
        <v>0</v>
      </c>
      <c r="U432" s="77" t="str">
        <f>VLOOKUP(F432,'N2K Features'!$D$5:$CL$125,16,FALSE)</f>
        <v>No</v>
      </c>
      <c r="V432" s="77">
        <f>VLOOKUP(F432,'N2K Features'!$D$5:$CL$125, 17,FALSE)</f>
        <v>0</v>
      </c>
      <c r="W432" s="77">
        <f>VLOOKUP(F432,'N2K Features'!$D$5:$CL$125,18,FALSE)</f>
        <v>0</v>
      </c>
      <c r="X432" s="77" t="str">
        <f>VLOOKUP(F432,'N2K Features'!$D$5:$CL$125,19,FALSE)</f>
        <v>No</v>
      </c>
      <c r="Y432" s="77">
        <f>VLOOKUP(F432,'N2K Features'!$D$5:$CL$125,20,FALSE)</f>
        <v>0</v>
      </c>
      <c r="Z432" s="77">
        <f>VLOOKUP(F432,'N2K Features'!$D$5:$CL$125,21,FALSE)</f>
        <v>0</v>
      </c>
      <c r="AA432" s="77" t="str">
        <f>VLOOKUP(F432,'N2K Features'!$D$5:$CL$125,22,FALSE)</f>
        <v>No</v>
      </c>
      <c r="AB432" s="77">
        <f>VLOOKUP(F432,'N2K Features'!$D$5:$CL$125,23,FALSE)</f>
        <v>0</v>
      </c>
      <c r="AC432" s="77">
        <f>VLOOKUP(F432,'N2K Features'!$D$5:$CL$125,24,FALSE)</f>
        <v>0</v>
      </c>
      <c r="AD432" s="77" t="str">
        <f>VLOOKUP(F432,'N2K Features'!$D$5:$CL$125,25,FALSE)</f>
        <v>No</v>
      </c>
      <c r="AE432" s="77">
        <f>VLOOKUP(F432,'N2K Features'!$D$5:$CL$125,26,FALSE)</f>
        <v>0</v>
      </c>
      <c r="AF432" s="77">
        <f>VLOOKUP(F432,'N2K Features'!$D$5:$CL$125,27,FALSE)</f>
        <v>0</v>
      </c>
      <c r="AG432" s="77" t="str">
        <f>VLOOKUP(F432,'N2K Features'!$D$5:$CL$125,28,FALSE)</f>
        <v>No</v>
      </c>
      <c r="AH432" s="77">
        <f>VLOOKUP(F432,'N2K Features'!$D$5:$CL$125,29,FALSE)</f>
        <v>0</v>
      </c>
      <c r="AI432" s="77">
        <f>VLOOKUP(F432,'N2K Features'!$D$5:$CL$125,30,FALSE)</f>
        <v>0</v>
      </c>
      <c r="AJ432" s="77" t="str">
        <f>VLOOKUP(F432,'N2K Features'!$D$5:$CL$125,31,FALSE)</f>
        <v>No</v>
      </c>
      <c r="AK432" s="77">
        <f>VLOOKUP(F432,'N2K Features'!$D$5:$CL$125,32,FALSE)</f>
        <v>0</v>
      </c>
      <c r="AL432" s="77">
        <f>VLOOKUP(F432,'N2K Features'!$D$5:$CL$125,33,FALSE)</f>
        <v>0</v>
      </c>
      <c r="AM432" s="77" t="str">
        <f>VLOOKUP(F432,'N2K Features'!$D$5:$CL$125,34,FALSE)</f>
        <v>No</v>
      </c>
      <c r="AN432" s="77">
        <f>VLOOKUP(F432,'N2K Features'!$D$5:$CL$125,35,FALSE)</f>
        <v>0</v>
      </c>
      <c r="AO432" s="77">
        <f>VLOOKUP(F432,'N2K Features'!$D$5:$CL$125,36,FALSE)</f>
        <v>0</v>
      </c>
      <c r="AP432" s="77" t="str">
        <f>VLOOKUP(F432,'N2K Features'!$D$5:$CL$125,37,FALSE)</f>
        <v>No</v>
      </c>
      <c r="AQ432" s="77">
        <f>VLOOKUP(F432,'N2K Features'!$D$5:$CL$125,38,FALSE)</f>
        <v>0</v>
      </c>
      <c r="AR432" s="77">
        <f>VLOOKUP(F432,'N2K Features'!$D$5:$CL$125,39,FALSE)</f>
        <v>0</v>
      </c>
      <c r="AS432" s="77" t="str">
        <f>VLOOKUP(F432,'N2K Features'!$D$5:$CL$125,40,FALSE)</f>
        <v>No</v>
      </c>
      <c r="AT432" s="77">
        <f>VLOOKUP(F432,'N2K Features'!$D$5:$CL$125,41,FALSE)</f>
        <v>0</v>
      </c>
      <c r="AU432" s="77">
        <f>VLOOKUP(F432,'N2K Features'!$D$5:$CL$125,42,FALSE)</f>
        <v>0</v>
      </c>
      <c r="AV432" s="77" t="str">
        <f>VLOOKUP(F432,'N2K Features'!$D$5:$CL$125,43,FALSE)</f>
        <v>No</v>
      </c>
      <c r="AW432" s="77">
        <f>VLOOKUP(F432,'N2K Features'!$D$5:$CL$125,44,FALSE)</f>
        <v>0</v>
      </c>
      <c r="AX432" s="77">
        <f>VLOOKUP(F432,'N2K Features'!$D$5:$CL$125,45,FALSE)</f>
        <v>0</v>
      </c>
      <c r="AY432" s="77" t="str">
        <f>VLOOKUP(F432,'N2K Features'!$D$5:$CL$125,46,FALSE)</f>
        <v>No</v>
      </c>
      <c r="AZ432" s="77">
        <f>VLOOKUP(F432,'N2K Features'!$D$5:$CL$125,47,FALSE)</f>
        <v>0</v>
      </c>
      <c r="BA432" s="77">
        <f>VLOOKUP(F432,'N2K Features'!$D$5:$CL$125,48,FALSE)</f>
        <v>0</v>
      </c>
      <c r="BB432" s="77" t="str">
        <f>VLOOKUP(F432,'N2K Features'!$D$5:$CL$125,49,FALSE)</f>
        <v>No</v>
      </c>
      <c r="BC432" s="77">
        <f>VLOOKUP(F432,'N2K Features'!$D$5:$CL$125,50,FALSE)</f>
        <v>0</v>
      </c>
      <c r="BD432" s="77">
        <f>VLOOKUP(F432,'N2K Features'!$D$5:$CL$125,51,FALSE)</f>
        <v>0</v>
      </c>
      <c r="BE432" s="77" t="str">
        <f>VLOOKUP(F432,'N2K Features'!$D$5:$CL$125,52,FALSE)</f>
        <v>No</v>
      </c>
      <c r="BF432" s="77">
        <f>VLOOKUP(F432,'N2K Features'!$D$5:$CL$125,53,FALSE)</f>
        <v>0</v>
      </c>
      <c r="BG432" s="77">
        <f>VLOOKUP(F432,'N2K Features'!$D$5:$CL$125,54,FALSE)</f>
        <v>0</v>
      </c>
      <c r="BH432" s="77" t="str">
        <f>VLOOKUP(F432,'N2K Features'!$D$5:$CL$125,55,FALSE)</f>
        <v>No</v>
      </c>
      <c r="BI432" s="77">
        <f>VLOOKUP(F432,'N2K Features'!$D$5:$CL$125,56,FALSE)</f>
        <v>0</v>
      </c>
      <c r="BJ432" s="77">
        <f>VLOOKUP(F432,'N2K Features'!$D$5:$CL$125,57,FALSE)</f>
        <v>0</v>
      </c>
      <c r="BK432" s="77" t="str">
        <f>VLOOKUP(F432,'N2K Features'!$D$5:$CL$125,58,FALSE)</f>
        <v>No</v>
      </c>
      <c r="BL432" s="77">
        <f>VLOOKUP(F432,'N2K Features'!$D$5:$CL$125,59,FALSE)</f>
        <v>0</v>
      </c>
      <c r="BM432" s="77">
        <f>VLOOKUP(F432,'N2K Features'!$D$5:$CL$125,60,FALSE)</f>
        <v>0</v>
      </c>
      <c r="BN432" s="77" t="str">
        <f>VLOOKUP(F432,'N2K Features'!$D$5:$CL$125,61,FALSE)</f>
        <v>No</v>
      </c>
      <c r="BO432" s="77">
        <f>VLOOKUP(F432,'N2K Features'!$D$5:$CL$125,62,FALSE)</f>
        <v>0</v>
      </c>
      <c r="BP432" s="77">
        <f>VLOOKUP(F432,'N2K Features'!$D$5:$CL$125,63,FALSE)</f>
        <v>0</v>
      </c>
      <c r="BQ432" s="77" t="str">
        <f>VLOOKUP(F432,'N2K Features'!$D$5:$CL$125,64,FALSE)</f>
        <v>No</v>
      </c>
      <c r="BR432" s="77">
        <f>VLOOKUP(F432,'N2K Features'!$D$5:$CL$125,65,FALSE)</f>
        <v>0</v>
      </c>
      <c r="BS432" s="77">
        <f>VLOOKUP(F432,'N2K Features'!$D$5:$CL$125,66,FALSE)</f>
        <v>0</v>
      </c>
      <c r="BT432" s="77" t="str">
        <f>VLOOKUP(F432,'N2K Features'!$D$5:$CL$125,67,FALSE)</f>
        <v>No</v>
      </c>
      <c r="BU432" s="77">
        <f>VLOOKUP(F432,'N2K Features'!$D$5:$CL$125,68,FALSE)</f>
        <v>0</v>
      </c>
      <c r="BV432" s="77">
        <f>VLOOKUP(F432,'N2K Features'!$D$5:$CL$125,69,FALSE)</f>
        <v>0</v>
      </c>
      <c r="BW432" s="77" t="str">
        <f>VLOOKUP(F432,'N2K Features'!$D$5:$CL$125,70,FALSE)</f>
        <v>No</v>
      </c>
      <c r="BX432" s="77">
        <f>VLOOKUP(F432,'N2K Features'!$D$5:$CL$125,71,FALSE)</f>
        <v>0</v>
      </c>
      <c r="BY432" s="77">
        <f>VLOOKUP(F432,'N2K Features'!$D$5:$CL$125,72,FALSE)</f>
        <v>0</v>
      </c>
      <c r="BZ432" s="77" t="str">
        <f>VLOOKUP(F432,'N2K Features'!$D$5:$CL$125,73,FALSE)</f>
        <v>No</v>
      </c>
      <c r="CA432" s="77">
        <f>VLOOKUP(F432,'N2K Features'!$D$5:$CL$125,74,FALSE)</f>
        <v>0</v>
      </c>
      <c r="CB432" s="77">
        <f>VLOOKUP(F432,'N2K Features'!$D$5:$CL$125,75,FALSE)</f>
        <v>0</v>
      </c>
      <c r="CC432" s="77" t="str">
        <f>VLOOKUP(F432,'N2K Features'!$D$5:$CL$125,76,FALSE)</f>
        <v>No</v>
      </c>
      <c r="CD432" s="77">
        <f>VLOOKUP(F432,'N2K Features'!$D$5:$CL$125,77,FALSE)</f>
        <v>0</v>
      </c>
      <c r="CE432" s="77">
        <f>VLOOKUP(F432,'N2K Features'!$D$5:$CL$125,78,FALSE)</f>
        <v>0</v>
      </c>
      <c r="CF432" s="77" t="str">
        <f>VLOOKUP(F432,'N2K Features'!$D$5:$CL$125,79,FALSE)</f>
        <v>No</v>
      </c>
      <c r="CG432" s="77">
        <f>VLOOKUP(F432,'N2K Features'!$D$5:$CL$125,80,FALSE)</f>
        <v>0</v>
      </c>
      <c r="CH432" s="77">
        <f>VLOOKUP(F432,'N2K Features'!$D$5:$CL$125,81,FALSE)</f>
        <v>0</v>
      </c>
      <c r="CI432" s="77" t="str">
        <f>VLOOKUP(F432,'N2K Features'!$D$5:$CL$125,82,FALSE)</f>
        <v>No</v>
      </c>
      <c r="CJ432" s="77">
        <f>VLOOKUP(F432,'N2K Features'!$D$5:$CL$125,83,FALSE)</f>
        <v>0</v>
      </c>
      <c r="CK432" s="77">
        <f>VLOOKUP(F432,'N2K Features'!$D$5:$CL$125,84,FALSE)</f>
        <v>0</v>
      </c>
      <c r="CL432" s="77" t="str">
        <f>VLOOKUP(F432,'N2K Features'!$D$5:$CL$125,85,FALSE)</f>
        <v>Yes</v>
      </c>
      <c r="CM432" s="77">
        <f>VLOOKUP(F432,'N2K Features'!$D$5:$CL$125,86,FALSE)</f>
        <v>0</v>
      </c>
      <c r="CN432" s="77" t="str">
        <f>VLOOKUP(F432,'N2K Features'!$D$5:$CL$125,87,FALSE)</f>
        <v>Interest for birdwatchers and public.</v>
      </c>
    </row>
    <row r="433" spans="1:92" ht="14.4" hidden="1" x14ac:dyDescent="0.3">
      <c r="A433" s="126" t="s">
        <v>494</v>
      </c>
      <c r="B433" s="126" t="s">
        <v>495</v>
      </c>
      <c r="C433" s="126" t="s">
        <v>404</v>
      </c>
      <c r="D433" s="127"/>
      <c r="E433" s="126" t="s">
        <v>393</v>
      </c>
      <c r="F433" s="126" t="s">
        <v>478</v>
      </c>
      <c r="G433" s="126" t="s">
        <v>795</v>
      </c>
      <c r="H433" s="126" t="s">
        <v>405</v>
      </c>
      <c r="I433" s="173" t="str">
        <f>VLOOKUP(F433,'N2K Features'!$D$5:$CL$125,4,FALSE)</f>
        <v>No</v>
      </c>
      <c r="J433" s="77">
        <f>VLOOKUP(F433,'N2K Features'!$D$5:$CL$125,5,FALSE)</f>
        <v>0</v>
      </c>
      <c r="K433" s="77">
        <f>VLOOKUP(F433,'N2K Features'!$D$5:$CL$125,6,FALSE)</f>
        <v>0</v>
      </c>
      <c r="L433" s="77" t="str">
        <f>VLOOKUP(F433,'N2K Features'!$D$5:$CL$125,7,FALSE)</f>
        <v>No</v>
      </c>
      <c r="M433" s="77" t="str">
        <f>VLOOKUP(F433,'N2K Features'!$D$5:$CL$125,8,FALSE)</f>
        <v>Negligible</v>
      </c>
      <c r="N433" s="77">
        <f>VLOOKUP(F433,'N2K Features'!$D$5:$CL$125,9,FALSE)</f>
        <v>0</v>
      </c>
      <c r="O433" s="77" t="str">
        <f>VLOOKUP(F433,'N2K Features'!$D$5:$CL$125,10,FALSE)</f>
        <v>No</v>
      </c>
      <c r="P433" s="77" t="str">
        <f>VLOOKUP(F433,'N2K Features'!$D$5:$CL$125,11,FALSE)</f>
        <v>Negligible</v>
      </c>
      <c r="Q433" s="77">
        <f>VLOOKUP(F433,'N2K Features'!$D$5:$CL$125,12,FALSE)</f>
        <v>0</v>
      </c>
      <c r="R433" s="77" t="str">
        <f>VLOOKUP(F433,'N2K Features'!$D$5:$CL$125,13,FALSE)</f>
        <v>No</v>
      </c>
      <c r="S433" s="77">
        <f>VLOOKUP(F433,'N2K Features'!$D$5:$CL$125,14,FALSE)</f>
        <v>0</v>
      </c>
      <c r="T433" s="77">
        <f>VLOOKUP(F433,'N2K Features'!$D$5:$CL$125,15,FALSE)</f>
        <v>0</v>
      </c>
      <c r="U433" s="77" t="str">
        <f>VLOOKUP(F433,'N2K Features'!$D$5:$CL$125,16,FALSE)</f>
        <v>No</v>
      </c>
      <c r="V433" s="77">
        <f>VLOOKUP(F433,'N2K Features'!$D$5:$CL$125, 17,FALSE)</f>
        <v>0</v>
      </c>
      <c r="W433" s="77">
        <f>VLOOKUP(F433,'N2K Features'!$D$5:$CL$125,18,FALSE)</f>
        <v>0</v>
      </c>
      <c r="X433" s="77" t="str">
        <f>VLOOKUP(F433,'N2K Features'!$D$5:$CL$125,19,FALSE)</f>
        <v>No</v>
      </c>
      <c r="Y433" s="77">
        <f>VLOOKUP(F433,'N2K Features'!$D$5:$CL$125,20,FALSE)</f>
        <v>0</v>
      </c>
      <c r="Z433" s="77">
        <f>VLOOKUP(F433,'N2K Features'!$D$5:$CL$125,21,FALSE)</f>
        <v>0</v>
      </c>
      <c r="AA433" s="77" t="str">
        <f>VLOOKUP(F433,'N2K Features'!$D$5:$CL$125,22,FALSE)</f>
        <v>No</v>
      </c>
      <c r="AB433" s="77">
        <f>VLOOKUP(F433,'N2K Features'!$D$5:$CL$125,23,FALSE)</f>
        <v>0</v>
      </c>
      <c r="AC433" s="77">
        <f>VLOOKUP(F433,'N2K Features'!$D$5:$CL$125,24,FALSE)</f>
        <v>0</v>
      </c>
      <c r="AD433" s="77" t="str">
        <f>VLOOKUP(F433,'N2K Features'!$D$5:$CL$125,25,FALSE)</f>
        <v>No</v>
      </c>
      <c r="AE433" s="77">
        <f>VLOOKUP(F433,'N2K Features'!$D$5:$CL$125,26,FALSE)</f>
        <v>0</v>
      </c>
      <c r="AF433" s="77">
        <f>VLOOKUP(F433,'N2K Features'!$D$5:$CL$125,27,FALSE)</f>
        <v>0</v>
      </c>
      <c r="AG433" s="77" t="str">
        <f>VLOOKUP(F433,'N2K Features'!$D$5:$CL$125,28,FALSE)</f>
        <v>No</v>
      </c>
      <c r="AH433" s="77">
        <f>VLOOKUP(F433,'N2K Features'!$D$5:$CL$125,29,FALSE)</f>
        <v>0</v>
      </c>
      <c r="AI433" s="77">
        <f>VLOOKUP(F433,'N2K Features'!$D$5:$CL$125,30,FALSE)</f>
        <v>0</v>
      </c>
      <c r="AJ433" s="77" t="str">
        <f>VLOOKUP(F433,'N2K Features'!$D$5:$CL$125,31,FALSE)</f>
        <v>No</v>
      </c>
      <c r="AK433" s="77">
        <f>VLOOKUP(F433,'N2K Features'!$D$5:$CL$125,32,FALSE)</f>
        <v>0</v>
      </c>
      <c r="AL433" s="77">
        <f>VLOOKUP(F433,'N2K Features'!$D$5:$CL$125,33,FALSE)</f>
        <v>0</v>
      </c>
      <c r="AM433" s="77" t="str">
        <f>VLOOKUP(F433,'N2K Features'!$D$5:$CL$125,34,FALSE)</f>
        <v>No</v>
      </c>
      <c r="AN433" s="77">
        <f>VLOOKUP(F433,'N2K Features'!$D$5:$CL$125,35,FALSE)</f>
        <v>0</v>
      </c>
      <c r="AO433" s="77">
        <f>VLOOKUP(F433,'N2K Features'!$D$5:$CL$125,36,FALSE)</f>
        <v>0</v>
      </c>
      <c r="AP433" s="77" t="str">
        <f>VLOOKUP(F433,'N2K Features'!$D$5:$CL$125,37,FALSE)</f>
        <v>No</v>
      </c>
      <c r="AQ433" s="77">
        <f>VLOOKUP(F433,'N2K Features'!$D$5:$CL$125,38,FALSE)</f>
        <v>0</v>
      </c>
      <c r="AR433" s="77">
        <f>VLOOKUP(F433,'N2K Features'!$D$5:$CL$125,39,FALSE)</f>
        <v>0</v>
      </c>
      <c r="AS433" s="77" t="str">
        <f>VLOOKUP(F433,'N2K Features'!$D$5:$CL$125,40,FALSE)</f>
        <v>No</v>
      </c>
      <c r="AT433" s="77">
        <f>VLOOKUP(F433,'N2K Features'!$D$5:$CL$125,41,FALSE)</f>
        <v>0</v>
      </c>
      <c r="AU433" s="77">
        <f>VLOOKUP(F433,'N2K Features'!$D$5:$CL$125,42,FALSE)</f>
        <v>0</v>
      </c>
      <c r="AV433" s="77" t="str">
        <f>VLOOKUP(F433,'N2K Features'!$D$5:$CL$125,43,FALSE)</f>
        <v>No</v>
      </c>
      <c r="AW433" s="77">
        <f>VLOOKUP(F433,'N2K Features'!$D$5:$CL$125,44,FALSE)</f>
        <v>0</v>
      </c>
      <c r="AX433" s="77">
        <f>VLOOKUP(F433,'N2K Features'!$D$5:$CL$125,45,FALSE)</f>
        <v>0</v>
      </c>
      <c r="AY433" s="77" t="str">
        <f>VLOOKUP(F433,'N2K Features'!$D$5:$CL$125,46,FALSE)</f>
        <v>No</v>
      </c>
      <c r="AZ433" s="77">
        <f>VLOOKUP(F433,'N2K Features'!$D$5:$CL$125,47,FALSE)</f>
        <v>0</v>
      </c>
      <c r="BA433" s="77">
        <f>VLOOKUP(F433,'N2K Features'!$D$5:$CL$125,48,FALSE)</f>
        <v>0</v>
      </c>
      <c r="BB433" s="77" t="str">
        <f>VLOOKUP(F433,'N2K Features'!$D$5:$CL$125,49,FALSE)</f>
        <v>No</v>
      </c>
      <c r="BC433" s="77">
        <f>VLOOKUP(F433,'N2K Features'!$D$5:$CL$125,50,FALSE)</f>
        <v>0</v>
      </c>
      <c r="BD433" s="77">
        <f>VLOOKUP(F433,'N2K Features'!$D$5:$CL$125,51,FALSE)</f>
        <v>0</v>
      </c>
      <c r="BE433" s="77" t="str">
        <f>VLOOKUP(F433,'N2K Features'!$D$5:$CL$125,52,FALSE)</f>
        <v>No</v>
      </c>
      <c r="BF433" s="77">
        <f>VLOOKUP(F433,'N2K Features'!$D$5:$CL$125,53,FALSE)</f>
        <v>0</v>
      </c>
      <c r="BG433" s="77">
        <f>VLOOKUP(F433,'N2K Features'!$D$5:$CL$125,54,FALSE)</f>
        <v>0</v>
      </c>
      <c r="BH433" s="77" t="str">
        <f>VLOOKUP(F433,'N2K Features'!$D$5:$CL$125,55,FALSE)</f>
        <v>No</v>
      </c>
      <c r="BI433" s="77">
        <f>VLOOKUP(F433,'N2K Features'!$D$5:$CL$125,56,FALSE)</f>
        <v>0</v>
      </c>
      <c r="BJ433" s="77">
        <f>VLOOKUP(F433,'N2K Features'!$D$5:$CL$125,57,FALSE)</f>
        <v>0</v>
      </c>
      <c r="BK433" s="77" t="str">
        <f>VLOOKUP(F433,'N2K Features'!$D$5:$CL$125,58,FALSE)</f>
        <v>No</v>
      </c>
      <c r="BL433" s="77">
        <f>VLOOKUP(F433,'N2K Features'!$D$5:$CL$125,59,FALSE)</f>
        <v>0</v>
      </c>
      <c r="BM433" s="77">
        <f>VLOOKUP(F433,'N2K Features'!$D$5:$CL$125,60,FALSE)</f>
        <v>0</v>
      </c>
      <c r="BN433" s="77" t="str">
        <f>VLOOKUP(F433,'N2K Features'!$D$5:$CL$125,61,FALSE)</f>
        <v>No</v>
      </c>
      <c r="BO433" s="77">
        <f>VLOOKUP(F433,'N2K Features'!$D$5:$CL$125,62,FALSE)</f>
        <v>0</v>
      </c>
      <c r="BP433" s="77">
        <f>VLOOKUP(F433,'N2K Features'!$D$5:$CL$125,63,FALSE)</f>
        <v>0</v>
      </c>
      <c r="BQ433" s="77" t="str">
        <f>VLOOKUP(F433,'N2K Features'!$D$5:$CL$125,64,FALSE)</f>
        <v>No</v>
      </c>
      <c r="BR433" s="77">
        <f>VLOOKUP(F433,'N2K Features'!$D$5:$CL$125,65,FALSE)</f>
        <v>0</v>
      </c>
      <c r="BS433" s="77">
        <f>VLOOKUP(F433,'N2K Features'!$D$5:$CL$125,66,FALSE)</f>
        <v>0</v>
      </c>
      <c r="BT433" s="77" t="str">
        <f>VLOOKUP(F433,'N2K Features'!$D$5:$CL$125,67,FALSE)</f>
        <v>No</v>
      </c>
      <c r="BU433" s="77">
        <f>VLOOKUP(F433,'N2K Features'!$D$5:$CL$125,68,FALSE)</f>
        <v>0</v>
      </c>
      <c r="BV433" s="77">
        <f>VLOOKUP(F433,'N2K Features'!$D$5:$CL$125,69,FALSE)</f>
        <v>0</v>
      </c>
      <c r="BW433" s="77" t="str">
        <f>VLOOKUP(F433,'N2K Features'!$D$5:$CL$125,70,FALSE)</f>
        <v>No</v>
      </c>
      <c r="BX433" s="77">
        <f>VLOOKUP(F433,'N2K Features'!$D$5:$CL$125,71,FALSE)</f>
        <v>0</v>
      </c>
      <c r="BY433" s="77">
        <f>VLOOKUP(F433,'N2K Features'!$D$5:$CL$125,72,FALSE)</f>
        <v>0</v>
      </c>
      <c r="BZ433" s="77" t="str">
        <f>VLOOKUP(F433,'N2K Features'!$D$5:$CL$125,73,FALSE)</f>
        <v>No</v>
      </c>
      <c r="CA433" s="77">
        <f>VLOOKUP(F433,'N2K Features'!$D$5:$CL$125,74,FALSE)</f>
        <v>0</v>
      </c>
      <c r="CB433" s="77">
        <f>VLOOKUP(F433,'N2K Features'!$D$5:$CL$125,75,FALSE)</f>
        <v>0</v>
      </c>
      <c r="CC433" s="77" t="str">
        <f>VLOOKUP(F433,'N2K Features'!$D$5:$CL$125,76,FALSE)</f>
        <v>No</v>
      </c>
      <c r="CD433" s="77">
        <f>VLOOKUP(F433,'N2K Features'!$D$5:$CL$125,77,FALSE)</f>
        <v>0</v>
      </c>
      <c r="CE433" s="77">
        <f>VLOOKUP(F433,'N2K Features'!$D$5:$CL$125,78,FALSE)</f>
        <v>0</v>
      </c>
      <c r="CF433" s="77" t="str">
        <f>VLOOKUP(F433,'N2K Features'!$D$5:$CL$125,79,FALSE)</f>
        <v>No</v>
      </c>
      <c r="CG433" s="77">
        <f>VLOOKUP(F433,'N2K Features'!$D$5:$CL$125,80,FALSE)</f>
        <v>0</v>
      </c>
      <c r="CH433" s="77">
        <f>VLOOKUP(F433,'N2K Features'!$D$5:$CL$125,81,FALSE)</f>
        <v>0</v>
      </c>
      <c r="CI433" s="77" t="str">
        <f>VLOOKUP(F433,'N2K Features'!$D$5:$CL$125,82,FALSE)</f>
        <v>No</v>
      </c>
      <c r="CJ433" s="77">
        <f>VLOOKUP(F433,'N2K Features'!$D$5:$CL$125,83,FALSE)</f>
        <v>0</v>
      </c>
      <c r="CK433" s="77">
        <f>VLOOKUP(F433,'N2K Features'!$D$5:$CL$125,84,FALSE)</f>
        <v>0</v>
      </c>
      <c r="CL433" s="77" t="str">
        <f>VLOOKUP(F433,'N2K Features'!$D$5:$CL$125,85,FALSE)</f>
        <v>Yes</v>
      </c>
      <c r="CM433" s="77" t="str">
        <f>VLOOKUP(F433,'N2K Features'!$D$5:$CL$125,86,FALSE)</f>
        <v>Medium</v>
      </c>
      <c r="CN433" s="77" t="str">
        <f>VLOOKUP(F433,'N2K Features'!$D$5:$CL$125,87,FALSE)</f>
        <v>Interest for birdwatchers and public.</v>
      </c>
    </row>
    <row r="434" spans="1:92" ht="14.4" hidden="1" x14ac:dyDescent="0.3">
      <c r="A434" s="126" t="s">
        <v>494</v>
      </c>
      <c r="B434" s="126" t="s">
        <v>495</v>
      </c>
      <c r="C434" s="126" t="s">
        <v>404</v>
      </c>
      <c r="D434" s="127"/>
      <c r="E434" s="126" t="s">
        <v>393</v>
      </c>
      <c r="F434" s="126" t="s">
        <v>476</v>
      </c>
      <c r="G434" s="126" t="s">
        <v>787</v>
      </c>
      <c r="H434" s="126" t="s">
        <v>405</v>
      </c>
      <c r="I434" s="173" t="str">
        <f>VLOOKUP(F434,'N2K Features'!$D$5:$CL$125,4,FALSE)</f>
        <v>No</v>
      </c>
      <c r="J434" s="77">
        <f>VLOOKUP(F434,'N2K Features'!$D$5:$CL$125,5,FALSE)</f>
        <v>0</v>
      </c>
      <c r="K434" s="77">
        <f>VLOOKUP(F434,'N2K Features'!$D$5:$CL$125,6,FALSE)</f>
        <v>0</v>
      </c>
      <c r="L434" s="77" t="str">
        <f>VLOOKUP(F434,'N2K Features'!$D$5:$CL$125,7,FALSE)</f>
        <v>No</v>
      </c>
      <c r="M434" s="77" t="str">
        <f>VLOOKUP(F434,'N2K Features'!$D$5:$CL$125,8,FALSE)</f>
        <v>Negligible</v>
      </c>
      <c r="N434" s="77">
        <f>VLOOKUP(F434,'N2K Features'!$D$5:$CL$125,9,FALSE)</f>
        <v>0</v>
      </c>
      <c r="O434" s="77" t="str">
        <f>VLOOKUP(F434,'N2K Features'!$D$5:$CL$125,10,FALSE)</f>
        <v>No</v>
      </c>
      <c r="P434" s="77" t="str">
        <f>VLOOKUP(F434,'N2K Features'!$D$5:$CL$125,11,FALSE)</f>
        <v>Negligible</v>
      </c>
      <c r="Q434" s="77">
        <f>VLOOKUP(F434,'N2K Features'!$D$5:$CL$125,12,FALSE)</f>
        <v>0</v>
      </c>
      <c r="R434" s="77" t="str">
        <f>VLOOKUP(F434,'N2K Features'!$D$5:$CL$125,13,FALSE)</f>
        <v>No</v>
      </c>
      <c r="S434" s="77">
        <f>VLOOKUP(F434,'N2K Features'!$D$5:$CL$125,14,FALSE)</f>
        <v>0</v>
      </c>
      <c r="T434" s="77">
        <f>VLOOKUP(F434,'N2K Features'!$D$5:$CL$125,15,FALSE)</f>
        <v>0</v>
      </c>
      <c r="U434" s="77" t="str">
        <f>VLOOKUP(F434,'N2K Features'!$D$5:$CL$125,16,FALSE)</f>
        <v>No</v>
      </c>
      <c r="V434" s="77">
        <f>VLOOKUP(F434,'N2K Features'!$D$5:$CL$125, 17,FALSE)</f>
        <v>0</v>
      </c>
      <c r="W434" s="77">
        <f>VLOOKUP(F434,'N2K Features'!$D$5:$CL$125,18,FALSE)</f>
        <v>0</v>
      </c>
      <c r="X434" s="77" t="str">
        <f>VLOOKUP(F434,'N2K Features'!$D$5:$CL$125,19,FALSE)</f>
        <v>No</v>
      </c>
      <c r="Y434" s="77">
        <f>VLOOKUP(F434,'N2K Features'!$D$5:$CL$125,20,FALSE)</f>
        <v>0</v>
      </c>
      <c r="Z434" s="77">
        <f>VLOOKUP(F434,'N2K Features'!$D$5:$CL$125,21,FALSE)</f>
        <v>0</v>
      </c>
      <c r="AA434" s="77" t="str">
        <f>VLOOKUP(F434,'N2K Features'!$D$5:$CL$125,22,FALSE)</f>
        <v>No</v>
      </c>
      <c r="AB434" s="77">
        <f>VLOOKUP(F434,'N2K Features'!$D$5:$CL$125,23,FALSE)</f>
        <v>0</v>
      </c>
      <c r="AC434" s="77">
        <f>VLOOKUP(F434,'N2K Features'!$D$5:$CL$125,24,FALSE)</f>
        <v>0</v>
      </c>
      <c r="AD434" s="77" t="str">
        <f>VLOOKUP(F434,'N2K Features'!$D$5:$CL$125,25,FALSE)</f>
        <v>No</v>
      </c>
      <c r="AE434" s="77">
        <f>VLOOKUP(F434,'N2K Features'!$D$5:$CL$125,26,FALSE)</f>
        <v>0</v>
      </c>
      <c r="AF434" s="77">
        <f>VLOOKUP(F434,'N2K Features'!$D$5:$CL$125,27,FALSE)</f>
        <v>0</v>
      </c>
      <c r="AG434" s="77" t="str">
        <f>VLOOKUP(F434,'N2K Features'!$D$5:$CL$125,28,FALSE)</f>
        <v>No</v>
      </c>
      <c r="AH434" s="77">
        <f>VLOOKUP(F434,'N2K Features'!$D$5:$CL$125,29,FALSE)</f>
        <v>0</v>
      </c>
      <c r="AI434" s="77">
        <f>VLOOKUP(F434,'N2K Features'!$D$5:$CL$125,30,FALSE)</f>
        <v>0</v>
      </c>
      <c r="AJ434" s="77" t="str">
        <f>VLOOKUP(F434,'N2K Features'!$D$5:$CL$125,31,FALSE)</f>
        <v>No</v>
      </c>
      <c r="AK434" s="77">
        <f>VLOOKUP(F434,'N2K Features'!$D$5:$CL$125,32,FALSE)</f>
        <v>0</v>
      </c>
      <c r="AL434" s="77">
        <f>VLOOKUP(F434,'N2K Features'!$D$5:$CL$125,33,FALSE)</f>
        <v>0</v>
      </c>
      <c r="AM434" s="77" t="str">
        <f>VLOOKUP(F434,'N2K Features'!$D$5:$CL$125,34,FALSE)</f>
        <v>No</v>
      </c>
      <c r="AN434" s="77">
        <f>VLOOKUP(F434,'N2K Features'!$D$5:$CL$125,35,FALSE)</f>
        <v>0</v>
      </c>
      <c r="AO434" s="77">
        <f>VLOOKUP(F434,'N2K Features'!$D$5:$CL$125,36,FALSE)</f>
        <v>0</v>
      </c>
      <c r="AP434" s="77" t="str">
        <f>VLOOKUP(F434,'N2K Features'!$D$5:$CL$125,37,FALSE)</f>
        <v>No</v>
      </c>
      <c r="AQ434" s="77">
        <f>VLOOKUP(F434,'N2K Features'!$D$5:$CL$125,38,FALSE)</f>
        <v>0</v>
      </c>
      <c r="AR434" s="77">
        <f>VLOOKUP(F434,'N2K Features'!$D$5:$CL$125,39,FALSE)</f>
        <v>0</v>
      </c>
      <c r="AS434" s="77" t="str">
        <f>VLOOKUP(F434,'N2K Features'!$D$5:$CL$125,40,FALSE)</f>
        <v>No</v>
      </c>
      <c r="AT434" s="77">
        <f>VLOOKUP(F434,'N2K Features'!$D$5:$CL$125,41,FALSE)</f>
        <v>0</v>
      </c>
      <c r="AU434" s="77">
        <f>VLOOKUP(F434,'N2K Features'!$D$5:$CL$125,42,FALSE)</f>
        <v>0</v>
      </c>
      <c r="AV434" s="77" t="str">
        <f>VLOOKUP(F434,'N2K Features'!$D$5:$CL$125,43,FALSE)</f>
        <v>No</v>
      </c>
      <c r="AW434" s="77">
        <f>VLOOKUP(F434,'N2K Features'!$D$5:$CL$125,44,FALSE)</f>
        <v>0</v>
      </c>
      <c r="AX434" s="77">
        <f>VLOOKUP(F434,'N2K Features'!$D$5:$CL$125,45,FALSE)</f>
        <v>0</v>
      </c>
      <c r="AY434" s="77" t="str">
        <f>VLOOKUP(F434,'N2K Features'!$D$5:$CL$125,46,FALSE)</f>
        <v>No</v>
      </c>
      <c r="AZ434" s="77">
        <f>VLOOKUP(F434,'N2K Features'!$D$5:$CL$125,47,FALSE)</f>
        <v>0</v>
      </c>
      <c r="BA434" s="77">
        <f>VLOOKUP(F434,'N2K Features'!$D$5:$CL$125,48,FALSE)</f>
        <v>0</v>
      </c>
      <c r="BB434" s="77" t="str">
        <f>VLOOKUP(F434,'N2K Features'!$D$5:$CL$125,49,FALSE)</f>
        <v>No</v>
      </c>
      <c r="BC434" s="77">
        <f>VLOOKUP(F434,'N2K Features'!$D$5:$CL$125,50,FALSE)</f>
        <v>0</v>
      </c>
      <c r="BD434" s="77">
        <f>VLOOKUP(F434,'N2K Features'!$D$5:$CL$125,51,FALSE)</f>
        <v>0</v>
      </c>
      <c r="BE434" s="77" t="str">
        <f>VLOOKUP(F434,'N2K Features'!$D$5:$CL$125,52,FALSE)</f>
        <v>No</v>
      </c>
      <c r="BF434" s="77">
        <f>VLOOKUP(F434,'N2K Features'!$D$5:$CL$125,53,FALSE)</f>
        <v>0</v>
      </c>
      <c r="BG434" s="77">
        <f>VLOOKUP(F434,'N2K Features'!$D$5:$CL$125,54,FALSE)</f>
        <v>0</v>
      </c>
      <c r="BH434" s="77" t="str">
        <f>VLOOKUP(F434,'N2K Features'!$D$5:$CL$125,55,FALSE)</f>
        <v>No</v>
      </c>
      <c r="BI434" s="77">
        <f>VLOOKUP(F434,'N2K Features'!$D$5:$CL$125,56,FALSE)</f>
        <v>0</v>
      </c>
      <c r="BJ434" s="77">
        <f>VLOOKUP(F434,'N2K Features'!$D$5:$CL$125,57,FALSE)</f>
        <v>0</v>
      </c>
      <c r="BK434" s="77" t="str">
        <f>VLOOKUP(F434,'N2K Features'!$D$5:$CL$125,58,FALSE)</f>
        <v>No</v>
      </c>
      <c r="BL434" s="77">
        <f>VLOOKUP(F434,'N2K Features'!$D$5:$CL$125,59,FALSE)</f>
        <v>0</v>
      </c>
      <c r="BM434" s="77">
        <f>VLOOKUP(F434,'N2K Features'!$D$5:$CL$125,60,FALSE)</f>
        <v>0</v>
      </c>
      <c r="BN434" s="77" t="str">
        <f>VLOOKUP(F434,'N2K Features'!$D$5:$CL$125,61,FALSE)</f>
        <v>No</v>
      </c>
      <c r="BO434" s="77">
        <f>VLOOKUP(F434,'N2K Features'!$D$5:$CL$125,62,FALSE)</f>
        <v>0</v>
      </c>
      <c r="BP434" s="77">
        <f>VLOOKUP(F434,'N2K Features'!$D$5:$CL$125,63,FALSE)</f>
        <v>0</v>
      </c>
      <c r="BQ434" s="77" t="str">
        <f>VLOOKUP(F434,'N2K Features'!$D$5:$CL$125,64,FALSE)</f>
        <v>No</v>
      </c>
      <c r="BR434" s="77">
        <f>VLOOKUP(F434,'N2K Features'!$D$5:$CL$125,65,FALSE)</f>
        <v>0</v>
      </c>
      <c r="BS434" s="77">
        <f>VLOOKUP(F434,'N2K Features'!$D$5:$CL$125,66,FALSE)</f>
        <v>0</v>
      </c>
      <c r="BT434" s="77" t="str">
        <f>VLOOKUP(F434,'N2K Features'!$D$5:$CL$125,67,FALSE)</f>
        <v>No</v>
      </c>
      <c r="BU434" s="77">
        <f>VLOOKUP(F434,'N2K Features'!$D$5:$CL$125,68,FALSE)</f>
        <v>0</v>
      </c>
      <c r="BV434" s="77">
        <f>VLOOKUP(F434,'N2K Features'!$D$5:$CL$125,69,FALSE)</f>
        <v>0</v>
      </c>
      <c r="BW434" s="77" t="str">
        <f>VLOOKUP(F434,'N2K Features'!$D$5:$CL$125,70,FALSE)</f>
        <v>No</v>
      </c>
      <c r="BX434" s="77">
        <f>VLOOKUP(F434,'N2K Features'!$D$5:$CL$125,71,FALSE)</f>
        <v>0</v>
      </c>
      <c r="BY434" s="77">
        <f>VLOOKUP(F434,'N2K Features'!$D$5:$CL$125,72,FALSE)</f>
        <v>0</v>
      </c>
      <c r="BZ434" s="77" t="str">
        <f>VLOOKUP(F434,'N2K Features'!$D$5:$CL$125,73,FALSE)</f>
        <v>No</v>
      </c>
      <c r="CA434" s="77">
        <f>VLOOKUP(F434,'N2K Features'!$D$5:$CL$125,74,FALSE)</f>
        <v>0</v>
      </c>
      <c r="CB434" s="77">
        <f>VLOOKUP(F434,'N2K Features'!$D$5:$CL$125,75,FALSE)</f>
        <v>0</v>
      </c>
      <c r="CC434" s="77" t="str">
        <f>VLOOKUP(F434,'N2K Features'!$D$5:$CL$125,76,FALSE)</f>
        <v>No</v>
      </c>
      <c r="CD434" s="77">
        <f>VLOOKUP(F434,'N2K Features'!$D$5:$CL$125,77,FALSE)</f>
        <v>0</v>
      </c>
      <c r="CE434" s="77">
        <f>VLOOKUP(F434,'N2K Features'!$D$5:$CL$125,78,FALSE)</f>
        <v>0</v>
      </c>
      <c r="CF434" s="77" t="str">
        <f>VLOOKUP(F434,'N2K Features'!$D$5:$CL$125,79,FALSE)</f>
        <v>No</v>
      </c>
      <c r="CG434" s="77">
        <f>VLOOKUP(F434,'N2K Features'!$D$5:$CL$125,80,FALSE)</f>
        <v>0</v>
      </c>
      <c r="CH434" s="77">
        <f>VLOOKUP(F434,'N2K Features'!$D$5:$CL$125,81,FALSE)</f>
        <v>0</v>
      </c>
      <c r="CI434" s="77" t="str">
        <f>VLOOKUP(F434,'N2K Features'!$D$5:$CL$125,82,FALSE)</f>
        <v>No</v>
      </c>
      <c r="CJ434" s="77">
        <f>VLOOKUP(F434,'N2K Features'!$D$5:$CL$125,83,FALSE)</f>
        <v>0</v>
      </c>
      <c r="CK434" s="77">
        <f>VLOOKUP(F434,'N2K Features'!$D$5:$CL$125,84,FALSE)</f>
        <v>0</v>
      </c>
      <c r="CL434" s="77" t="str">
        <f>VLOOKUP(F434,'N2K Features'!$D$5:$CL$125,85,FALSE)</f>
        <v>Yes</v>
      </c>
      <c r="CM434" s="77">
        <f>VLOOKUP(F434,'N2K Features'!$D$5:$CL$125,86,FALSE)</f>
        <v>0</v>
      </c>
      <c r="CN434" s="77" t="str">
        <f>VLOOKUP(F434,'N2K Features'!$D$5:$CL$125,87,FALSE)</f>
        <v>Interest for birdwatchers and public.</v>
      </c>
    </row>
    <row r="435" spans="1:92" ht="14.4" hidden="1" x14ac:dyDescent="0.3">
      <c r="A435" s="126" t="s">
        <v>494</v>
      </c>
      <c r="B435" s="126" t="s">
        <v>495</v>
      </c>
      <c r="C435" s="126" t="s">
        <v>404</v>
      </c>
      <c r="D435" s="127"/>
      <c r="E435" s="126" t="s">
        <v>393</v>
      </c>
      <c r="F435" s="126" t="s">
        <v>474</v>
      </c>
      <c r="G435" s="126" t="s">
        <v>796</v>
      </c>
      <c r="H435" s="126" t="s">
        <v>405</v>
      </c>
      <c r="I435" s="173" t="str">
        <f>VLOOKUP(F435,'N2K Features'!$D$5:$CL$125,4,FALSE)</f>
        <v>No</v>
      </c>
      <c r="J435" s="77">
        <f>VLOOKUP(F435,'N2K Features'!$D$5:$CL$125,5,FALSE)</f>
        <v>0</v>
      </c>
      <c r="K435" s="77">
        <f>VLOOKUP(F435,'N2K Features'!$D$5:$CL$125,6,FALSE)</f>
        <v>0</v>
      </c>
      <c r="L435" s="77" t="str">
        <f>VLOOKUP(F435,'N2K Features'!$D$5:$CL$125,7,FALSE)</f>
        <v>No</v>
      </c>
      <c r="M435" s="77" t="str">
        <f>VLOOKUP(F435,'N2K Features'!$D$5:$CL$125,8,FALSE)</f>
        <v>Negligible</v>
      </c>
      <c r="N435" s="77">
        <f>VLOOKUP(F435,'N2K Features'!$D$5:$CL$125,9,FALSE)</f>
        <v>0</v>
      </c>
      <c r="O435" s="77" t="str">
        <f>VLOOKUP(F435,'N2K Features'!$D$5:$CL$125,10,FALSE)</f>
        <v>No</v>
      </c>
      <c r="P435" s="77" t="str">
        <f>VLOOKUP(F435,'N2K Features'!$D$5:$CL$125,11,FALSE)</f>
        <v>Negligible</v>
      </c>
      <c r="Q435" s="77">
        <f>VLOOKUP(F435,'N2K Features'!$D$5:$CL$125,12,FALSE)</f>
        <v>0</v>
      </c>
      <c r="R435" s="77" t="str">
        <f>VLOOKUP(F435,'N2K Features'!$D$5:$CL$125,13,FALSE)</f>
        <v>No</v>
      </c>
      <c r="S435" s="77">
        <f>VLOOKUP(F435,'N2K Features'!$D$5:$CL$125,14,FALSE)</f>
        <v>0</v>
      </c>
      <c r="T435" s="77">
        <f>VLOOKUP(F435,'N2K Features'!$D$5:$CL$125,15,FALSE)</f>
        <v>0</v>
      </c>
      <c r="U435" s="77" t="str">
        <f>VLOOKUP(F435,'N2K Features'!$D$5:$CL$125,16,FALSE)</f>
        <v>No</v>
      </c>
      <c r="V435" s="77">
        <f>VLOOKUP(F435,'N2K Features'!$D$5:$CL$125, 17,FALSE)</f>
        <v>0</v>
      </c>
      <c r="W435" s="77">
        <f>VLOOKUP(F435,'N2K Features'!$D$5:$CL$125,18,FALSE)</f>
        <v>0</v>
      </c>
      <c r="X435" s="77" t="str">
        <f>VLOOKUP(F435,'N2K Features'!$D$5:$CL$125,19,FALSE)</f>
        <v>No</v>
      </c>
      <c r="Y435" s="77">
        <f>VLOOKUP(F435,'N2K Features'!$D$5:$CL$125,20,FALSE)</f>
        <v>0</v>
      </c>
      <c r="Z435" s="77">
        <f>VLOOKUP(F435,'N2K Features'!$D$5:$CL$125,21,FALSE)</f>
        <v>0</v>
      </c>
      <c r="AA435" s="77" t="str">
        <f>VLOOKUP(F435,'N2K Features'!$D$5:$CL$125,22,FALSE)</f>
        <v>No</v>
      </c>
      <c r="AB435" s="77">
        <f>VLOOKUP(F435,'N2K Features'!$D$5:$CL$125,23,FALSE)</f>
        <v>0</v>
      </c>
      <c r="AC435" s="77">
        <f>VLOOKUP(F435,'N2K Features'!$D$5:$CL$125,24,FALSE)</f>
        <v>0</v>
      </c>
      <c r="AD435" s="77" t="str">
        <f>VLOOKUP(F435,'N2K Features'!$D$5:$CL$125,25,FALSE)</f>
        <v>No</v>
      </c>
      <c r="AE435" s="77">
        <f>VLOOKUP(F435,'N2K Features'!$D$5:$CL$125,26,FALSE)</f>
        <v>0</v>
      </c>
      <c r="AF435" s="77">
        <f>VLOOKUP(F435,'N2K Features'!$D$5:$CL$125,27,FALSE)</f>
        <v>0</v>
      </c>
      <c r="AG435" s="77" t="str">
        <f>VLOOKUP(F435,'N2K Features'!$D$5:$CL$125,28,FALSE)</f>
        <v>No</v>
      </c>
      <c r="AH435" s="77">
        <f>VLOOKUP(F435,'N2K Features'!$D$5:$CL$125,29,FALSE)</f>
        <v>0</v>
      </c>
      <c r="AI435" s="77">
        <f>VLOOKUP(F435,'N2K Features'!$D$5:$CL$125,30,FALSE)</f>
        <v>0</v>
      </c>
      <c r="AJ435" s="77" t="str">
        <f>VLOOKUP(F435,'N2K Features'!$D$5:$CL$125,31,FALSE)</f>
        <v>No</v>
      </c>
      <c r="AK435" s="77">
        <f>VLOOKUP(F435,'N2K Features'!$D$5:$CL$125,32,FALSE)</f>
        <v>0</v>
      </c>
      <c r="AL435" s="77">
        <f>VLOOKUP(F435,'N2K Features'!$D$5:$CL$125,33,FALSE)</f>
        <v>0</v>
      </c>
      <c r="AM435" s="77" t="str">
        <f>VLOOKUP(F435,'N2K Features'!$D$5:$CL$125,34,FALSE)</f>
        <v>No</v>
      </c>
      <c r="AN435" s="77">
        <f>VLOOKUP(F435,'N2K Features'!$D$5:$CL$125,35,FALSE)</f>
        <v>0</v>
      </c>
      <c r="AO435" s="77">
        <f>VLOOKUP(F435,'N2K Features'!$D$5:$CL$125,36,FALSE)</f>
        <v>0</v>
      </c>
      <c r="AP435" s="77" t="str">
        <f>VLOOKUP(F435,'N2K Features'!$D$5:$CL$125,37,FALSE)</f>
        <v>No</v>
      </c>
      <c r="AQ435" s="77">
        <f>VLOOKUP(F435,'N2K Features'!$D$5:$CL$125,38,FALSE)</f>
        <v>0</v>
      </c>
      <c r="AR435" s="77">
        <f>VLOOKUP(F435,'N2K Features'!$D$5:$CL$125,39,FALSE)</f>
        <v>0</v>
      </c>
      <c r="AS435" s="77" t="str">
        <f>VLOOKUP(F435,'N2K Features'!$D$5:$CL$125,40,FALSE)</f>
        <v>No</v>
      </c>
      <c r="AT435" s="77">
        <f>VLOOKUP(F435,'N2K Features'!$D$5:$CL$125,41,FALSE)</f>
        <v>0</v>
      </c>
      <c r="AU435" s="77">
        <f>VLOOKUP(F435,'N2K Features'!$D$5:$CL$125,42,FALSE)</f>
        <v>0</v>
      </c>
      <c r="AV435" s="77" t="str">
        <f>VLOOKUP(F435,'N2K Features'!$D$5:$CL$125,43,FALSE)</f>
        <v>No</v>
      </c>
      <c r="AW435" s="77">
        <f>VLOOKUP(F435,'N2K Features'!$D$5:$CL$125,44,FALSE)</f>
        <v>0</v>
      </c>
      <c r="AX435" s="77">
        <f>VLOOKUP(F435,'N2K Features'!$D$5:$CL$125,45,FALSE)</f>
        <v>0</v>
      </c>
      <c r="AY435" s="77" t="str">
        <f>VLOOKUP(F435,'N2K Features'!$D$5:$CL$125,46,FALSE)</f>
        <v>No</v>
      </c>
      <c r="AZ435" s="77">
        <f>VLOOKUP(F435,'N2K Features'!$D$5:$CL$125,47,FALSE)</f>
        <v>0</v>
      </c>
      <c r="BA435" s="77">
        <f>VLOOKUP(F435,'N2K Features'!$D$5:$CL$125,48,FALSE)</f>
        <v>0</v>
      </c>
      <c r="BB435" s="77" t="str">
        <f>VLOOKUP(F435,'N2K Features'!$D$5:$CL$125,49,FALSE)</f>
        <v>No</v>
      </c>
      <c r="BC435" s="77">
        <f>VLOOKUP(F435,'N2K Features'!$D$5:$CL$125,50,FALSE)</f>
        <v>0</v>
      </c>
      <c r="BD435" s="77">
        <f>VLOOKUP(F435,'N2K Features'!$D$5:$CL$125,51,FALSE)</f>
        <v>0</v>
      </c>
      <c r="BE435" s="77" t="str">
        <f>VLOOKUP(F435,'N2K Features'!$D$5:$CL$125,52,FALSE)</f>
        <v>No</v>
      </c>
      <c r="BF435" s="77">
        <f>VLOOKUP(F435,'N2K Features'!$D$5:$CL$125,53,FALSE)</f>
        <v>0</v>
      </c>
      <c r="BG435" s="77">
        <f>VLOOKUP(F435,'N2K Features'!$D$5:$CL$125,54,FALSE)</f>
        <v>0</v>
      </c>
      <c r="BH435" s="77" t="str">
        <f>VLOOKUP(F435,'N2K Features'!$D$5:$CL$125,55,FALSE)</f>
        <v>No</v>
      </c>
      <c r="BI435" s="77">
        <f>VLOOKUP(F435,'N2K Features'!$D$5:$CL$125,56,FALSE)</f>
        <v>0</v>
      </c>
      <c r="BJ435" s="77">
        <f>VLOOKUP(F435,'N2K Features'!$D$5:$CL$125,57,FALSE)</f>
        <v>0</v>
      </c>
      <c r="BK435" s="77" t="str">
        <f>VLOOKUP(F435,'N2K Features'!$D$5:$CL$125,58,FALSE)</f>
        <v>No</v>
      </c>
      <c r="BL435" s="77">
        <f>VLOOKUP(F435,'N2K Features'!$D$5:$CL$125,59,FALSE)</f>
        <v>0</v>
      </c>
      <c r="BM435" s="77">
        <f>VLOOKUP(F435,'N2K Features'!$D$5:$CL$125,60,FALSE)</f>
        <v>0</v>
      </c>
      <c r="BN435" s="77" t="str">
        <f>VLOOKUP(F435,'N2K Features'!$D$5:$CL$125,61,FALSE)</f>
        <v>No</v>
      </c>
      <c r="BO435" s="77">
        <f>VLOOKUP(F435,'N2K Features'!$D$5:$CL$125,62,FALSE)</f>
        <v>0</v>
      </c>
      <c r="BP435" s="77">
        <f>VLOOKUP(F435,'N2K Features'!$D$5:$CL$125,63,FALSE)</f>
        <v>0</v>
      </c>
      <c r="BQ435" s="77" t="str">
        <f>VLOOKUP(F435,'N2K Features'!$D$5:$CL$125,64,FALSE)</f>
        <v>No</v>
      </c>
      <c r="BR435" s="77">
        <f>VLOOKUP(F435,'N2K Features'!$D$5:$CL$125,65,FALSE)</f>
        <v>0</v>
      </c>
      <c r="BS435" s="77">
        <f>VLOOKUP(F435,'N2K Features'!$D$5:$CL$125,66,FALSE)</f>
        <v>0</v>
      </c>
      <c r="BT435" s="77" t="str">
        <f>VLOOKUP(F435,'N2K Features'!$D$5:$CL$125,67,FALSE)</f>
        <v>No</v>
      </c>
      <c r="BU435" s="77">
        <f>VLOOKUP(F435,'N2K Features'!$D$5:$CL$125,68,FALSE)</f>
        <v>0</v>
      </c>
      <c r="BV435" s="77">
        <f>VLOOKUP(F435,'N2K Features'!$D$5:$CL$125,69,FALSE)</f>
        <v>0</v>
      </c>
      <c r="BW435" s="77" t="str">
        <f>VLOOKUP(F435,'N2K Features'!$D$5:$CL$125,70,FALSE)</f>
        <v>No</v>
      </c>
      <c r="BX435" s="77">
        <f>VLOOKUP(F435,'N2K Features'!$D$5:$CL$125,71,FALSE)</f>
        <v>0</v>
      </c>
      <c r="BY435" s="77">
        <f>VLOOKUP(F435,'N2K Features'!$D$5:$CL$125,72,FALSE)</f>
        <v>0</v>
      </c>
      <c r="BZ435" s="77" t="str">
        <f>VLOOKUP(F435,'N2K Features'!$D$5:$CL$125,73,FALSE)</f>
        <v>No</v>
      </c>
      <c r="CA435" s="77">
        <f>VLOOKUP(F435,'N2K Features'!$D$5:$CL$125,74,FALSE)</f>
        <v>0</v>
      </c>
      <c r="CB435" s="77">
        <f>VLOOKUP(F435,'N2K Features'!$D$5:$CL$125,75,FALSE)</f>
        <v>0</v>
      </c>
      <c r="CC435" s="77" t="str">
        <f>VLOOKUP(F435,'N2K Features'!$D$5:$CL$125,76,FALSE)</f>
        <v>No</v>
      </c>
      <c r="CD435" s="77">
        <f>VLOOKUP(F435,'N2K Features'!$D$5:$CL$125,77,FALSE)</f>
        <v>0</v>
      </c>
      <c r="CE435" s="77">
        <f>VLOOKUP(F435,'N2K Features'!$D$5:$CL$125,78,FALSE)</f>
        <v>0</v>
      </c>
      <c r="CF435" s="77" t="str">
        <f>VLOOKUP(F435,'N2K Features'!$D$5:$CL$125,79,FALSE)</f>
        <v>No</v>
      </c>
      <c r="CG435" s="77">
        <f>VLOOKUP(F435,'N2K Features'!$D$5:$CL$125,80,FALSE)</f>
        <v>0</v>
      </c>
      <c r="CH435" s="77">
        <f>VLOOKUP(F435,'N2K Features'!$D$5:$CL$125,81,FALSE)</f>
        <v>0</v>
      </c>
      <c r="CI435" s="77" t="str">
        <f>VLOOKUP(F435,'N2K Features'!$D$5:$CL$125,82,FALSE)</f>
        <v>No</v>
      </c>
      <c r="CJ435" s="77">
        <f>VLOOKUP(F435,'N2K Features'!$D$5:$CL$125,83,FALSE)</f>
        <v>0</v>
      </c>
      <c r="CK435" s="77">
        <f>VLOOKUP(F435,'N2K Features'!$D$5:$CL$125,84,FALSE)</f>
        <v>0</v>
      </c>
      <c r="CL435" s="77" t="str">
        <f>VLOOKUP(F435,'N2K Features'!$D$5:$CL$125,85,FALSE)</f>
        <v>Yes</v>
      </c>
      <c r="CM435" s="77">
        <f>VLOOKUP(F435,'N2K Features'!$D$5:$CL$125,86,FALSE)</f>
        <v>0</v>
      </c>
      <c r="CN435" s="77" t="str">
        <f>VLOOKUP(F435,'N2K Features'!$D$5:$CL$125,87,FALSE)</f>
        <v>Iconic bird in Wales. Interest for birdwatchers and public.</v>
      </c>
    </row>
    <row r="436" spans="1:92" ht="14.4" hidden="1" x14ac:dyDescent="0.3">
      <c r="A436" s="126" t="s">
        <v>494</v>
      </c>
      <c r="B436" s="126" t="s">
        <v>495</v>
      </c>
      <c r="C436" s="126" t="s">
        <v>404</v>
      </c>
      <c r="D436" s="127"/>
      <c r="E436" s="126" t="s">
        <v>393</v>
      </c>
      <c r="F436" s="126" t="s">
        <v>480</v>
      </c>
      <c r="G436" s="126" t="s">
        <v>794</v>
      </c>
      <c r="H436" s="126" t="s">
        <v>482</v>
      </c>
      <c r="I436" s="173" t="str">
        <f>VLOOKUP(F436,'N2K Features'!$D$5:$CL$125,4,FALSE)</f>
        <v>No</v>
      </c>
      <c r="J436" s="77">
        <f>VLOOKUP(F436,'N2K Features'!$D$5:$CL$125,5,FALSE)</f>
        <v>0</v>
      </c>
      <c r="K436" s="77">
        <f>VLOOKUP(F436,'N2K Features'!$D$5:$CL$125,6,FALSE)</f>
        <v>0</v>
      </c>
      <c r="L436" s="77" t="str">
        <f>VLOOKUP(F436,'N2K Features'!$D$5:$CL$125,7,FALSE)</f>
        <v>No</v>
      </c>
      <c r="M436" s="77" t="str">
        <f>VLOOKUP(F436,'N2K Features'!$D$5:$CL$125,8,FALSE)</f>
        <v>Negligible</v>
      </c>
      <c r="N436" s="77">
        <f>VLOOKUP(F436,'N2K Features'!$D$5:$CL$125,9,FALSE)</f>
        <v>0</v>
      </c>
      <c r="O436" s="77" t="str">
        <f>VLOOKUP(F436,'N2K Features'!$D$5:$CL$125,10,FALSE)</f>
        <v>No</v>
      </c>
      <c r="P436" s="77" t="str">
        <f>VLOOKUP(F436,'N2K Features'!$D$5:$CL$125,11,FALSE)</f>
        <v>Negligible</v>
      </c>
      <c r="Q436" s="77">
        <f>VLOOKUP(F436,'N2K Features'!$D$5:$CL$125,12,FALSE)</f>
        <v>0</v>
      </c>
      <c r="R436" s="77" t="str">
        <f>VLOOKUP(F436,'N2K Features'!$D$5:$CL$125,13,FALSE)</f>
        <v>No</v>
      </c>
      <c r="S436" s="77">
        <f>VLOOKUP(F436,'N2K Features'!$D$5:$CL$125,14,FALSE)</f>
        <v>0</v>
      </c>
      <c r="T436" s="77">
        <f>VLOOKUP(F436,'N2K Features'!$D$5:$CL$125,15,FALSE)</f>
        <v>0</v>
      </c>
      <c r="U436" s="77" t="str">
        <f>VLOOKUP(F436,'N2K Features'!$D$5:$CL$125,16,FALSE)</f>
        <v>No</v>
      </c>
      <c r="V436" s="77">
        <f>VLOOKUP(F436,'N2K Features'!$D$5:$CL$125, 17,FALSE)</f>
        <v>0</v>
      </c>
      <c r="W436" s="77">
        <f>VLOOKUP(F436,'N2K Features'!$D$5:$CL$125,18,FALSE)</f>
        <v>0</v>
      </c>
      <c r="X436" s="77" t="str">
        <f>VLOOKUP(F436,'N2K Features'!$D$5:$CL$125,19,FALSE)</f>
        <v>No</v>
      </c>
      <c r="Y436" s="77">
        <f>VLOOKUP(F436,'N2K Features'!$D$5:$CL$125,20,FALSE)</f>
        <v>0</v>
      </c>
      <c r="Z436" s="77">
        <f>VLOOKUP(F436,'N2K Features'!$D$5:$CL$125,21,FALSE)</f>
        <v>0</v>
      </c>
      <c r="AA436" s="77" t="str">
        <f>VLOOKUP(F436,'N2K Features'!$D$5:$CL$125,22,FALSE)</f>
        <v>No</v>
      </c>
      <c r="AB436" s="77">
        <f>VLOOKUP(F436,'N2K Features'!$D$5:$CL$125,23,FALSE)</f>
        <v>0</v>
      </c>
      <c r="AC436" s="77">
        <f>VLOOKUP(F436,'N2K Features'!$D$5:$CL$125,24,FALSE)</f>
        <v>0</v>
      </c>
      <c r="AD436" s="77" t="str">
        <f>VLOOKUP(F436,'N2K Features'!$D$5:$CL$125,25,FALSE)</f>
        <v>No</v>
      </c>
      <c r="AE436" s="77">
        <f>VLOOKUP(F436,'N2K Features'!$D$5:$CL$125,26,FALSE)</f>
        <v>0</v>
      </c>
      <c r="AF436" s="77">
        <f>VLOOKUP(F436,'N2K Features'!$D$5:$CL$125,27,FALSE)</f>
        <v>0</v>
      </c>
      <c r="AG436" s="77" t="str">
        <f>VLOOKUP(F436,'N2K Features'!$D$5:$CL$125,28,FALSE)</f>
        <v>No</v>
      </c>
      <c r="AH436" s="77">
        <f>VLOOKUP(F436,'N2K Features'!$D$5:$CL$125,29,FALSE)</f>
        <v>0</v>
      </c>
      <c r="AI436" s="77">
        <f>VLOOKUP(F436,'N2K Features'!$D$5:$CL$125,30,FALSE)</f>
        <v>0</v>
      </c>
      <c r="AJ436" s="77" t="str">
        <f>VLOOKUP(F436,'N2K Features'!$D$5:$CL$125,31,FALSE)</f>
        <v>No</v>
      </c>
      <c r="AK436" s="77">
        <f>VLOOKUP(F436,'N2K Features'!$D$5:$CL$125,32,FALSE)</f>
        <v>0</v>
      </c>
      <c r="AL436" s="77">
        <f>VLOOKUP(F436,'N2K Features'!$D$5:$CL$125,33,FALSE)</f>
        <v>0</v>
      </c>
      <c r="AM436" s="77" t="str">
        <f>VLOOKUP(F436,'N2K Features'!$D$5:$CL$125,34,FALSE)</f>
        <v>No</v>
      </c>
      <c r="AN436" s="77">
        <f>VLOOKUP(F436,'N2K Features'!$D$5:$CL$125,35,FALSE)</f>
        <v>0</v>
      </c>
      <c r="AO436" s="77">
        <f>VLOOKUP(F436,'N2K Features'!$D$5:$CL$125,36,FALSE)</f>
        <v>0</v>
      </c>
      <c r="AP436" s="77" t="str">
        <f>VLOOKUP(F436,'N2K Features'!$D$5:$CL$125,37,FALSE)</f>
        <v>No</v>
      </c>
      <c r="AQ436" s="77">
        <f>VLOOKUP(F436,'N2K Features'!$D$5:$CL$125,38,FALSE)</f>
        <v>0</v>
      </c>
      <c r="AR436" s="77">
        <f>VLOOKUP(F436,'N2K Features'!$D$5:$CL$125,39,FALSE)</f>
        <v>0</v>
      </c>
      <c r="AS436" s="77" t="str">
        <f>VLOOKUP(F436,'N2K Features'!$D$5:$CL$125,40,FALSE)</f>
        <v>No</v>
      </c>
      <c r="AT436" s="77">
        <f>VLOOKUP(F436,'N2K Features'!$D$5:$CL$125,41,FALSE)</f>
        <v>0</v>
      </c>
      <c r="AU436" s="77">
        <f>VLOOKUP(F436,'N2K Features'!$D$5:$CL$125,42,FALSE)</f>
        <v>0</v>
      </c>
      <c r="AV436" s="77" t="str">
        <f>VLOOKUP(F436,'N2K Features'!$D$5:$CL$125,43,FALSE)</f>
        <v>No</v>
      </c>
      <c r="AW436" s="77">
        <f>VLOOKUP(F436,'N2K Features'!$D$5:$CL$125,44,FALSE)</f>
        <v>0</v>
      </c>
      <c r="AX436" s="77">
        <f>VLOOKUP(F436,'N2K Features'!$D$5:$CL$125,45,FALSE)</f>
        <v>0</v>
      </c>
      <c r="AY436" s="77" t="str">
        <f>VLOOKUP(F436,'N2K Features'!$D$5:$CL$125,46,FALSE)</f>
        <v>No</v>
      </c>
      <c r="AZ436" s="77">
        <f>VLOOKUP(F436,'N2K Features'!$D$5:$CL$125,47,FALSE)</f>
        <v>0</v>
      </c>
      <c r="BA436" s="77">
        <f>VLOOKUP(F436,'N2K Features'!$D$5:$CL$125,48,FALSE)</f>
        <v>0</v>
      </c>
      <c r="BB436" s="77" t="str">
        <f>VLOOKUP(F436,'N2K Features'!$D$5:$CL$125,49,FALSE)</f>
        <v>No</v>
      </c>
      <c r="BC436" s="77">
        <f>VLOOKUP(F436,'N2K Features'!$D$5:$CL$125,50,FALSE)</f>
        <v>0</v>
      </c>
      <c r="BD436" s="77">
        <f>VLOOKUP(F436,'N2K Features'!$D$5:$CL$125,51,FALSE)</f>
        <v>0</v>
      </c>
      <c r="BE436" s="77" t="str">
        <f>VLOOKUP(F436,'N2K Features'!$D$5:$CL$125,52,FALSE)</f>
        <v>No</v>
      </c>
      <c r="BF436" s="77">
        <f>VLOOKUP(F436,'N2K Features'!$D$5:$CL$125,53,FALSE)</f>
        <v>0</v>
      </c>
      <c r="BG436" s="77">
        <f>VLOOKUP(F436,'N2K Features'!$D$5:$CL$125,54,FALSE)</f>
        <v>0</v>
      </c>
      <c r="BH436" s="77" t="str">
        <f>VLOOKUP(F436,'N2K Features'!$D$5:$CL$125,55,FALSE)</f>
        <v>No</v>
      </c>
      <c r="BI436" s="77">
        <f>VLOOKUP(F436,'N2K Features'!$D$5:$CL$125,56,FALSE)</f>
        <v>0</v>
      </c>
      <c r="BJ436" s="77">
        <f>VLOOKUP(F436,'N2K Features'!$D$5:$CL$125,57,FALSE)</f>
        <v>0</v>
      </c>
      <c r="BK436" s="77" t="str">
        <f>VLOOKUP(F436,'N2K Features'!$D$5:$CL$125,58,FALSE)</f>
        <v>No</v>
      </c>
      <c r="BL436" s="77">
        <f>VLOOKUP(F436,'N2K Features'!$D$5:$CL$125,59,FALSE)</f>
        <v>0</v>
      </c>
      <c r="BM436" s="77">
        <f>VLOOKUP(F436,'N2K Features'!$D$5:$CL$125,60,FALSE)</f>
        <v>0</v>
      </c>
      <c r="BN436" s="77" t="str">
        <f>VLOOKUP(F436,'N2K Features'!$D$5:$CL$125,61,FALSE)</f>
        <v>No</v>
      </c>
      <c r="BO436" s="77">
        <f>VLOOKUP(F436,'N2K Features'!$D$5:$CL$125,62,FALSE)</f>
        <v>0</v>
      </c>
      <c r="BP436" s="77">
        <f>VLOOKUP(F436,'N2K Features'!$D$5:$CL$125,63,FALSE)</f>
        <v>0</v>
      </c>
      <c r="BQ436" s="77" t="str">
        <f>VLOOKUP(F436,'N2K Features'!$D$5:$CL$125,64,FALSE)</f>
        <v>No</v>
      </c>
      <c r="BR436" s="77">
        <f>VLOOKUP(F436,'N2K Features'!$D$5:$CL$125,65,FALSE)</f>
        <v>0</v>
      </c>
      <c r="BS436" s="77">
        <f>VLOOKUP(F436,'N2K Features'!$D$5:$CL$125,66,FALSE)</f>
        <v>0</v>
      </c>
      <c r="BT436" s="77" t="str">
        <f>VLOOKUP(F436,'N2K Features'!$D$5:$CL$125,67,FALSE)</f>
        <v>No</v>
      </c>
      <c r="BU436" s="77">
        <f>VLOOKUP(F436,'N2K Features'!$D$5:$CL$125,68,FALSE)</f>
        <v>0</v>
      </c>
      <c r="BV436" s="77">
        <f>VLOOKUP(F436,'N2K Features'!$D$5:$CL$125,69,FALSE)</f>
        <v>0</v>
      </c>
      <c r="BW436" s="77" t="str">
        <f>VLOOKUP(F436,'N2K Features'!$D$5:$CL$125,70,FALSE)</f>
        <v>No</v>
      </c>
      <c r="BX436" s="77">
        <f>VLOOKUP(F436,'N2K Features'!$D$5:$CL$125,71,FALSE)</f>
        <v>0</v>
      </c>
      <c r="BY436" s="77">
        <f>VLOOKUP(F436,'N2K Features'!$D$5:$CL$125,72,FALSE)</f>
        <v>0</v>
      </c>
      <c r="BZ436" s="77" t="str">
        <f>VLOOKUP(F436,'N2K Features'!$D$5:$CL$125,73,FALSE)</f>
        <v>No</v>
      </c>
      <c r="CA436" s="77">
        <f>VLOOKUP(F436,'N2K Features'!$D$5:$CL$125,74,FALSE)</f>
        <v>0</v>
      </c>
      <c r="CB436" s="77">
        <f>VLOOKUP(F436,'N2K Features'!$D$5:$CL$125,75,FALSE)</f>
        <v>0</v>
      </c>
      <c r="CC436" s="77" t="str">
        <f>VLOOKUP(F436,'N2K Features'!$D$5:$CL$125,76,FALSE)</f>
        <v>No</v>
      </c>
      <c r="CD436" s="77">
        <f>VLOOKUP(F436,'N2K Features'!$D$5:$CL$125,77,FALSE)</f>
        <v>0</v>
      </c>
      <c r="CE436" s="77">
        <f>VLOOKUP(F436,'N2K Features'!$D$5:$CL$125,78,FALSE)</f>
        <v>0</v>
      </c>
      <c r="CF436" s="77" t="str">
        <f>VLOOKUP(F436,'N2K Features'!$D$5:$CL$125,79,FALSE)</f>
        <v>No</v>
      </c>
      <c r="CG436" s="77">
        <f>VLOOKUP(F436,'N2K Features'!$D$5:$CL$125,80,FALSE)</f>
        <v>0</v>
      </c>
      <c r="CH436" s="77">
        <f>VLOOKUP(F436,'N2K Features'!$D$5:$CL$125,81,FALSE)</f>
        <v>0</v>
      </c>
      <c r="CI436" s="77" t="str">
        <f>VLOOKUP(F436,'N2K Features'!$D$5:$CL$125,82,FALSE)</f>
        <v>No</v>
      </c>
      <c r="CJ436" s="77">
        <f>VLOOKUP(F436,'N2K Features'!$D$5:$CL$125,83,FALSE)</f>
        <v>0</v>
      </c>
      <c r="CK436" s="77">
        <f>VLOOKUP(F436,'N2K Features'!$D$5:$CL$125,84,FALSE)</f>
        <v>0</v>
      </c>
      <c r="CL436" s="77" t="str">
        <f>VLOOKUP(F436,'N2K Features'!$D$5:$CL$125,85,FALSE)</f>
        <v>Yes</v>
      </c>
      <c r="CM436" s="77">
        <f>VLOOKUP(F436,'N2K Features'!$D$5:$CL$125,86,FALSE)</f>
        <v>0</v>
      </c>
      <c r="CN436" s="77" t="str">
        <f>VLOOKUP(F436,'N2K Features'!$D$5:$CL$125,87,FALSE)</f>
        <v>Iconic bird in Wales. Interest for birdwatchers and public.</v>
      </c>
    </row>
    <row r="437" spans="1:92" ht="14.4" hidden="1" x14ac:dyDescent="0.3">
      <c r="A437" s="126" t="s">
        <v>496</v>
      </c>
      <c r="B437" s="126" t="s">
        <v>581</v>
      </c>
      <c r="C437" s="126" t="s">
        <v>470</v>
      </c>
      <c r="D437" s="127"/>
      <c r="E437" s="126" t="s">
        <v>401</v>
      </c>
      <c r="F437" s="126" t="s">
        <v>468</v>
      </c>
      <c r="G437" s="126" t="s">
        <v>401</v>
      </c>
      <c r="H437" s="126" t="s">
        <v>471</v>
      </c>
      <c r="I437" s="173" t="str">
        <f>VLOOKUP(F437,'N2K Features'!$D$5:$CL$125,4,FALSE)</f>
        <v>No</v>
      </c>
      <c r="J437" s="77">
        <f>VLOOKUP(F437,'N2K Features'!$D$5:$CL$125,5,FALSE)</f>
        <v>0</v>
      </c>
      <c r="K437" s="77">
        <f>VLOOKUP(F437,'N2K Features'!$D$5:$CL$125,6,FALSE)</f>
        <v>0</v>
      </c>
      <c r="L437" s="77" t="str">
        <f>VLOOKUP(F437,'N2K Features'!$D$5:$CL$125,7,FALSE)</f>
        <v>No</v>
      </c>
      <c r="M437" s="77" t="str">
        <f>VLOOKUP(F437,'N2K Features'!$D$5:$CL$125,8,FALSE)</f>
        <v>Negligible</v>
      </c>
      <c r="N437" s="77">
        <f>VLOOKUP(F437,'N2K Features'!$D$5:$CL$125,9,FALSE)</f>
        <v>0</v>
      </c>
      <c r="O437" s="77" t="str">
        <f>VLOOKUP(F437,'N2K Features'!$D$5:$CL$125,10,FALSE)</f>
        <v>No</v>
      </c>
      <c r="P437" s="77" t="str">
        <f>VLOOKUP(F437,'N2K Features'!$D$5:$CL$125,11,FALSE)</f>
        <v>Negligible</v>
      </c>
      <c r="Q437" s="77">
        <f>VLOOKUP(F437,'N2K Features'!$D$5:$CL$125,12,FALSE)</f>
        <v>0</v>
      </c>
      <c r="R437" s="77" t="str">
        <f>VLOOKUP(F437,'N2K Features'!$D$5:$CL$125,13,FALSE)</f>
        <v>No</v>
      </c>
      <c r="S437" s="77">
        <f>VLOOKUP(F437,'N2K Features'!$D$5:$CL$125,14,FALSE)</f>
        <v>0</v>
      </c>
      <c r="T437" s="77">
        <f>VLOOKUP(F437,'N2K Features'!$D$5:$CL$125,15,FALSE)</f>
        <v>0</v>
      </c>
      <c r="U437" s="77" t="str">
        <f>VLOOKUP(F437,'N2K Features'!$D$5:$CL$125,16,FALSE)</f>
        <v>No</v>
      </c>
      <c r="V437" s="77">
        <f>VLOOKUP(F437,'N2K Features'!$D$5:$CL$125, 17,FALSE)</f>
        <v>0</v>
      </c>
      <c r="W437" s="77">
        <f>VLOOKUP(F437,'N2K Features'!$D$5:$CL$125,18,FALSE)</f>
        <v>0</v>
      </c>
      <c r="X437" s="77" t="str">
        <f>VLOOKUP(F437,'N2K Features'!$D$5:$CL$125,19,FALSE)</f>
        <v>No</v>
      </c>
      <c r="Y437" s="77">
        <f>VLOOKUP(F437,'N2K Features'!$D$5:$CL$125,20,FALSE)</f>
        <v>0</v>
      </c>
      <c r="Z437" s="77">
        <f>VLOOKUP(F437,'N2K Features'!$D$5:$CL$125,21,FALSE)</f>
        <v>0</v>
      </c>
      <c r="AA437" s="77" t="str">
        <f>VLOOKUP(F437,'N2K Features'!$D$5:$CL$125,22,FALSE)</f>
        <v>No</v>
      </c>
      <c r="AB437" s="77">
        <f>VLOOKUP(F437,'N2K Features'!$D$5:$CL$125,23,FALSE)</f>
        <v>0</v>
      </c>
      <c r="AC437" s="77">
        <f>VLOOKUP(F437,'N2K Features'!$D$5:$CL$125,24,FALSE)</f>
        <v>0</v>
      </c>
      <c r="AD437" s="77" t="str">
        <f>VLOOKUP(F437,'N2K Features'!$D$5:$CL$125,25,FALSE)</f>
        <v>No</v>
      </c>
      <c r="AE437" s="77">
        <f>VLOOKUP(F437,'N2K Features'!$D$5:$CL$125,26,FALSE)</f>
        <v>0</v>
      </c>
      <c r="AF437" s="77">
        <f>VLOOKUP(F437,'N2K Features'!$D$5:$CL$125,27,FALSE)</f>
        <v>0</v>
      </c>
      <c r="AG437" s="77" t="str">
        <f>VLOOKUP(F437,'N2K Features'!$D$5:$CL$125,28,FALSE)</f>
        <v>No</v>
      </c>
      <c r="AH437" s="77">
        <f>VLOOKUP(F437,'N2K Features'!$D$5:$CL$125,29,FALSE)</f>
        <v>0</v>
      </c>
      <c r="AI437" s="77">
        <f>VLOOKUP(F437,'N2K Features'!$D$5:$CL$125,30,FALSE)</f>
        <v>0</v>
      </c>
      <c r="AJ437" s="77" t="str">
        <f>VLOOKUP(F437,'N2K Features'!$D$5:$CL$125,31,FALSE)</f>
        <v>No</v>
      </c>
      <c r="AK437" s="77">
        <f>VLOOKUP(F437,'N2K Features'!$D$5:$CL$125,32,FALSE)</f>
        <v>0</v>
      </c>
      <c r="AL437" s="77">
        <f>VLOOKUP(F437,'N2K Features'!$D$5:$CL$125,33,FALSE)</f>
        <v>0</v>
      </c>
      <c r="AM437" s="77" t="str">
        <f>VLOOKUP(F437,'N2K Features'!$D$5:$CL$125,34,FALSE)</f>
        <v>No</v>
      </c>
      <c r="AN437" s="77">
        <f>VLOOKUP(F437,'N2K Features'!$D$5:$CL$125,35,FALSE)</f>
        <v>0</v>
      </c>
      <c r="AO437" s="77">
        <f>VLOOKUP(F437,'N2K Features'!$D$5:$CL$125,36,FALSE)</f>
        <v>0</v>
      </c>
      <c r="AP437" s="77" t="str">
        <f>VLOOKUP(F437,'N2K Features'!$D$5:$CL$125,37,FALSE)</f>
        <v>No</v>
      </c>
      <c r="AQ437" s="77">
        <f>VLOOKUP(F437,'N2K Features'!$D$5:$CL$125,38,FALSE)</f>
        <v>0</v>
      </c>
      <c r="AR437" s="77">
        <f>VLOOKUP(F437,'N2K Features'!$D$5:$CL$125,39,FALSE)</f>
        <v>0</v>
      </c>
      <c r="AS437" s="77" t="str">
        <f>VLOOKUP(F437,'N2K Features'!$D$5:$CL$125,40,FALSE)</f>
        <v>No</v>
      </c>
      <c r="AT437" s="77">
        <f>VLOOKUP(F437,'N2K Features'!$D$5:$CL$125,41,FALSE)</f>
        <v>0</v>
      </c>
      <c r="AU437" s="77">
        <f>VLOOKUP(F437,'N2K Features'!$D$5:$CL$125,42,FALSE)</f>
        <v>0</v>
      </c>
      <c r="AV437" s="77" t="str">
        <f>VLOOKUP(F437,'N2K Features'!$D$5:$CL$125,43,FALSE)</f>
        <v>No</v>
      </c>
      <c r="AW437" s="77">
        <f>VLOOKUP(F437,'N2K Features'!$D$5:$CL$125,44,FALSE)</f>
        <v>0</v>
      </c>
      <c r="AX437" s="77">
        <f>VLOOKUP(F437,'N2K Features'!$D$5:$CL$125,45,FALSE)</f>
        <v>0</v>
      </c>
      <c r="AY437" s="77" t="str">
        <f>VLOOKUP(F437,'N2K Features'!$D$5:$CL$125,46,FALSE)</f>
        <v>No</v>
      </c>
      <c r="AZ437" s="77">
        <f>VLOOKUP(F437,'N2K Features'!$D$5:$CL$125,47,FALSE)</f>
        <v>0</v>
      </c>
      <c r="BA437" s="77">
        <f>VLOOKUP(F437,'N2K Features'!$D$5:$CL$125,48,FALSE)</f>
        <v>0</v>
      </c>
      <c r="BB437" s="77" t="str">
        <f>VLOOKUP(F437,'N2K Features'!$D$5:$CL$125,49,FALSE)</f>
        <v>No</v>
      </c>
      <c r="BC437" s="77">
        <f>VLOOKUP(F437,'N2K Features'!$D$5:$CL$125,50,FALSE)</f>
        <v>0</v>
      </c>
      <c r="BD437" s="77">
        <f>VLOOKUP(F437,'N2K Features'!$D$5:$CL$125,51,FALSE)</f>
        <v>0</v>
      </c>
      <c r="BE437" s="77" t="str">
        <f>VLOOKUP(F437,'N2K Features'!$D$5:$CL$125,52,FALSE)</f>
        <v>No</v>
      </c>
      <c r="BF437" s="77">
        <f>VLOOKUP(F437,'N2K Features'!$D$5:$CL$125,53,FALSE)</f>
        <v>0</v>
      </c>
      <c r="BG437" s="77">
        <f>VLOOKUP(F437,'N2K Features'!$D$5:$CL$125,54,FALSE)</f>
        <v>0</v>
      </c>
      <c r="BH437" s="77" t="str">
        <f>VLOOKUP(F437,'N2K Features'!$D$5:$CL$125,55,FALSE)</f>
        <v>No</v>
      </c>
      <c r="BI437" s="77">
        <f>VLOOKUP(F437,'N2K Features'!$D$5:$CL$125,56,FALSE)</f>
        <v>0</v>
      </c>
      <c r="BJ437" s="77">
        <f>VLOOKUP(F437,'N2K Features'!$D$5:$CL$125,57,FALSE)</f>
        <v>0</v>
      </c>
      <c r="BK437" s="77" t="str">
        <f>VLOOKUP(F437,'N2K Features'!$D$5:$CL$125,58,FALSE)</f>
        <v>No</v>
      </c>
      <c r="BL437" s="77">
        <f>VLOOKUP(F437,'N2K Features'!$D$5:$CL$125,59,FALSE)</f>
        <v>0</v>
      </c>
      <c r="BM437" s="77">
        <f>VLOOKUP(F437,'N2K Features'!$D$5:$CL$125,60,FALSE)</f>
        <v>0</v>
      </c>
      <c r="BN437" s="77" t="str">
        <f>VLOOKUP(F437,'N2K Features'!$D$5:$CL$125,61,FALSE)</f>
        <v>No</v>
      </c>
      <c r="BO437" s="77">
        <f>VLOOKUP(F437,'N2K Features'!$D$5:$CL$125,62,FALSE)</f>
        <v>0</v>
      </c>
      <c r="BP437" s="77">
        <f>VLOOKUP(F437,'N2K Features'!$D$5:$CL$125,63,FALSE)</f>
        <v>0</v>
      </c>
      <c r="BQ437" s="77" t="str">
        <f>VLOOKUP(F437,'N2K Features'!$D$5:$CL$125,64,FALSE)</f>
        <v>No</v>
      </c>
      <c r="BR437" s="77">
        <f>VLOOKUP(F437,'N2K Features'!$D$5:$CL$125,65,FALSE)</f>
        <v>0</v>
      </c>
      <c r="BS437" s="77">
        <f>VLOOKUP(F437,'N2K Features'!$D$5:$CL$125,66,FALSE)</f>
        <v>0</v>
      </c>
      <c r="BT437" s="77" t="str">
        <f>VLOOKUP(F437,'N2K Features'!$D$5:$CL$125,67,FALSE)</f>
        <v>No</v>
      </c>
      <c r="BU437" s="77">
        <f>VLOOKUP(F437,'N2K Features'!$D$5:$CL$125,68,FALSE)</f>
        <v>0</v>
      </c>
      <c r="BV437" s="77">
        <f>VLOOKUP(F437,'N2K Features'!$D$5:$CL$125,69,FALSE)</f>
        <v>0</v>
      </c>
      <c r="BW437" s="77" t="str">
        <f>VLOOKUP(F437,'N2K Features'!$D$5:$CL$125,70,FALSE)</f>
        <v>No</v>
      </c>
      <c r="BX437" s="77">
        <f>VLOOKUP(F437,'N2K Features'!$D$5:$CL$125,71,FALSE)</f>
        <v>0</v>
      </c>
      <c r="BY437" s="77">
        <f>VLOOKUP(F437,'N2K Features'!$D$5:$CL$125,72,FALSE)</f>
        <v>0</v>
      </c>
      <c r="BZ437" s="77" t="str">
        <f>VLOOKUP(F437,'N2K Features'!$D$5:$CL$125,73,FALSE)</f>
        <v>No</v>
      </c>
      <c r="CA437" s="77">
        <f>VLOOKUP(F437,'N2K Features'!$D$5:$CL$125,74,FALSE)</f>
        <v>0</v>
      </c>
      <c r="CB437" s="77">
        <f>VLOOKUP(F437,'N2K Features'!$D$5:$CL$125,75,FALSE)</f>
        <v>0</v>
      </c>
      <c r="CC437" s="77" t="str">
        <f>VLOOKUP(F437,'N2K Features'!$D$5:$CL$125,76,FALSE)</f>
        <v>No</v>
      </c>
      <c r="CD437" s="77">
        <f>VLOOKUP(F437,'N2K Features'!$D$5:$CL$125,77,FALSE)</f>
        <v>0</v>
      </c>
      <c r="CE437" s="77">
        <f>VLOOKUP(F437,'N2K Features'!$D$5:$CL$125,78,FALSE)</f>
        <v>0</v>
      </c>
      <c r="CF437" s="77" t="str">
        <f>VLOOKUP(F437,'N2K Features'!$D$5:$CL$125,79,FALSE)</f>
        <v>No</v>
      </c>
      <c r="CG437" s="77">
        <f>VLOOKUP(F437,'N2K Features'!$D$5:$CL$125,80,FALSE)</f>
        <v>0</v>
      </c>
      <c r="CH437" s="77">
        <f>VLOOKUP(F437,'N2K Features'!$D$5:$CL$125,81,FALSE)</f>
        <v>0</v>
      </c>
      <c r="CI437" s="77" t="str">
        <f>VLOOKUP(F437,'N2K Features'!$D$5:$CL$125,82,FALSE)</f>
        <v>No</v>
      </c>
      <c r="CJ437" s="77">
        <f>VLOOKUP(F437,'N2K Features'!$D$5:$CL$125,83,FALSE)</f>
        <v>0</v>
      </c>
      <c r="CK437" s="77">
        <f>VLOOKUP(F437,'N2K Features'!$D$5:$CL$125,84,FALSE)</f>
        <v>0</v>
      </c>
      <c r="CL437" s="77" t="str">
        <f>VLOOKUP(F437,'N2K Features'!$D$5:$CL$125,85,FALSE)</f>
        <v>Yes</v>
      </c>
      <c r="CM437" s="77">
        <f>VLOOKUP(F437,'N2K Features'!$D$5:$CL$125,86,FALSE)</f>
        <v>0</v>
      </c>
      <c r="CN437" s="77" t="str">
        <f>VLOOKUP(F437,'N2K Features'!$D$5:$CL$125,87,FALSE)</f>
        <v>Iconic bird in Wales. Interest for birdwatchers and public.</v>
      </c>
    </row>
    <row r="438" spans="1:92" ht="14.4" hidden="1" x14ac:dyDescent="0.3">
      <c r="A438" s="126" t="s">
        <v>497</v>
      </c>
      <c r="B438" s="126" t="s">
        <v>498</v>
      </c>
      <c r="C438" s="126" t="s">
        <v>430</v>
      </c>
      <c r="D438" s="127"/>
      <c r="E438" s="126" t="s">
        <v>393</v>
      </c>
      <c r="F438" s="126" t="s">
        <v>428</v>
      </c>
      <c r="G438" s="126" t="s">
        <v>429</v>
      </c>
      <c r="H438" s="126" t="s">
        <v>405</v>
      </c>
      <c r="I438" s="173" t="str">
        <f>VLOOKUP(F438,'N2K Features'!$D$5:$CL$125,4,FALSE)</f>
        <v>No</v>
      </c>
      <c r="J438" s="77">
        <f>VLOOKUP(F438,'N2K Features'!$D$5:$CL$125,5,FALSE)</f>
        <v>0</v>
      </c>
      <c r="K438" s="77">
        <f>VLOOKUP(F438,'N2K Features'!$D$5:$CL$125,6,FALSE)</f>
        <v>0</v>
      </c>
      <c r="L438" s="77" t="str">
        <f>VLOOKUP(F438,'N2K Features'!$D$5:$CL$125,7,FALSE)</f>
        <v>No</v>
      </c>
      <c r="M438" s="77" t="str">
        <f>VLOOKUP(F438,'N2K Features'!$D$5:$CL$125,8,FALSE)</f>
        <v>Negligible</v>
      </c>
      <c r="N438" s="77">
        <f>VLOOKUP(F438,'N2K Features'!$D$5:$CL$125,9,FALSE)</f>
        <v>0</v>
      </c>
      <c r="O438" s="77" t="str">
        <f>VLOOKUP(F438,'N2K Features'!$D$5:$CL$125,10,FALSE)</f>
        <v>No</v>
      </c>
      <c r="P438" s="77" t="str">
        <f>VLOOKUP(F438,'N2K Features'!$D$5:$CL$125,11,FALSE)</f>
        <v>Negligible</v>
      </c>
      <c r="Q438" s="77">
        <f>VLOOKUP(F438,'N2K Features'!$D$5:$CL$125,12,FALSE)</f>
        <v>0</v>
      </c>
      <c r="R438" s="77" t="str">
        <f>VLOOKUP(F438,'N2K Features'!$D$5:$CL$125,13,FALSE)</f>
        <v>No</v>
      </c>
      <c r="S438" s="77">
        <f>VLOOKUP(F438,'N2K Features'!$D$5:$CL$125,14,FALSE)</f>
        <v>0</v>
      </c>
      <c r="T438" s="77">
        <f>VLOOKUP(F438,'N2K Features'!$D$5:$CL$125,15,FALSE)</f>
        <v>0</v>
      </c>
      <c r="U438" s="77" t="str">
        <f>VLOOKUP(F438,'N2K Features'!$D$5:$CL$125,16,FALSE)</f>
        <v>No</v>
      </c>
      <c r="V438" s="77">
        <f>VLOOKUP(F438,'N2K Features'!$D$5:$CL$125, 17,FALSE)</f>
        <v>0</v>
      </c>
      <c r="W438" s="77">
        <f>VLOOKUP(F438,'N2K Features'!$D$5:$CL$125,18,FALSE)</f>
        <v>0</v>
      </c>
      <c r="X438" s="77" t="str">
        <f>VLOOKUP(F438,'N2K Features'!$D$5:$CL$125,19,FALSE)</f>
        <v>No</v>
      </c>
      <c r="Y438" s="77">
        <f>VLOOKUP(F438,'N2K Features'!$D$5:$CL$125,20,FALSE)</f>
        <v>0</v>
      </c>
      <c r="Z438" s="77">
        <f>VLOOKUP(F438,'N2K Features'!$D$5:$CL$125,21,FALSE)</f>
        <v>0</v>
      </c>
      <c r="AA438" s="77" t="str">
        <f>VLOOKUP(F438,'N2K Features'!$D$5:$CL$125,22,FALSE)</f>
        <v>No</v>
      </c>
      <c r="AB438" s="77">
        <f>VLOOKUP(F438,'N2K Features'!$D$5:$CL$125,23,FALSE)</f>
        <v>0</v>
      </c>
      <c r="AC438" s="77">
        <f>VLOOKUP(F438,'N2K Features'!$D$5:$CL$125,24,FALSE)</f>
        <v>0</v>
      </c>
      <c r="AD438" s="77" t="str">
        <f>VLOOKUP(F438,'N2K Features'!$D$5:$CL$125,25,FALSE)</f>
        <v>No</v>
      </c>
      <c r="AE438" s="77">
        <f>VLOOKUP(F438,'N2K Features'!$D$5:$CL$125,26,FALSE)</f>
        <v>0</v>
      </c>
      <c r="AF438" s="77">
        <f>VLOOKUP(F438,'N2K Features'!$D$5:$CL$125,27,FALSE)</f>
        <v>0</v>
      </c>
      <c r="AG438" s="77" t="str">
        <f>VLOOKUP(F438,'N2K Features'!$D$5:$CL$125,28,FALSE)</f>
        <v>No</v>
      </c>
      <c r="AH438" s="77">
        <f>VLOOKUP(F438,'N2K Features'!$D$5:$CL$125,29,FALSE)</f>
        <v>0</v>
      </c>
      <c r="AI438" s="77">
        <f>VLOOKUP(F438,'N2K Features'!$D$5:$CL$125,30,FALSE)</f>
        <v>0</v>
      </c>
      <c r="AJ438" s="77" t="str">
        <f>VLOOKUP(F438,'N2K Features'!$D$5:$CL$125,31,FALSE)</f>
        <v>No</v>
      </c>
      <c r="AK438" s="77">
        <f>VLOOKUP(F438,'N2K Features'!$D$5:$CL$125,32,FALSE)</f>
        <v>0</v>
      </c>
      <c r="AL438" s="77">
        <f>VLOOKUP(F438,'N2K Features'!$D$5:$CL$125,33,FALSE)</f>
        <v>0</v>
      </c>
      <c r="AM438" s="77" t="str">
        <f>VLOOKUP(F438,'N2K Features'!$D$5:$CL$125,34,FALSE)</f>
        <v>No</v>
      </c>
      <c r="AN438" s="77">
        <f>VLOOKUP(F438,'N2K Features'!$D$5:$CL$125,35,FALSE)</f>
        <v>0</v>
      </c>
      <c r="AO438" s="77">
        <f>VLOOKUP(F438,'N2K Features'!$D$5:$CL$125,36,FALSE)</f>
        <v>0</v>
      </c>
      <c r="AP438" s="77" t="str">
        <f>VLOOKUP(F438,'N2K Features'!$D$5:$CL$125,37,FALSE)</f>
        <v>No</v>
      </c>
      <c r="AQ438" s="77">
        <f>VLOOKUP(F438,'N2K Features'!$D$5:$CL$125,38,FALSE)</f>
        <v>0</v>
      </c>
      <c r="AR438" s="77">
        <f>VLOOKUP(F438,'N2K Features'!$D$5:$CL$125,39,FALSE)</f>
        <v>0</v>
      </c>
      <c r="AS438" s="77" t="str">
        <f>VLOOKUP(F438,'N2K Features'!$D$5:$CL$125,40,FALSE)</f>
        <v>No</v>
      </c>
      <c r="AT438" s="77">
        <f>VLOOKUP(F438,'N2K Features'!$D$5:$CL$125,41,FALSE)</f>
        <v>0</v>
      </c>
      <c r="AU438" s="77">
        <f>VLOOKUP(F438,'N2K Features'!$D$5:$CL$125,42,FALSE)</f>
        <v>0</v>
      </c>
      <c r="AV438" s="77" t="str">
        <f>VLOOKUP(F438,'N2K Features'!$D$5:$CL$125,43,FALSE)</f>
        <v>No</v>
      </c>
      <c r="AW438" s="77">
        <f>VLOOKUP(F438,'N2K Features'!$D$5:$CL$125,44,FALSE)</f>
        <v>0</v>
      </c>
      <c r="AX438" s="77">
        <f>VLOOKUP(F438,'N2K Features'!$D$5:$CL$125,45,FALSE)</f>
        <v>0</v>
      </c>
      <c r="AY438" s="77" t="str">
        <f>VLOOKUP(F438,'N2K Features'!$D$5:$CL$125,46,FALSE)</f>
        <v>No</v>
      </c>
      <c r="AZ438" s="77">
        <f>VLOOKUP(F438,'N2K Features'!$D$5:$CL$125,47,FALSE)</f>
        <v>0</v>
      </c>
      <c r="BA438" s="77">
        <f>VLOOKUP(F438,'N2K Features'!$D$5:$CL$125,48,FALSE)</f>
        <v>0</v>
      </c>
      <c r="BB438" s="77" t="str">
        <f>VLOOKUP(F438,'N2K Features'!$D$5:$CL$125,49,FALSE)</f>
        <v>No</v>
      </c>
      <c r="BC438" s="77">
        <f>VLOOKUP(F438,'N2K Features'!$D$5:$CL$125,50,FALSE)</f>
        <v>0</v>
      </c>
      <c r="BD438" s="77">
        <f>VLOOKUP(F438,'N2K Features'!$D$5:$CL$125,51,FALSE)</f>
        <v>0</v>
      </c>
      <c r="BE438" s="77" t="str">
        <f>VLOOKUP(F438,'N2K Features'!$D$5:$CL$125,52,FALSE)</f>
        <v>No</v>
      </c>
      <c r="BF438" s="77">
        <f>VLOOKUP(F438,'N2K Features'!$D$5:$CL$125,53,FALSE)</f>
        <v>0</v>
      </c>
      <c r="BG438" s="77">
        <f>VLOOKUP(F438,'N2K Features'!$D$5:$CL$125,54,FALSE)</f>
        <v>0</v>
      </c>
      <c r="BH438" s="77" t="str">
        <f>VLOOKUP(F438,'N2K Features'!$D$5:$CL$125,55,FALSE)</f>
        <v>No</v>
      </c>
      <c r="BI438" s="77">
        <f>VLOOKUP(F438,'N2K Features'!$D$5:$CL$125,56,FALSE)</f>
        <v>0</v>
      </c>
      <c r="BJ438" s="77">
        <f>VLOOKUP(F438,'N2K Features'!$D$5:$CL$125,57,FALSE)</f>
        <v>0</v>
      </c>
      <c r="BK438" s="77" t="str">
        <f>VLOOKUP(F438,'N2K Features'!$D$5:$CL$125,58,FALSE)</f>
        <v>No</v>
      </c>
      <c r="BL438" s="77">
        <f>VLOOKUP(F438,'N2K Features'!$D$5:$CL$125,59,FALSE)</f>
        <v>0</v>
      </c>
      <c r="BM438" s="77">
        <f>VLOOKUP(F438,'N2K Features'!$D$5:$CL$125,60,FALSE)</f>
        <v>0</v>
      </c>
      <c r="BN438" s="77" t="str">
        <f>VLOOKUP(F438,'N2K Features'!$D$5:$CL$125,61,FALSE)</f>
        <v>No</v>
      </c>
      <c r="BO438" s="77">
        <f>VLOOKUP(F438,'N2K Features'!$D$5:$CL$125,62,FALSE)</f>
        <v>0</v>
      </c>
      <c r="BP438" s="77">
        <f>VLOOKUP(F438,'N2K Features'!$D$5:$CL$125,63,FALSE)</f>
        <v>0</v>
      </c>
      <c r="BQ438" s="77" t="str">
        <f>VLOOKUP(F438,'N2K Features'!$D$5:$CL$125,64,FALSE)</f>
        <v>No</v>
      </c>
      <c r="BR438" s="77">
        <f>VLOOKUP(F438,'N2K Features'!$D$5:$CL$125,65,FALSE)</f>
        <v>0</v>
      </c>
      <c r="BS438" s="77">
        <f>VLOOKUP(F438,'N2K Features'!$D$5:$CL$125,66,FALSE)</f>
        <v>0</v>
      </c>
      <c r="BT438" s="77" t="str">
        <f>VLOOKUP(F438,'N2K Features'!$D$5:$CL$125,67,FALSE)</f>
        <v>No</v>
      </c>
      <c r="BU438" s="77">
        <f>VLOOKUP(F438,'N2K Features'!$D$5:$CL$125,68,FALSE)</f>
        <v>0</v>
      </c>
      <c r="BV438" s="77">
        <f>VLOOKUP(F438,'N2K Features'!$D$5:$CL$125,69,FALSE)</f>
        <v>0</v>
      </c>
      <c r="BW438" s="77" t="str">
        <f>VLOOKUP(F438,'N2K Features'!$D$5:$CL$125,70,FALSE)</f>
        <v>No</v>
      </c>
      <c r="BX438" s="77">
        <f>VLOOKUP(F438,'N2K Features'!$D$5:$CL$125,71,FALSE)</f>
        <v>0</v>
      </c>
      <c r="BY438" s="77">
        <f>VLOOKUP(F438,'N2K Features'!$D$5:$CL$125,72,FALSE)</f>
        <v>0</v>
      </c>
      <c r="BZ438" s="77" t="str">
        <f>VLOOKUP(F438,'N2K Features'!$D$5:$CL$125,73,FALSE)</f>
        <v>No</v>
      </c>
      <c r="CA438" s="77">
        <f>VLOOKUP(F438,'N2K Features'!$D$5:$CL$125,74,FALSE)</f>
        <v>0</v>
      </c>
      <c r="CB438" s="77">
        <f>VLOOKUP(F438,'N2K Features'!$D$5:$CL$125,75,FALSE)</f>
        <v>0</v>
      </c>
      <c r="CC438" s="77" t="str">
        <f>VLOOKUP(F438,'N2K Features'!$D$5:$CL$125,76,FALSE)</f>
        <v>No</v>
      </c>
      <c r="CD438" s="77">
        <f>VLOOKUP(F438,'N2K Features'!$D$5:$CL$125,77,FALSE)</f>
        <v>0</v>
      </c>
      <c r="CE438" s="77">
        <f>VLOOKUP(F438,'N2K Features'!$D$5:$CL$125,78,FALSE)</f>
        <v>0</v>
      </c>
      <c r="CF438" s="77" t="str">
        <f>VLOOKUP(F438,'N2K Features'!$D$5:$CL$125,79,FALSE)</f>
        <v>No</v>
      </c>
      <c r="CG438" s="77">
        <f>VLOOKUP(F438,'N2K Features'!$D$5:$CL$125,80,FALSE)</f>
        <v>0</v>
      </c>
      <c r="CH438" s="77">
        <f>VLOOKUP(F438,'N2K Features'!$D$5:$CL$125,81,FALSE)</f>
        <v>0</v>
      </c>
      <c r="CI438" s="77" t="str">
        <f>VLOOKUP(F438,'N2K Features'!$D$5:$CL$125,82,FALSE)</f>
        <v>No</v>
      </c>
      <c r="CJ438" s="77">
        <f>VLOOKUP(F438,'N2K Features'!$D$5:$CL$125,83,FALSE)</f>
        <v>0</v>
      </c>
      <c r="CK438" s="77">
        <f>VLOOKUP(F438,'N2K Features'!$D$5:$CL$125,84,FALSE)</f>
        <v>0</v>
      </c>
      <c r="CL438" s="77" t="str">
        <f>VLOOKUP(F438,'N2K Features'!$D$5:$CL$125,85,FALSE)</f>
        <v>Yes</v>
      </c>
      <c r="CM438" s="77">
        <f>VLOOKUP(F438,'N2K Features'!$D$5:$CL$125,86,FALSE)</f>
        <v>0</v>
      </c>
      <c r="CN438" s="77" t="str">
        <f>VLOOKUP(F438,'N2K Features'!$D$5:$CL$125,87,FALSE)</f>
        <v>Interest for birdwatchers.</v>
      </c>
    </row>
    <row r="439" spans="1:92" ht="14.4" hidden="1" x14ac:dyDescent="0.3">
      <c r="A439" s="126" t="s">
        <v>497</v>
      </c>
      <c r="B439" s="126" t="s">
        <v>498</v>
      </c>
      <c r="C439" s="126" t="s">
        <v>430</v>
      </c>
      <c r="D439" s="127"/>
      <c r="E439" s="126" t="s">
        <v>393</v>
      </c>
      <c r="F439" s="126" t="s">
        <v>433</v>
      </c>
      <c r="G439" s="126" t="s">
        <v>797</v>
      </c>
      <c r="H439" s="126" t="s">
        <v>405</v>
      </c>
      <c r="I439" s="173" t="str">
        <f>VLOOKUP(F439,'N2K Features'!$D$5:$CL$125,4,FALSE)</f>
        <v>No</v>
      </c>
      <c r="J439" s="77">
        <f>VLOOKUP(F439,'N2K Features'!$D$5:$CL$125,5,FALSE)</f>
        <v>0</v>
      </c>
      <c r="K439" s="77">
        <f>VLOOKUP(F439,'N2K Features'!$D$5:$CL$125,6,FALSE)</f>
        <v>0</v>
      </c>
      <c r="L439" s="77" t="str">
        <f>VLOOKUP(F439,'N2K Features'!$D$5:$CL$125,7,FALSE)</f>
        <v>No</v>
      </c>
      <c r="M439" s="77" t="str">
        <f>VLOOKUP(F439,'N2K Features'!$D$5:$CL$125,8,FALSE)</f>
        <v>Negligible</v>
      </c>
      <c r="N439" s="77">
        <f>VLOOKUP(F439,'N2K Features'!$D$5:$CL$125,9,FALSE)</f>
        <v>0</v>
      </c>
      <c r="O439" s="77" t="str">
        <f>VLOOKUP(F439,'N2K Features'!$D$5:$CL$125,10,FALSE)</f>
        <v>No</v>
      </c>
      <c r="P439" s="77" t="str">
        <f>VLOOKUP(F439,'N2K Features'!$D$5:$CL$125,11,FALSE)</f>
        <v>Negligible</v>
      </c>
      <c r="Q439" s="77">
        <f>VLOOKUP(F439,'N2K Features'!$D$5:$CL$125,12,FALSE)</f>
        <v>0</v>
      </c>
      <c r="R439" s="77" t="str">
        <f>VLOOKUP(F439,'N2K Features'!$D$5:$CL$125,13,FALSE)</f>
        <v>No</v>
      </c>
      <c r="S439" s="77">
        <f>VLOOKUP(F439,'N2K Features'!$D$5:$CL$125,14,FALSE)</f>
        <v>0</v>
      </c>
      <c r="T439" s="77">
        <f>VLOOKUP(F439,'N2K Features'!$D$5:$CL$125,15,FALSE)</f>
        <v>0</v>
      </c>
      <c r="U439" s="77" t="str">
        <f>VLOOKUP(F439,'N2K Features'!$D$5:$CL$125,16,FALSE)</f>
        <v>No</v>
      </c>
      <c r="V439" s="77">
        <f>VLOOKUP(F439,'N2K Features'!$D$5:$CL$125, 17,FALSE)</f>
        <v>0</v>
      </c>
      <c r="W439" s="77">
        <f>VLOOKUP(F439,'N2K Features'!$D$5:$CL$125,18,FALSE)</f>
        <v>0</v>
      </c>
      <c r="X439" s="77" t="str">
        <f>VLOOKUP(F439,'N2K Features'!$D$5:$CL$125,19,FALSE)</f>
        <v>No</v>
      </c>
      <c r="Y439" s="77">
        <f>VLOOKUP(F439,'N2K Features'!$D$5:$CL$125,20,FALSE)</f>
        <v>0</v>
      </c>
      <c r="Z439" s="77">
        <f>VLOOKUP(F439,'N2K Features'!$D$5:$CL$125,21,FALSE)</f>
        <v>0</v>
      </c>
      <c r="AA439" s="77" t="str">
        <f>VLOOKUP(F439,'N2K Features'!$D$5:$CL$125,22,FALSE)</f>
        <v>No</v>
      </c>
      <c r="AB439" s="77">
        <f>VLOOKUP(F439,'N2K Features'!$D$5:$CL$125,23,FALSE)</f>
        <v>0</v>
      </c>
      <c r="AC439" s="77">
        <f>VLOOKUP(F439,'N2K Features'!$D$5:$CL$125,24,FALSE)</f>
        <v>0</v>
      </c>
      <c r="AD439" s="77" t="str">
        <f>VLOOKUP(F439,'N2K Features'!$D$5:$CL$125,25,FALSE)</f>
        <v>No</v>
      </c>
      <c r="AE439" s="77">
        <f>VLOOKUP(F439,'N2K Features'!$D$5:$CL$125,26,FALSE)</f>
        <v>0</v>
      </c>
      <c r="AF439" s="77">
        <f>VLOOKUP(F439,'N2K Features'!$D$5:$CL$125,27,FALSE)</f>
        <v>0</v>
      </c>
      <c r="AG439" s="77" t="str">
        <f>VLOOKUP(F439,'N2K Features'!$D$5:$CL$125,28,FALSE)</f>
        <v>No</v>
      </c>
      <c r="AH439" s="77">
        <f>VLOOKUP(F439,'N2K Features'!$D$5:$CL$125,29,FALSE)</f>
        <v>0</v>
      </c>
      <c r="AI439" s="77">
        <f>VLOOKUP(F439,'N2K Features'!$D$5:$CL$125,30,FALSE)</f>
        <v>0</v>
      </c>
      <c r="AJ439" s="77" t="str">
        <f>VLOOKUP(F439,'N2K Features'!$D$5:$CL$125,31,FALSE)</f>
        <v>No</v>
      </c>
      <c r="AK439" s="77">
        <f>VLOOKUP(F439,'N2K Features'!$D$5:$CL$125,32,FALSE)</f>
        <v>0</v>
      </c>
      <c r="AL439" s="77">
        <f>VLOOKUP(F439,'N2K Features'!$D$5:$CL$125,33,FALSE)</f>
        <v>0</v>
      </c>
      <c r="AM439" s="77" t="str">
        <f>VLOOKUP(F439,'N2K Features'!$D$5:$CL$125,34,FALSE)</f>
        <v>No</v>
      </c>
      <c r="AN439" s="77">
        <f>VLOOKUP(F439,'N2K Features'!$D$5:$CL$125,35,FALSE)</f>
        <v>0</v>
      </c>
      <c r="AO439" s="77">
        <f>VLOOKUP(F439,'N2K Features'!$D$5:$CL$125,36,FALSE)</f>
        <v>0</v>
      </c>
      <c r="AP439" s="77" t="str">
        <f>VLOOKUP(F439,'N2K Features'!$D$5:$CL$125,37,FALSE)</f>
        <v>No</v>
      </c>
      <c r="AQ439" s="77">
        <f>VLOOKUP(F439,'N2K Features'!$D$5:$CL$125,38,FALSE)</f>
        <v>0</v>
      </c>
      <c r="AR439" s="77">
        <f>VLOOKUP(F439,'N2K Features'!$D$5:$CL$125,39,FALSE)</f>
        <v>0</v>
      </c>
      <c r="AS439" s="77" t="str">
        <f>VLOOKUP(F439,'N2K Features'!$D$5:$CL$125,40,FALSE)</f>
        <v>No</v>
      </c>
      <c r="AT439" s="77">
        <f>VLOOKUP(F439,'N2K Features'!$D$5:$CL$125,41,FALSE)</f>
        <v>0</v>
      </c>
      <c r="AU439" s="77">
        <f>VLOOKUP(F439,'N2K Features'!$D$5:$CL$125,42,FALSE)</f>
        <v>0</v>
      </c>
      <c r="AV439" s="77" t="str">
        <f>VLOOKUP(F439,'N2K Features'!$D$5:$CL$125,43,FALSE)</f>
        <v>No</v>
      </c>
      <c r="AW439" s="77">
        <f>VLOOKUP(F439,'N2K Features'!$D$5:$CL$125,44,FALSE)</f>
        <v>0</v>
      </c>
      <c r="AX439" s="77">
        <f>VLOOKUP(F439,'N2K Features'!$D$5:$CL$125,45,FALSE)</f>
        <v>0</v>
      </c>
      <c r="AY439" s="77" t="str">
        <f>VLOOKUP(F439,'N2K Features'!$D$5:$CL$125,46,FALSE)</f>
        <v>No</v>
      </c>
      <c r="AZ439" s="77">
        <f>VLOOKUP(F439,'N2K Features'!$D$5:$CL$125,47,FALSE)</f>
        <v>0</v>
      </c>
      <c r="BA439" s="77">
        <f>VLOOKUP(F439,'N2K Features'!$D$5:$CL$125,48,FALSE)</f>
        <v>0</v>
      </c>
      <c r="BB439" s="77" t="str">
        <f>VLOOKUP(F439,'N2K Features'!$D$5:$CL$125,49,FALSE)</f>
        <v>No</v>
      </c>
      <c r="BC439" s="77">
        <f>VLOOKUP(F439,'N2K Features'!$D$5:$CL$125,50,FALSE)</f>
        <v>0</v>
      </c>
      <c r="BD439" s="77">
        <f>VLOOKUP(F439,'N2K Features'!$D$5:$CL$125,51,FALSE)</f>
        <v>0</v>
      </c>
      <c r="BE439" s="77" t="str">
        <f>VLOOKUP(F439,'N2K Features'!$D$5:$CL$125,52,FALSE)</f>
        <v>No</v>
      </c>
      <c r="BF439" s="77">
        <f>VLOOKUP(F439,'N2K Features'!$D$5:$CL$125,53,FALSE)</f>
        <v>0</v>
      </c>
      <c r="BG439" s="77">
        <f>VLOOKUP(F439,'N2K Features'!$D$5:$CL$125,54,FALSE)</f>
        <v>0</v>
      </c>
      <c r="BH439" s="77" t="str">
        <f>VLOOKUP(F439,'N2K Features'!$D$5:$CL$125,55,FALSE)</f>
        <v>No</v>
      </c>
      <c r="BI439" s="77">
        <f>VLOOKUP(F439,'N2K Features'!$D$5:$CL$125,56,FALSE)</f>
        <v>0</v>
      </c>
      <c r="BJ439" s="77">
        <f>VLOOKUP(F439,'N2K Features'!$D$5:$CL$125,57,FALSE)</f>
        <v>0</v>
      </c>
      <c r="BK439" s="77" t="str">
        <f>VLOOKUP(F439,'N2K Features'!$D$5:$CL$125,58,FALSE)</f>
        <v>No</v>
      </c>
      <c r="BL439" s="77">
        <f>VLOOKUP(F439,'N2K Features'!$D$5:$CL$125,59,FALSE)</f>
        <v>0</v>
      </c>
      <c r="BM439" s="77">
        <f>VLOOKUP(F439,'N2K Features'!$D$5:$CL$125,60,FALSE)</f>
        <v>0</v>
      </c>
      <c r="BN439" s="77" t="str">
        <f>VLOOKUP(F439,'N2K Features'!$D$5:$CL$125,61,FALSE)</f>
        <v>No</v>
      </c>
      <c r="BO439" s="77">
        <f>VLOOKUP(F439,'N2K Features'!$D$5:$CL$125,62,FALSE)</f>
        <v>0</v>
      </c>
      <c r="BP439" s="77">
        <f>VLOOKUP(F439,'N2K Features'!$D$5:$CL$125,63,FALSE)</f>
        <v>0</v>
      </c>
      <c r="BQ439" s="77" t="str">
        <f>VLOOKUP(F439,'N2K Features'!$D$5:$CL$125,64,FALSE)</f>
        <v>No</v>
      </c>
      <c r="BR439" s="77">
        <f>VLOOKUP(F439,'N2K Features'!$D$5:$CL$125,65,FALSE)</f>
        <v>0</v>
      </c>
      <c r="BS439" s="77">
        <f>VLOOKUP(F439,'N2K Features'!$D$5:$CL$125,66,FALSE)</f>
        <v>0</v>
      </c>
      <c r="BT439" s="77" t="str">
        <f>VLOOKUP(F439,'N2K Features'!$D$5:$CL$125,67,FALSE)</f>
        <v>No</v>
      </c>
      <c r="BU439" s="77">
        <f>VLOOKUP(F439,'N2K Features'!$D$5:$CL$125,68,FALSE)</f>
        <v>0</v>
      </c>
      <c r="BV439" s="77">
        <f>VLOOKUP(F439,'N2K Features'!$D$5:$CL$125,69,FALSE)</f>
        <v>0</v>
      </c>
      <c r="BW439" s="77" t="str">
        <f>VLOOKUP(F439,'N2K Features'!$D$5:$CL$125,70,FALSE)</f>
        <v>No</v>
      </c>
      <c r="BX439" s="77">
        <f>VLOOKUP(F439,'N2K Features'!$D$5:$CL$125,71,FALSE)</f>
        <v>0</v>
      </c>
      <c r="BY439" s="77">
        <f>VLOOKUP(F439,'N2K Features'!$D$5:$CL$125,72,FALSE)</f>
        <v>0</v>
      </c>
      <c r="BZ439" s="77" t="str">
        <f>VLOOKUP(F439,'N2K Features'!$D$5:$CL$125,73,FALSE)</f>
        <v>No</v>
      </c>
      <c r="CA439" s="77">
        <f>VLOOKUP(F439,'N2K Features'!$D$5:$CL$125,74,FALSE)</f>
        <v>0</v>
      </c>
      <c r="CB439" s="77">
        <f>VLOOKUP(F439,'N2K Features'!$D$5:$CL$125,75,FALSE)</f>
        <v>0</v>
      </c>
      <c r="CC439" s="77" t="str">
        <f>VLOOKUP(F439,'N2K Features'!$D$5:$CL$125,76,FALSE)</f>
        <v>No</v>
      </c>
      <c r="CD439" s="77">
        <f>VLOOKUP(F439,'N2K Features'!$D$5:$CL$125,77,FALSE)</f>
        <v>0</v>
      </c>
      <c r="CE439" s="77">
        <f>VLOOKUP(F439,'N2K Features'!$D$5:$CL$125,78,FALSE)</f>
        <v>0</v>
      </c>
      <c r="CF439" s="77" t="str">
        <f>VLOOKUP(F439,'N2K Features'!$D$5:$CL$125,79,FALSE)</f>
        <v>No</v>
      </c>
      <c r="CG439" s="77">
        <f>VLOOKUP(F439,'N2K Features'!$D$5:$CL$125,80,FALSE)</f>
        <v>0</v>
      </c>
      <c r="CH439" s="77">
        <f>VLOOKUP(F439,'N2K Features'!$D$5:$CL$125,81,FALSE)</f>
        <v>0</v>
      </c>
      <c r="CI439" s="77" t="str">
        <f>VLOOKUP(F439,'N2K Features'!$D$5:$CL$125,82,FALSE)</f>
        <v>No</v>
      </c>
      <c r="CJ439" s="77">
        <f>VLOOKUP(F439,'N2K Features'!$D$5:$CL$125,83,FALSE)</f>
        <v>0</v>
      </c>
      <c r="CK439" s="77">
        <f>VLOOKUP(F439,'N2K Features'!$D$5:$CL$125,84,FALSE)</f>
        <v>0</v>
      </c>
      <c r="CL439" s="77" t="str">
        <f>VLOOKUP(F439,'N2K Features'!$D$5:$CL$125,85,FALSE)</f>
        <v>Yes</v>
      </c>
      <c r="CM439" s="77">
        <f>VLOOKUP(F439,'N2K Features'!$D$5:$CL$125,86,FALSE)</f>
        <v>0</v>
      </c>
      <c r="CN439" s="77" t="str">
        <f>VLOOKUP(F439,'N2K Features'!$D$5:$CL$125,87,FALSE)</f>
        <v>Interest for birdwatchers.</v>
      </c>
    </row>
    <row r="440" spans="1:92" ht="14.4" hidden="1" x14ac:dyDescent="0.3">
      <c r="A440" s="126" t="s">
        <v>497</v>
      </c>
      <c r="B440" s="126" t="s">
        <v>498</v>
      </c>
      <c r="C440" s="126" t="s">
        <v>430</v>
      </c>
      <c r="D440" s="127"/>
      <c r="E440" s="126" t="s">
        <v>399</v>
      </c>
      <c r="F440" s="126" t="s">
        <v>435</v>
      </c>
      <c r="G440" s="126" t="s">
        <v>399</v>
      </c>
      <c r="H440" s="126" t="s">
        <v>405</v>
      </c>
      <c r="I440" s="173" t="str">
        <f>VLOOKUP(F440,'N2K Features'!$D$5:$CL$125,4,FALSE)</f>
        <v>No</v>
      </c>
      <c r="J440" s="77">
        <f>VLOOKUP(F440,'N2K Features'!$D$5:$CL$125,5,FALSE)</f>
        <v>0</v>
      </c>
      <c r="K440" s="77">
        <f>VLOOKUP(F440,'N2K Features'!$D$5:$CL$125,6,FALSE)</f>
        <v>0</v>
      </c>
      <c r="L440" s="77" t="str">
        <f>VLOOKUP(F440,'N2K Features'!$D$5:$CL$125,7,FALSE)</f>
        <v>No</v>
      </c>
      <c r="M440" s="77" t="str">
        <f>VLOOKUP(F440,'N2K Features'!$D$5:$CL$125,8,FALSE)</f>
        <v>Negligible</v>
      </c>
      <c r="N440" s="77">
        <f>VLOOKUP(F440,'N2K Features'!$D$5:$CL$125,9,FALSE)</f>
        <v>0</v>
      </c>
      <c r="O440" s="77" t="str">
        <f>VLOOKUP(F440,'N2K Features'!$D$5:$CL$125,10,FALSE)</f>
        <v>No</v>
      </c>
      <c r="P440" s="77" t="str">
        <f>VLOOKUP(F440,'N2K Features'!$D$5:$CL$125,11,FALSE)</f>
        <v>Negligible</v>
      </c>
      <c r="Q440" s="77">
        <f>VLOOKUP(F440,'N2K Features'!$D$5:$CL$125,12,FALSE)</f>
        <v>0</v>
      </c>
      <c r="R440" s="77" t="str">
        <f>VLOOKUP(F440,'N2K Features'!$D$5:$CL$125,13,FALSE)</f>
        <v>No</v>
      </c>
      <c r="S440" s="77">
        <f>VLOOKUP(F440,'N2K Features'!$D$5:$CL$125,14,FALSE)</f>
        <v>0</v>
      </c>
      <c r="T440" s="77">
        <f>VLOOKUP(F440,'N2K Features'!$D$5:$CL$125,15,FALSE)</f>
        <v>0</v>
      </c>
      <c r="U440" s="77" t="str">
        <f>VLOOKUP(F440,'N2K Features'!$D$5:$CL$125,16,FALSE)</f>
        <v>No</v>
      </c>
      <c r="V440" s="77">
        <f>VLOOKUP(F440,'N2K Features'!$D$5:$CL$125, 17,FALSE)</f>
        <v>0</v>
      </c>
      <c r="W440" s="77">
        <f>VLOOKUP(F440,'N2K Features'!$D$5:$CL$125,18,FALSE)</f>
        <v>0</v>
      </c>
      <c r="X440" s="77" t="str">
        <f>VLOOKUP(F440,'N2K Features'!$D$5:$CL$125,19,FALSE)</f>
        <v>No</v>
      </c>
      <c r="Y440" s="77">
        <f>VLOOKUP(F440,'N2K Features'!$D$5:$CL$125,20,FALSE)</f>
        <v>0</v>
      </c>
      <c r="Z440" s="77">
        <f>VLOOKUP(F440,'N2K Features'!$D$5:$CL$125,21,FALSE)</f>
        <v>0</v>
      </c>
      <c r="AA440" s="77" t="str">
        <f>VLOOKUP(F440,'N2K Features'!$D$5:$CL$125,22,FALSE)</f>
        <v>No</v>
      </c>
      <c r="AB440" s="77">
        <f>VLOOKUP(F440,'N2K Features'!$D$5:$CL$125,23,FALSE)</f>
        <v>0</v>
      </c>
      <c r="AC440" s="77">
        <f>VLOOKUP(F440,'N2K Features'!$D$5:$CL$125,24,FALSE)</f>
        <v>0</v>
      </c>
      <c r="AD440" s="77" t="str">
        <f>VLOOKUP(F440,'N2K Features'!$D$5:$CL$125,25,FALSE)</f>
        <v>No</v>
      </c>
      <c r="AE440" s="77">
        <f>VLOOKUP(F440,'N2K Features'!$D$5:$CL$125,26,FALSE)</f>
        <v>0</v>
      </c>
      <c r="AF440" s="77">
        <f>VLOOKUP(F440,'N2K Features'!$D$5:$CL$125,27,FALSE)</f>
        <v>0</v>
      </c>
      <c r="AG440" s="77" t="str">
        <f>VLOOKUP(F440,'N2K Features'!$D$5:$CL$125,28,FALSE)</f>
        <v>No</v>
      </c>
      <c r="AH440" s="77">
        <f>VLOOKUP(F440,'N2K Features'!$D$5:$CL$125,29,FALSE)</f>
        <v>0</v>
      </c>
      <c r="AI440" s="77">
        <f>VLOOKUP(F440,'N2K Features'!$D$5:$CL$125,30,FALSE)</f>
        <v>0</v>
      </c>
      <c r="AJ440" s="77" t="str">
        <f>VLOOKUP(F440,'N2K Features'!$D$5:$CL$125,31,FALSE)</f>
        <v>No</v>
      </c>
      <c r="AK440" s="77">
        <f>VLOOKUP(F440,'N2K Features'!$D$5:$CL$125,32,FALSE)</f>
        <v>0</v>
      </c>
      <c r="AL440" s="77">
        <f>VLOOKUP(F440,'N2K Features'!$D$5:$CL$125,33,FALSE)</f>
        <v>0</v>
      </c>
      <c r="AM440" s="77" t="str">
        <f>VLOOKUP(F440,'N2K Features'!$D$5:$CL$125,34,FALSE)</f>
        <v>No</v>
      </c>
      <c r="AN440" s="77">
        <f>VLOOKUP(F440,'N2K Features'!$D$5:$CL$125,35,FALSE)</f>
        <v>0</v>
      </c>
      <c r="AO440" s="77">
        <f>VLOOKUP(F440,'N2K Features'!$D$5:$CL$125,36,FALSE)</f>
        <v>0</v>
      </c>
      <c r="AP440" s="77" t="str">
        <f>VLOOKUP(F440,'N2K Features'!$D$5:$CL$125,37,FALSE)</f>
        <v>No</v>
      </c>
      <c r="AQ440" s="77">
        <f>VLOOKUP(F440,'N2K Features'!$D$5:$CL$125,38,FALSE)</f>
        <v>0</v>
      </c>
      <c r="AR440" s="77">
        <f>VLOOKUP(F440,'N2K Features'!$D$5:$CL$125,39,FALSE)</f>
        <v>0</v>
      </c>
      <c r="AS440" s="77" t="str">
        <f>VLOOKUP(F440,'N2K Features'!$D$5:$CL$125,40,FALSE)</f>
        <v>No</v>
      </c>
      <c r="AT440" s="77">
        <f>VLOOKUP(F440,'N2K Features'!$D$5:$CL$125,41,FALSE)</f>
        <v>0</v>
      </c>
      <c r="AU440" s="77">
        <f>VLOOKUP(F440,'N2K Features'!$D$5:$CL$125,42,FALSE)</f>
        <v>0</v>
      </c>
      <c r="AV440" s="77" t="str">
        <f>VLOOKUP(F440,'N2K Features'!$D$5:$CL$125,43,FALSE)</f>
        <v>No</v>
      </c>
      <c r="AW440" s="77">
        <f>VLOOKUP(F440,'N2K Features'!$D$5:$CL$125,44,FALSE)</f>
        <v>0</v>
      </c>
      <c r="AX440" s="77">
        <f>VLOOKUP(F440,'N2K Features'!$D$5:$CL$125,45,FALSE)</f>
        <v>0</v>
      </c>
      <c r="AY440" s="77" t="str">
        <f>VLOOKUP(F440,'N2K Features'!$D$5:$CL$125,46,FALSE)</f>
        <v>No</v>
      </c>
      <c r="AZ440" s="77">
        <f>VLOOKUP(F440,'N2K Features'!$D$5:$CL$125,47,FALSE)</f>
        <v>0</v>
      </c>
      <c r="BA440" s="77">
        <f>VLOOKUP(F440,'N2K Features'!$D$5:$CL$125,48,FALSE)</f>
        <v>0</v>
      </c>
      <c r="BB440" s="77" t="str">
        <f>VLOOKUP(F440,'N2K Features'!$D$5:$CL$125,49,FALSE)</f>
        <v>No</v>
      </c>
      <c r="BC440" s="77">
        <f>VLOOKUP(F440,'N2K Features'!$D$5:$CL$125,50,FALSE)</f>
        <v>0</v>
      </c>
      <c r="BD440" s="77">
        <f>VLOOKUP(F440,'N2K Features'!$D$5:$CL$125,51,FALSE)</f>
        <v>0</v>
      </c>
      <c r="BE440" s="77" t="str">
        <f>VLOOKUP(F440,'N2K Features'!$D$5:$CL$125,52,FALSE)</f>
        <v>No</v>
      </c>
      <c r="BF440" s="77">
        <f>VLOOKUP(F440,'N2K Features'!$D$5:$CL$125,53,FALSE)</f>
        <v>0</v>
      </c>
      <c r="BG440" s="77">
        <f>VLOOKUP(F440,'N2K Features'!$D$5:$CL$125,54,FALSE)</f>
        <v>0</v>
      </c>
      <c r="BH440" s="77" t="str">
        <f>VLOOKUP(F440,'N2K Features'!$D$5:$CL$125,55,FALSE)</f>
        <v>No</v>
      </c>
      <c r="BI440" s="77">
        <f>VLOOKUP(F440,'N2K Features'!$D$5:$CL$125,56,FALSE)</f>
        <v>0</v>
      </c>
      <c r="BJ440" s="77">
        <f>VLOOKUP(F440,'N2K Features'!$D$5:$CL$125,57,FALSE)</f>
        <v>0</v>
      </c>
      <c r="BK440" s="77" t="str">
        <f>VLOOKUP(F440,'N2K Features'!$D$5:$CL$125,58,FALSE)</f>
        <v>No</v>
      </c>
      <c r="BL440" s="77">
        <f>VLOOKUP(F440,'N2K Features'!$D$5:$CL$125,59,FALSE)</f>
        <v>0</v>
      </c>
      <c r="BM440" s="77">
        <f>VLOOKUP(F440,'N2K Features'!$D$5:$CL$125,60,FALSE)</f>
        <v>0</v>
      </c>
      <c r="BN440" s="77" t="str">
        <f>VLOOKUP(F440,'N2K Features'!$D$5:$CL$125,61,FALSE)</f>
        <v>No</v>
      </c>
      <c r="BO440" s="77">
        <f>VLOOKUP(F440,'N2K Features'!$D$5:$CL$125,62,FALSE)</f>
        <v>0</v>
      </c>
      <c r="BP440" s="77">
        <f>VLOOKUP(F440,'N2K Features'!$D$5:$CL$125,63,FALSE)</f>
        <v>0</v>
      </c>
      <c r="BQ440" s="77" t="str">
        <f>VLOOKUP(F440,'N2K Features'!$D$5:$CL$125,64,FALSE)</f>
        <v>No</v>
      </c>
      <c r="BR440" s="77">
        <f>VLOOKUP(F440,'N2K Features'!$D$5:$CL$125,65,FALSE)</f>
        <v>0</v>
      </c>
      <c r="BS440" s="77">
        <f>VLOOKUP(F440,'N2K Features'!$D$5:$CL$125,66,FALSE)</f>
        <v>0</v>
      </c>
      <c r="BT440" s="77" t="str">
        <f>VLOOKUP(F440,'N2K Features'!$D$5:$CL$125,67,FALSE)</f>
        <v>No</v>
      </c>
      <c r="BU440" s="77">
        <f>VLOOKUP(F440,'N2K Features'!$D$5:$CL$125,68,FALSE)</f>
        <v>0</v>
      </c>
      <c r="BV440" s="77">
        <f>VLOOKUP(F440,'N2K Features'!$D$5:$CL$125,69,FALSE)</f>
        <v>0</v>
      </c>
      <c r="BW440" s="77" t="str">
        <f>VLOOKUP(F440,'N2K Features'!$D$5:$CL$125,70,FALSE)</f>
        <v>No</v>
      </c>
      <c r="BX440" s="77">
        <f>VLOOKUP(F440,'N2K Features'!$D$5:$CL$125,71,FALSE)</f>
        <v>0</v>
      </c>
      <c r="BY440" s="77">
        <f>VLOOKUP(F440,'N2K Features'!$D$5:$CL$125,72,FALSE)</f>
        <v>0</v>
      </c>
      <c r="BZ440" s="77" t="str">
        <f>VLOOKUP(F440,'N2K Features'!$D$5:$CL$125,73,FALSE)</f>
        <v>No</v>
      </c>
      <c r="CA440" s="77">
        <f>VLOOKUP(F440,'N2K Features'!$D$5:$CL$125,74,FALSE)</f>
        <v>0</v>
      </c>
      <c r="CB440" s="77">
        <f>VLOOKUP(F440,'N2K Features'!$D$5:$CL$125,75,FALSE)</f>
        <v>0</v>
      </c>
      <c r="CC440" s="77" t="str">
        <f>VLOOKUP(F440,'N2K Features'!$D$5:$CL$125,76,FALSE)</f>
        <v>No</v>
      </c>
      <c r="CD440" s="77">
        <f>VLOOKUP(F440,'N2K Features'!$D$5:$CL$125,77,FALSE)</f>
        <v>0</v>
      </c>
      <c r="CE440" s="77">
        <f>VLOOKUP(F440,'N2K Features'!$D$5:$CL$125,78,FALSE)</f>
        <v>0</v>
      </c>
      <c r="CF440" s="77" t="str">
        <f>VLOOKUP(F440,'N2K Features'!$D$5:$CL$125,79,FALSE)</f>
        <v>No</v>
      </c>
      <c r="CG440" s="77">
        <f>VLOOKUP(F440,'N2K Features'!$D$5:$CL$125,80,FALSE)</f>
        <v>0</v>
      </c>
      <c r="CH440" s="77">
        <f>VLOOKUP(F440,'N2K Features'!$D$5:$CL$125,81,FALSE)</f>
        <v>0</v>
      </c>
      <c r="CI440" s="77" t="str">
        <f>VLOOKUP(F440,'N2K Features'!$D$5:$CL$125,82,FALSE)</f>
        <v>No</v>
      </c>
      <c r="CJ440" s="77">
        <f>VLOOKUP(F440,'N2K Features'!$D$5:$CL$125,83,FALSE)</f>
        <v>0</v>
      </c>
      <c r="CK440" s="77">
        <f>VLOOKUP(F440,'N2K Features'!$D$5:$CL$125,84,FALSE)</f>
        <v>0</v>
      </c>
      <c r="CL440" s="77" t="str">
        <f>VLOOKUP(F440,'N2K Features'!$D$5:$CL$125,85,FALSE)</f>
        <v>Yes</v>
      </c>
      <c r="CM440" s="77">
        <f>VLOOKUP(F440,'N2K Features'!$D$5:$CL$125,86,FALSE)</f>
        <v>0</v>
      </c>
      <c r="CN440" s="77" t="str">
        <f>VLOOKUP(F440,'N2K Features'!$D$5:$CL$125,87,FALSE)</f>
        <v>Interest for birdwatchers.</v>
      </c>
    </row>
    <row r="441" spans="1:92" ht="14.4" hidden="1" x14ac:dyDescent="0.3">
      <c r="A441" s="126" t="s">
        <v>497</v>
      </c>
      <c r="B441" s="126" t="s">
        <v>498</v>
      </c>
      <c r="C441" s="126" t="s">
        <v>430</v>
      </c>
      <c r="D441" s="127"/>
      <c r="E441" s="126" t="s">
        <v>400</v>
      </c>
      <c r="F441" s="126" t="s">
        <v>453</v>
      </c>
      <c r="G441" s="126" t="s">
        <v>400</v>
      </c>
      <c r="H441" s="126" t="s">
        <v>405</v>
      </c>
      <c r="I441" s="173" t="str">
        <f>VLOOKUP(F441,'N2K Features'!$D$5:$CL$125,4,FALSE)</f>
        <v>No</v>
      </c>
      <c r="J441" s="77">
        <f>VLOOKUP(F441,'N2K Features'!$D$5:$CL$125,5,FALSE)</f>
        <v>0</v>
      </c>
      <c r="K441" s="77">
        <f>VLOOKUP(F441,'N2K Features'!$D$5:$CL$125,6,FALSE)</f>
        <v>0</v>
      </c>
      <c r="L441" s="77" t="str">
        <f>VLOOKUP(F441,'N2K Features'!$D$5:$CL$125,7,FALSE)</f>
        <v>No</v>
      </c>
      <c r="M441" s="77" t="str">
        <f>VLOOKUP(F441,'N2K Features'!$D$5:$CL$125,8,FALSE)</f>
        <v>Negligible</v>
      </c>
      <c r="N441" s="77">
        <f>VLOOKUP(F441,'N2K Features'!$D$5:$CL$125,9,FALSE)</f>
        <v>0</v>
      </c>
      <c r="O441" s="77" t="str">
        <f>VLOOKUP(F441,'N2K Features'!$D$5:$CL$125,10,FALSE)</f>
        <v>No</v>
      </c>
      <c r="P441" s="77" t="str">
        <f>VLOOKUP(F441,'N2K Features'!$D$5:$CL$125,11,FALSE)</f>
        <v>Negligible</v>
      </c>
      <c r="Q441" s="77">
        <f>VLOOKUP(F441,'N2K Features'!$D$5:$CL$125,12,FALSE)</f>
        <v>0</v>
      </c>
      <c r="R441" s="77" t="str">
        <f>VLOOKUP(F441,'N2K Features'!$D$5:$CL$125,13,FALSE)</f>
        <v>No</v>
      </c>
      <c r="S441" s="77">
        <f>VLOOKUP(F441,'N2K Features'!$D$5:$CL$125,14,FALSE)</f>
        <v>0</v>
      </c>
      <c r="T441" s="77">
        <f>VLOOKUP(F441,'N2K Features'!$D$5:$CL$125,15,FALSE)</f>
        <v>0</v>
      </c>
      <c r="U441" s="77" t="str">
        <f>VLOOKUP(F441,'N2K Features'!$D$5:$CL$125,16,FALSE)</f>
        <v>No</v>
      </c>
      <c r="V441" s="77">
        <f>VLOOKUP(F441,'N2K Features'!$D$5:$CL$125, 17,FALSE)</f>
        <v>0</v>
      </c>
      <c r="W441" s="77">
        <f>VLOOKUP(F441,'N2K Features'!$D$5:$CL$125,18,FALSE)</f>
        <v>0</v>
      </c>
      <c r="X441" s="77" t="str">
        <f>VLOOKUP(F441,'N2K Features'!$D$5:$CL$125,19,FALSE)</f>
        <v>No</v>
      </c>
      <c r="Y441" s="77">
        <f>VLOOKUP(F441,'N2K Features'!$D$5:$CL$125,20,FALSE)</f>
        <v>0</v>
      </c>
      <c r="Z441" s="77">
        <f>VLOOKUP(F441,'N2K Features'!$D$5:$CL$125,21,FALSE)</f>
        <v>0</v>
      </c>
      <c r="AA441" s="77" t="str">
        <f>VLOOKUP(F441,'N2K Features'!$D$5:$CL$125,22,FALSE)</f>
        <v>No</v>
      </c>
      <c r="AB441" s="77">
        <f>VLOOKUP(F441,'N2K Features'!$D$5:$CL$125,23,FALSE)</f>
        <v>0</v>
      </c>
      <c r="AC441" s="77">
        <f>VLOOKUP(F441,'N2K Features'!$D$5:$CL$125,24,FALSE)</f>
        <v>0</v>
      </c>
      <c r="AD441" s="77" t="str">
        <f>VLOOKUP(F441,'N2K Features'!$D$5:$CL$125,25,FALSE)</f>
        <v>No</v>
      </c>
      <c r="AE441" s="77">
        <f>VLOOKUP(F441,'N2K Features'!$D$5:$CL$125,26,FALSE)</f>
        <v>0</v>
      </c>
      <c r="AF441" s="77">
        <f>VLOOKUP(F441,'N2K Features'!$D$5:$CL$125,27,FALSE)</f>
        <v>0</v>
      </c>
      <c r="AG441" s="77" t="str">
        <f>VLOOKUP(F441,'N2K Features'!$D$5:$CL$125,28,FALSE)</f>
        <v>No</v>
      </c>
      <c r="AH441" s="77">
        <f>VLOOKUP(F441,'N2K Features'!$D$5:$CL$125,29,FALSE)</f>
        <v>0</v>
      </c>
      <c r="AI441" s="77">
        <f>VLOOKUP(F441,'N2K Features'!$D$5:$CL$125,30,FALSE)</f>
        <v>0</v>
      </c>
      <c r="AJ441" s="77" t="str">
        <f>VLOOKUP(F441,'N2K Features'!$D$5:$CL$125,31,FALSE)</f>
        <v>No</v>
      </c>
      <c r="AK441" s="77">
        <f>VLOOKUP(F441,'N2K Features'!$D$5:$CL$125,32,FALSE)</f>
        <v>0</v>
      </c>
      <c r="AL441" s="77">
        <f>VLOOKUP(F441,'N2K Features'!$D$5:$CL$125,33,FALSE)</f>
        <v>0</v>
      </c>
      <c r="AM441" s="77" t="str">
        <f>VLOOKUP(F441,'N2K Features'!$D$5:$CL$125,34,FALSE)</f>
        <v>No</v>
      </c>
      <c r="AN441" s="77">
        <f>VLOOKUP(F441,'N2K Features'!$D$5:$CL$125,35,FALSE)</f>
        <v>0</v>
      </c>
      <c r="AO441" s="77">
        <f>VLOOKUP(F441,'N2K Features'!$D$5:$CL$125,36,FALSE)</f>
        <v>0</v>
      </c>
      <c r="AP441" s="77" t="str">
        <f>VLOOKUP(F441,'N2K Features'!$D$5:$CL$125,37,FALSE)</f>
        <v>No</v>
      </c>
      <c r="AQ441" s="77">
        <f>VLOOKUP(F441,'N2K Features'!$D$5:$CL$125,38,FALSE)</f>
        <v>0</v>
      </c>
      <c r="AR441" s="77">
        <f>VLOOKUP(F441,'N2K Features'!$D$5:$CL$125,39,FALSE)</f>
        <v>0</v>
      </c>
      <c r="AS441" s="77" t="str">
        <f>VLOOKUP(F441,'N2K Features'!$D$5:$CL$125,40,FALSE)</f>
        <v>No</v>
      </c>
      <c r="AT441" s="77">
        <f>VLOOKUP(F441,'N2K Features'!$D$5:$CL$125,41,FALSE)</f>
        <v>0</v>
      </c>
      <c r="AU441" s="77">
        <f>VLOOKUP(F441,'N2K Features'!$D$5:$CL$125,42,FALSE)</f>
        <v>0</v>
      </c>
      <c r="AV441" s="77" t="str">
        <f>VLOOKUP(F441,'N2K Features'!$D$5:$CL$125,43,FALSE)</f>
        <v>No</v>
      </c>
      <c r="AW441" s="77">
        <f>VLOOKUP(F441,'N2K Features'!$D$5:$CL$125,44,FALSE)</f>
        <v>0</v>
      </c>
      <c r="AX441" s="77">
        <f>VLOOKUP(F441,'N2K Features'!$D$5:$CL$125,45,FALSE)</f>
        <v>0</v>
      </c>
      <c r="AY441" s="77" t="str">
        <f>VLOOKUP(F441,'N2K Features'!$D$5:$CL$125,46,FALSE)</f>
        <v>No</v>
      </c>
      <c r="AZ441" s="77">
        <f>VLOOKUP(F441,'N2K Features'!$D$5:$CL$125,47,FALSE)</f>
        <v>0</v>
      </c>
      <c r="BA441" s="77">
        <f>VLOOKUP(F441,'N2K Features'!$D$5:$CL$125,48,FALSE)</f>
        <v>0</v>
      </c>
      <c r="BB441" s="77" t="str">
        <f>VLOOKUP(F441,'N2K Features'!$D$5:$CL$125,49,FALSE)</f>
        <v>No</v>
      </c>
      <c r="BC441" s="77">
        <f>VLOOKUP(F441,'N2K Features'!$D$5:$CL$125,50,FALSE)</f>
        <v>0</v>
      </c>
      <c r="BD441" s="77">
        <f>VLOOKUP(F441,'N2K Features'!$D$5:$CL$125,51,FALSE)</f>
        <v>0</v>
      </c>
      <c r="BE441" s="77" t="str">
        <f>VLOOKUP(F441,'N2K Features'!$D$5:$CL$125,52,FALSE)</f>
        <v>No</v>
      </c>
      <c r="BF441" s="77">
        <f>VLOOKUP(F441,'N2K Features'!$D$5:$CL$125,53,FALSE)</f>
        <v>0</v>
      </c>
      <c r="BG441" s="77">
        <f>VLOOKUP(F441,'N2K Features'!$D$5:$CL$125,54,FALSE)</f>
        <v>0</v>
      </c>
      <c r="BH441" s="77" t="str">
        <f>VLOOKUP(F441,'N2K Features'!$D$5:$CL$125,55,FALSE)</f>
        <v>No</v>
      </c>
      <c r="BI441" s="77">
        <f>VLOOKUP(F441,'N2K Features'!$D$5:$CL$125,56,FALSE)</f>
        <v>0</v>
      </c>
      <c r="BJ441" s="77">
        <f>VLOOKUP(F441,'N2K Features'!$D$5:$CL$125,57,FALSE)</f>
        <v>0</v>
      </c>
      <c r="BK441" s="77" t="str">
        <f>VLOOKUP(F441,'N2K Features'!$D$5:$CL$125,58,FALSE)</f>
        <v>No</v>
      </c>
      <c r="BL441" s="77">
        <f>VLOOKUP(F441,'N2K Features'!$D$5:$CL$125,59,FALSE)</f>
        <v>0</v>
      </c>
      <c r="BM441" s="77">
        <f>VLOOKUP(F441,'N2K Features'!$D$5:$CL$125,60,FALSE)</f>
        <v>0</v>
      </c>
      <c r="BN441" s="77" t="str">
        <f>VLOOKUP(F441,'N2K Features'!$D$5:$CL$125,61,FALSE)</f>
        <v>No</v>
      </c>
      <c r="BO441" s="77">
        <f>VLOOKUP(F441,'N2K Features'!$D$5:$CL$125,62,FALSE)</f>
        <v>0</v>
      </c>
      <c r="BP441" s="77">
        <f>VLOOKUP(F441,'N2K Features'!$D$5:$CL$125,63,FALSE)</f>
        <v>0</v>
      </c>
      <c r="BQ441" s="77" t="str">
        <f>VLOOKUP(F441,'N2K Features'!$D$5:$CL$125,64,FALSE)</f>
        <v>No</v>
      </c>
      <c r="BR441" s="77">
        <f>VLOOKUP(F441,'N2K Features'!$D$5:$CL$125,65,FALSE)</f>
        <v>0</v>
      </c>
      <c r="BS441" s="77">
        <f>VLOOKUP(F441,'N2K Features'!$D$5:$CL$125,66,FALSE)</f>
        <v>0</v>
      </c>
      <c r="BT441" s="77" t="str">
        <f>VLOOKUP(F441,'N2K Features'!$D$5:$CL$125,67,FALSE)</f>
        <v>No</v>
      </c>
      <c r="BU441" s="77">
        <f>VLOOKUP(F441,'N2K Features'!$D$5:$CL$125,68,FALSE)</f>
        <v>0</v>
      </c>
      <c r="BV441" s="77">
        <f>VLOOKUP(F441,'N2K Features'!$D$5:$CL$125,69,FALSE)</f>
        <v>0</v>
      </c>
      <c r="BW441" s="77" t="str">
        <f>VLOOKUP(F441,'N2K Features'!$D$5:$CL$125,70,FALSE)</f>
        <v>No</v>
      </c>
      <c r="BX441" s="77">
        <f>VLOOKUP(F441,'N2K Features'!$D$5:$CL$125,71,FALSE)</f>
        <v>0</v>
      </c>
      <c r="BY441" s="77">
        <f>VLOOKUP(F441,'N2K Features'!$D$5:$CL$125,72,FALSE)</f>
        <v>0</v>
      </c>
      <c r="BZ441" s="77" t="str">
        <f>VLOOKUP(F441,'N2K Features'!$D$5:$CL$125,73,FALSE)</f>
        <v>No</v>
      </c>
      <c r="CA441" s="77">
        <f>VLOOKUP(F441,'N2K Features'!$D$5:$CL$125,74,FALSE)</f>
        <v>0</v>
      </c>
      <c r="CB441" s="77">
        <f>VLOOKUP(F441,'N2K Features'!$D$5:$CL$125,75,FALSE)</f>
        <v>0</v>
      </c>
      <c r="CC441" s="77" t="str">
        <f>VLOOKUP(F441,'N2K Features'!$D$5:$CL$125,76,FALSE)</f>
        <v>No</v>
      </c>
      <c r="CD441" s="77">
        <f>VLOOKUP(F441,'N2K Features'!$D$5:$CL$125,77,FALSE)</f>
        <v>0</v>
      </c>
      <c r="CE441" s="77">
        <f>VLOOKUP(F441,'N2K Features'!$D$5:$CL$125,78,FALSE)</f>
        <v>0</v>
      </c>
      <c r="CF441" s="77" t="str">
        <f>VLOOKUP(F441,'N2K Features'!$D$5:$CL$125,79,FALSE)</f>
        <v>No</v>
      </c>
      <c r="CG441" s="77">
        <f>VLOOKUP(F441,'N2K Features'!$D$5:$CL$125,80,FALSE)</f>
        <v>0</v>
      </c>
      <c r="CH441" s="77">
        <f>VLOOKUP(F441,'N2K Features'!$D$5:$CL$125,81,FALSE)</f>
        <v>0</v>
      </c>
      <c r="CI441" s="77" t="str">
        <f>VLOOKUP(F441,'N2K Features'!$D$5:$CL$125,82,FALSE)</f>
        <v>No</v>
      </c>
      <c r="CJ441" s="77">
        <f>VLOOKUP(F441,'N2K Features'!$D$5:$CL$125,83,FALSE)</f>
        <v>0</v>
      </c>
      <c r="CK441" s="77">
        <f>VLOOKUP(F441,'N2K Features'!$D$5:$CL$125,84,FALSE)</f>
        <v>0</v>
      </c>
      <c r="CL441" s="77" t="str">
        <f>VLOOKUP(F441,'N2K Features'!$D$5:$CL$125,85,FALSE)</f>
        <v>Yes</v>
      </c>
      <c r="CM441" s="77">
        <f>VLOOKUP(F441,'N2K Features'!$D$5:$CL$125,86,FALSE)</f>
        <v>0</v>
      </c>
      <c r="CN441" s="77" t="str">
        <f>VLOOKUP(F441,'N2K Features'!$D$5:$CL$125,87,FALSE)</f>
        <v xml:space="preserve">Iconic bird in Wales. Interest for birdwatchers and public.  Red kite feeding stations at Llanddeusant in the Brecon Beacons and Gigrin Farm near Rhayader are examples of business/projects which sucessfully provide wildlife watching opportunities to the public. </v>
      </c>
    </row>
    <row r="442" spans="1:92" ht="14.4" hidden="1" x14ac:dyDescent="0.3">
      <c r="A442" s="126" t="s">
        <v>499</v>
      </c>
      <c r="B442" s="126" t="s">
        <v>500</v>
      </c>
      <c r="C442" s="126" t="s">
        <v>404</v>
      </c>
      <c r="D442" s="127"/>
      <c r="E442" s="126" t="s">
        <v>398</v>
      </c>
      <c r="F442" s="126" t="s">
        <v>466</v>
      </c>
      <c r="G442" s="126" t="s">
        <v>398</v>
      </c>
      <c r="H442" s="126" t="s">
        <v>405</v>
      </c>
      <c r="I442" s="173" t="str">
        <f>VLOOKUP(F442,'N2K Features'!$D$5:$CL$125,4,FALSE)</f>
        <v>No</v>
      </c>
      <c r="J442" s="77">
        <f>VLOOKUP(F442,'N2K Features'!$D$5:$CL$125,5,FALSE)</f>
        <v>0</v>
      </c>
      <c r="K442" s="77">
        <f>VLOOKUP(F442,'N2K Features'!$D$5:$CL$125,6,FALSE)</f>
        <v>0</v>
      </c>
      <c r="L442" s="77" t="str">
        <f>VLOOKUP(F442,'N2K Features'!$D$5:$CL$125,7,FALSE)</f>
        <v>No</v>
      </c>
      <c r="M442" s="77" t="str">
        <f>VLOOKUP(F442,'N2K Features'!$D$5:$CL$125,8,FALSE)</f>
        <v>Negligible</v>
      </c>
      <c r="N442" s="77">
        <f>VLOOKUP(F442,'N2K Features'!$D$5:$CL$125,9,FALSE)</f>
        <v>0</v>
      </c>
      <c r="O442" s="77" t="str">
        <f>VLOOKUP(F442,'N2K Features'!$D$5:$CL$125,10,FALSE)</f>
        <v>No</v>
      </c>
      <c r="P442" s="77" t="str">
        <f>VLOOKUP(F442,'N2K Features'!$D$5:$CL$125,11,FALSE)</f>
        <v>Negligible</v>
      </c>
      <c r="Q442" s="77">
        <f>VLOOKUP(F442,'N2K Features'!$D$5:$CL$125,12,FALSE)</f>
        <v>0</v>
      </c>
      <c r="R442" s="77" t="str">
        <f>VLOOKUP(F442,'N2K Features'!$D$5:$CL$125,13,FALSE)</f>
        <v>No</v>
      </c>
      <c r="S442" s="77">
        <f>VLOOKUP(F442,'N2K Features'!$D$5:$CL$125,14,FALSE)</f>
        <v>0</v>
      </c>
      <c r="T442" s="77">
        <f>VLOOKUP(F442,'N2K Features'!$D$5:$CL$125,15,FALSE)</f>
        <v>0</v>
      </c>
      <c r="U442" s="77" t="str">
        <f>VLOOKUP(F442,'N2K Features'!$D$5:$CL$125,16,FALSE)</f>
        <v>No</v>
      </c>
      <c r="V442" s="77">
        <f>VLOOKUP(F442,'N2K Features'!$D$5:$CL$125, 17,FALSE)</f>
        <v>0</v>
      </c>
      <c r="W442" s="77">
        <f>VLOOKUP(F442,'N2K Features'!$D$5:$CL$125,18,FALSE)</f>
        <v>0</v>
      </c>
      <c r="X442" s="77" t="str">
        <f>VLOOKUP(F442,'N2K Features'!$D$5:$CL$125,19,FALSE)</f>
        <v>No</v>
      </c>
      <c r="Y442" s="77">
        <f>VLOOKUP(F442,'N2K Features'!$D$5:$CL$125,20,FALSE)</f>
        <v>0</v>
      </c>
      <c r="Z442" s="77">
        <f>VLOOKUP(F442,'N2K Features'!$D$5:$CL$125,21,FALSE)</f>
        <v>0</v>
      </c>
      <c r="AA442" s="77" t="str">
        <f>VLOOKUP(F442,'N2K Features'!$D$5:$CL$125,22,FALSE)</f>
        <v>No</v>
      </c>
      <c r="AB442" s="77">
        <f>VLOOKUP(F442,'N2K Features'!$D$5:$CL$125,23,FALSE)</f>
        <v>0</v>
      </c>
      <c r="AC442" s="77">
        <f>VLOOKUP(F442,'N2K Features'!$D$5:$CL$125,24,FALSE)</f>
        <v>0</v>
      </c>
      <c r="AD442" s="77" t="str">
        <f>VLOOKUP(F442,'N2K Features'!$D$5:$CL$125,25,FALSE)</f>
        <v>No</v>
      </c>
      <c r="AE442" s="77">
        <f>VLOOKUP(F442,'N2K Features'!$D$5:$CL$125,26,FALSE)</f>
        <v>0</v>
      </c>
      <c r="AF442" s="77">
        <f>VLOOKUP(F442,'N2K Features'!$D$5:$CL$125,27,FALSE)</f>
        <v>0</v>
      </c>
      <c r="AG442" s="77" t="str">
        <f>VLOOKUP(F442,'N2K Features'!$D$5:$CL$125,28,FALSE)</f>
        <v>No</v>
      </c>
      <c r="AH442" s="77">
        <f>VLOOKUP(F442,'N2K Features'!$D$5:$CL$125,29,FALSE)</f>
        <v>0</v>
      </c>
      <c r="AI442" s="77">
        <f>VLOOKUP(F442,'N2K Features'!$D$5:$CL$125,30,FALSE)</f>
        <v>0</v>
      </c>
      <c r="AJ442" s="77" t="str">
        <f>VLOOKUP(F442,'N2K Features'!$D$5:$CL$125,31,FALSE)</f>
        <v>No</v>
      </c>
      <c r="AK442" s="77">
        <f>VLOOKUP(F442,'N2K Features'!$D$5:$CL$125,32,FALSE)</f>
        <v>0</v>
      </c>
      <c r="AL442" s="77">
        <f>VLOOKUP(F442,'N2K Features'!$D$5:$CL$125,33,FALSE)</f>
        <v>0</v>
      </c>
      <c r="AM442" s="77" t="str">
        <f>VLOOKUP(F442,'N2K Features'!$D$5:$CL$125,34,FALSE)</f>
        <v>No</v>
      </c>
      <c r="AN442" s="77">
        <f>VLOOKUP(F442,'N2K Features'!$D$5:$CL$125,35,FALSE)</f>
        <v>0</v>
      </c>
      <c r="AO442" s="77">
        <f>VLOOKUP(F442,'N2K Features'!$D$5:$CL$125,36,FALSE)</f>
        <v>0</v>
      </c>
      <c r="AP442" s="77" t="str">
        <f>VLOOKUP(F442,'N2K Features'!$D$5:$CL$125,37,FALSE)</f>
        <v>No</v>
      </c>
      <c r="AQ442" s="77">
        <f>VLOOKUP(F442,'N2K Features'!$D$5:$CL$125,38,FALSE)</f>
        <v>0</v>
      </c>
      <c r="AR442" s="77">
        <f>VLOOKUP(F442,'N2K Features'!$D$5:$CL$125,39,FALSE)</f>
        <v>0</v>
      </c>
      <c r="AS442" s="77" t="str">
        <f>VLOOKUP(F442,'N2K Features'!$D$5:$CL$125,40,FALSE)</f>
        <v>No</v>
      </c>
      <c r="AT442" s="77">
        <f>VLOOKUP(F442,'N2K Features'!$D$5:$CL$125,41,FALSE)</f>
        <v>0</v>
      </c>
      <c r="AU442" s="77">
        <f>VLOOKUP(F442,'N2K Features'!$D$5:$CL$125,42,FALSE)</f>
        <v>0</v>
      </c>
      <c r="AV442" s="77" t="str">
        <f>VLOOKUP(F442,'N2K Features'!$D$5:$CL$125,43,FALSE)</f>
        <v>No</v>
      </c>
      <c r="AW442" s="77">
        <f>VLOOKUP(F442,'N2K Features'!$D$5:$CL$125,44,FALSE)</f>
        <v>0</v>
      </c>
      <c r="AX442" s="77">
        <f>VLOOKUP(F442,'N2K Features'!$D$5:$CL$125,45,FALSE)</f>
        <v>0</v>
      </c>
      <c r="AY442" s="77" t="str">
        <f>VLOOKUP(F442,'N2K Features'!$D$5:$CL$125,46,FALSE)</f>
        <v>No</v>
      </c>
      <c r="AZ442" s="77">
        <f>VLOOKUP(F442,'N2K Features'!$D$5:$CL$125,47,FALSE)</f>
        <v>0</v>
      </c>
      <c r="BA442" s="77">
        <f>VLOOKUP(F442,'N2K Features'!$D$5:$CL$125,48,FALSE)</f>
        <v>0</v>
      </c>
      <c r="BB442" s="77" t="str">
        <f>VLOOKUP(F442,'N2K Features'!$D$5:$CL$125,49,FALSE)</f>
        <v>No</v>
      </c>
      <c r="BC442" s="77">
        <f>VLOOKUP(F442,'N2K Features'!$D$5:$CL$125,50,FALSE)</f>
        <v>0</v>
      </c>
      <c r="BD442" s="77">
        <f>VLOOKUP(F442,'N2K Features'!$D$5:$CL$125,51,FALSE)</f>
        <v>0</v>
      </c>
      <c r="BE442" s="77" t="str">
        <f>VLOOKUP(F442,'N2K Features'!$D$5:$CL$125,52,FALSE)</f>
        <v>No</v>
      </c>
      <c r="BF442" s="77">
        <f>VLOOKUP(F442,'N2K Features'!$D$5:$CL$125,53,FALSE)</f>
        <v>0</v>
      </c>
      <c r="BG442" s="77">
        <f>VLOOKUP(F442,'N2K Features'!$D$5:$CL$125,54,FALSE)</f>
        <v>0</v>
      </c>
      <c r="BH442" s="77" t="str">
        <f>VLOOKUP(F442,'N2K Features'!$D$5:$CL$125,55,FALSE)</f>
        <v>No</v>
      </c>
      <c r="BI442" s="77">
        <f>VLOOKUP(F442,'N2K Features'!$D$5:$CL$125,56,FALSE)</f>
        <v>0</v>
      </c>
      <c r="BJ442" s="77">
        <f>VLOOKUP(F442,'N2K Features'!$D$5:$CL$125,57,FALSE)</f>
        <v>0</v>
      </c>
      <c r="BK442" s="77" t="str">
        <f>VLOOKUP(F442,'N2K Features'!$D$5:$CL$125,58,FALSE)</f>
        <v>No</v>
      </c>
      <c r="BL442" s="77">
        <f>VLOOKUP(F442,'N2K Features'!$D$5:$CL$125,59,FALSE)</f>
        <v>0</v>
      </c>
      <c r="BM442" s="77">
        <f>VLOOKUP(F442,'N2K Features'!$D$5:$CL$125,60,FALSE)</f>
        <v>0</v>
      </c>
      <c r="BN442" s="77" t="str">
        <f>VLOOKUP(F442,'N2K Features'!$D$5:$CL$125,61,FALSE)</f>
        <v>No</v>
      </c>
      <c r="BO442" s="77">
        <f>VLOOKUP(F442,'N2K Features'!$D$5:$CL$125,62,FALSE)</f>
        <v>0</v>
      </c>
      <c r="BP442" s="77">
        <f>VLOOKUP(F442,'N2K Features'!$D$5:$CL$125,63,FALSE)</f>
        <v>0</v>
      </c>
      <c r="BQ442" s="77" t="str">
        <f>VLOOKUP(F442,'N2K Features'!$D$5:$CL$125,64,FALSE)</f>
        <v>No</v>
      </c>
      <c r="BR442" s="77">
        <f>VLOOKUP(F442,'N2K Features'!$D$5:$CL$125,65,FALSE)</f>
        <v>0</v>
      </c>
      <c r="BS442" s="77">
        <f>VLOOKUP(F442,'N2K Features'!$D$5:$CL$125,66,FALSE)</f>
        <v>0</v>
      </c>
      <c r="BT442" s="77" t="str">
        <f>VLOOKUP(F442,'N2K Features'!$D$5:$CL$125,67,FALSE)</f>
        <v>No</v>
      </c>
      <c r="BU442" s="77">
        <f>VLOOKUP(F442,'N2K Features'!$D$5:$CL$125,68,FALSE)</f>
        <v>0</v>
      </c>
      <c r="BV442" s="77">
        <f>VLOOKUP(F442,'N2K Features'!$D$5:$CL$125,69,FALSE)</f>
        <v>0</v>
      </c>
      <c r="BW442" s="77" t="str">
        <f>VLOOKUP(F442,'N2K Features'!$D$5:$CL$125,70,FALSE)</f>
        <v>No</v>
      </c>
      <c r="BX442" s="77">
        <f>VLOOKUP(F442,'N2K Features'!$D$5:$CL$125,71,FALSE)</f>
        <v>0</v>
      </c>
      <c r="BY442" s="77">
        <f>VLOOKUP(F442,'N2K Features'!$D$5:$CL$125,72,FALSE)</f>
        <v>0</v>
      </c>
      <c r="BZ442" s="77" t="str">
        <f>VLOOKUP(F442,'N2K Features'!$D$5:$CL$125,73,FALSE)</f>
        <v>No</v>
      </c>
      <c r="CA442" s="77">
        <f>VLOOKUP(F442,'N2K Features'!$D$5:$CL$125,74,FALSE)</f>
        <v>0</v>
      </c>
      <c r="CB442" s="77">
        <f>VLOOKUP(F442,'N2K Features'!$D$5:$CL$125,75,FALSE)</f>
        <v>0</v>
      </c>
      <c r="CC442" s="77" t="str">
        <f>VLOOKUP(F442,'N2K Features'!$D$5:$CL$125,76,FALSE)</f>
        <v>No</v>
      </c>
      <c r="CD442" s="77">
        <f>VLOOKUP(F442,'N2K Features'!$D$5:$CL$125,77,FALSE)</f>
        <v>0</v>
      </c>
      <c r="CE442" s="77">
        <f>VLOOKUP(F442,'N2K Features'!$D$5:$CL$125,78,FALSE)</f>
        <v>0</v>
      </c>
      <c r="CF442" s="77" t="str">
        <f>VLOOKUP(F442,'N2K Features'!$D$5:$CL$125,79,FALSE)</f>
        <v>No</v>
      </c>
      <c r="CG442" s="77">
        <f>VLOOKUP(F442,'N2K Features'!$D$5:$CL$125,80,FALSE)</f>
        <v>0</v>
      </c>
      <c r="CH442" s="77">
        <f>VLOOKUP(F442,'N2K Features'!$D$5:$CL$125,81,FALSE)</f>
        <v>0</v>
      </c>
      <c r="CI442" s="77" t="str">
        <f>VLOOKUP(F442,'N2K Features'!$D$5:$CL$125,82,FALSE)</f>
        <v>No</v>
      </c>
      <c r="CJ442" s="77">
        <f>VLOOKUP(F442,'N2K Features'!$D$5:$CL$125,83,FALSE)</f>
        <v>0</v>
      </c>
      <c r="CK442" s="77">
        <f>VLOOKUP(F442,'N2K Features'!$D$5:$CL$125,84,FALSE)</f>
        <v>0</v>
      </c>
      <c r="CL442" s="77" t="str">
        <f>VLOOKUP(F442,'N2K Features'!$D$5:$CL$125,85,FALSE)</f>
        <v>Yes</v>
      </c>
      <c r="CM442" s="77">
        <f>VLOOKUP(F442,'N2K Features'!$D$5:$CL$125,86,FALSE)</f>
        <v>0</v>
      </c>
      <c r="CN442" s="77" t="str">
        <f>VLOOKUP(F442,'N2K Features'!$D$5:$CL$125,87,FALSE)</f>
        <v>Interest for birdwatchers.</v>
      </c>
    </row>
    <row r="443" spans="1:92" ht="14.4" hidden="1" x14ac:dyDescent="0.3">
      <c r="A443" s="126" t="s">
        <v>499</v>
      </c>
      <c r="B443" s="126" t="s">
        <v>500</v>
      </c>
      <c r="C443" s="126" t="s">
        <v>470</v>
      </c>
      <c r="D443" s="127"/>
      <c r="E443" s="126" t="s">
        <v>401</v>
      </c>
      <c r="F443" s="126" t="s">
        <v>468</v>
      </c>
      <c r="G443" s="126" t="s">
        <v>401</v>
      </c>
      <c r="H443" s="126" t="s">
        <v>471</v>
      </c>
      <c r="I443" s="173" t="str">
        <f>VLOOKUP(F443,'N2K Features'!$D$5:$CL$125,4,FALSE)</f>
        <v>No</v>
      </c>
      <c r="J443" s="77">
        <f>VLOOKUP(F443,'N2K Features'!$D$5:$CL$125,5,FALSE)</f>
        <v>0</v>
      </c>
      <c r="K443" s="77">
        <f>VLOOKUP(F443,'N2K Features'!$D$5:$CL$125,6,FALSE)</f>
        <v>0</v>
      </c>
      <c r="L443" s="77" t="str">
        <f>VLOOKUP(F443,'N2K Features'!$D$5:$CL$125,7,FALSE)</f>
        <v>No</v>
      </c>
      <c r="M443" s="77" t="str">
        <f>VLOOKUP(F443,'N2K Features'!$D$5:$CL$125,8,FALSE)</f>
        <v>Negligible</v>
      </c>
      <c r="N443" s="77">
        <f>VLOOKUP(F443,'N2K Features'!$D$5:$CL$125,9,FALSE)</f>
        <v>0</v>
      </c>
      <c r="O443" s="77" t="str">
        <f>VLOOKUP(F443,'N2K Features'!$D$5:$CL$125,10,FALSE)</f>
        <v>No</v>
      </c>
      <c r="P443" s="77" t="str">
        <f>VLOOKUP(F443,'N2K Features'!$D$5:$CL$125,11,FALSE)</f>
        <v>Negligible</v>
      </c>
      <c r="Q443" s="77">
        <f>VLOOKUP(F443,'N2K Features'!$D$5:$CL$125,12,FALSE)</f>
        <v>0</v>
      </c>
      <c r="R443" s="77" t="str">
        <f>VLOOKUP(F443,'N2K Features'!$D$5:$CL$125,13,FALSE)</f>
        <v>No</v>
      </c>
      <c r="S443" s="77">
        <f>VLOOKUP(F443,'N2K Features'!$D$5:$CL$125,14,FALSE)</f>
        <v>0</v>
      </c>
      <c r="T443" s="77">
        <f>VLOOKUP(F443,'N2K Features'!$D$5:$CL$125,15,FALSE)</f>
        <v>0</v>
      </c>
      <c r="U443" s="77" t="str">
        <f>VLOOKUP(F443,'N2K Features'!$D$5:$CL$125,16,FALSE)</f>
        <v>No</v>
      </c>
      <c r="V443" s="77">
        <f>VLOOKUP(F443,'N2K Features'!$D$5:$CL$125, 17,FALSE)</f>
        <v>0</v>
      </c>
      <c r="W443" s="77">
        <f>VLOOKUP(F443,'N2K Features'!$D$5:$CL$125,18,FALSE)</f>
        <v>0</v>
      </c>
      <c r="X443" s="77" t="str">
        <f>VLOOKUP(F443,'N2K Features'!$D$5:$CL$125,19,FALSE)</f>
        <v>No</v>
      </c>
      <c r="Y443" s="77">
        <f>VLOOKUP(F443,'N2K Features'!$D$5:$CL$125,20,FALSE)</f>
        <v>0</v>
      </c>
      <c r="Z443" s="77">
        <f>VLOOKUP(F443,'N2K Features'!$D$5:$CL$125,21,FALSE)</f>
        <v>0</v>
      </c>
      <c r="AA443" s="77" t="str">
        <f>VLOOKUP(F443,'N2K Features'!$D$5:$CL$125,22,FALSE)</f>
        <v>No</v>
      </c>
      <c r="AB443" s="77">
        <f>VLOOKUP(F443,'N2K Features'!$D$5:$CL$125,23,FALSE)</f>
        <v>0</v>
      </c>
      <c r="AC443" s="77">
        <f>VLOOKUP(F443,'N2K Features'!$D$5:$CL$125,24,FALSE)</f>
        <v>0</v>
      </c>
      <c r="AD443" s="77" t="str">
        <f>VLOOKUP(F443,'N2K Features'!$D$5:$CL$125,25,FALSE)</f>
        <v>No</v>
      </c>
      <c r="AE443" s="77">
        <f>VLOOKUP(F443,'N2K Features'!$D$5:$CL$125,26,FALSE)</f>
        <v>0</v>
      </c>
      <c r="AF443" s="77">
        <f>VLOOKUP(F443,'N2K Features'!$D$5:$CL$125,27,FALSE)</f>
        <v>0</v>
      </c>
      <c r="AG443" s="77" t="str">
        <f>VLOOKUP(F443,'N2K Features'!$D$5:$CL$125,28,FALSE)</f>
        <v>No</v>
      </c>
      <c r="AH443" s="77">
        <f>VLOOKUP(F443,'N2K Features'!$D$5:$CL$125,29,FALSE)</f>
        <v>0</v>
      </c>
      <c r="AI443" s="77">
        <f>VLOOKUP(F443,'N2K Features'!$D$5:$CL$125,30,FALSE)</f>
        <v>0</v>
      </c>
      <c r="AJ443" s="77" t="str">
        <f>VLOOKUP(F443,'N2K Features'!$D$5:$CL$125,31,FALSE)</f>
        <v>No</v>
      </c>
      <c r="AK443" s="77">
        <f>VLOOKUP(F443,'N2K Features'!$D$5:$CL$125,32,FALSE)</f>
        <v>0</v>
      </c>
      <c r="AL443" s="77">
        <f>VLOOKUP(F443,'N2K Features'!$D$5:$CL$125,33,FALSE)</f>
        <v>0</v>
      </c>
      <c r="AM443" s="77" t="str">
        <f>VLOOKUP(F443,'N2K Features'!$D$5:$CL$125,34,FALSE)</f>
        <v>No</v>
      </c>
      <c r="AN443" s="77">
        <f>VLOOKUP(F443,'N2K Features'!$D$5:$CL$125,35,FALSE)</f>
        <v>0</v>
      </c>
      <c r="AO443" s="77">
        <f>VLOOKUP(F443,'N2K Features'!$D$5:$CL$125,36,FALSE)</f>
        <v>0</v>
      </c>
      <c r="AP443" s="77" t="str">
        <f>VLOOKUP(F443,'N2K Features'!$D$5:$CL$125,37,FALSE)</f>
        <v>No</v>
      </c>
      <c r="AQ443" s="77">
        <f>VLOOKUP(F443,'N2K Features'!$D$5:$CL$125,38,FALSE)</f>
        <v>0</v>
      </c>
      <c r="AR443" s="77">
        <f>VLOOKUP(F443,'N2K Features'!$D$5:$CL$125,39,FALSE)</f>
        <v>0</v>
      </c>
      <c r="AS443" s="77" t="str">
        <f>VLOOKUP(F443,'N2K Features'!$D$5:$CL$125,40,FALSE)</f>
        <v>No</v>
      </c>
      <c r="AT443" s="77">
        <f>VLOOKUP(F443,'N2K Features'!$D$5:$CL$125,41,FALSE)</f>
        <v>0</v>
      </c>
      <c r="AU443" s="77">
        <f>VLOOKUP(F443,'N2K Features'!$D$5:$CL$125,42,FALSE)</f>
        <v>0</v>
      </c>
      <c r="AV443" s="77" t="str">
        <f>VLOOKUP(F443,'N2K Features'!$D$5:$CL$125,43,FALSE)</f>
        <v>No</v>
      </c>
      <c r="AW443" s="77">
        <f>VLOOKUP(F443,'N2K Features'!$D$5:$CL$125,44,FALSE)</f>
        <v>0</v>
      </c>
      <c r="AX443" s="77">
        <f>VLOOKUP(F443,'N2K Features'!$D$5:$CL$125,45,FALSE)</f>
        <v>0</v>
      </c>
      <c r="AY443" s="77" t="str">
        <f>VLOOKUP(F443,'N2K Features'!$D$5:$CL$125,46,FALSE)</f>
        <v>No</v>
      </c>
      <c r="AZ443" s="77">
        <f>VLOOKUP(F443,'N2K Features'!$D$5:$CL$125,47,FALSE)</f>
        <v>0</v>
      </c>
      <c r="BA443" s="77">
        <f>VLOOKUP(F443,'N2K Features'!$D$5:$CL$125,48,FALSE)</f>
        <v>0</v>
      </c>
      <c r="BB443" s="77" t="str">
        <f>VLOOKUP(F443,'N2K Features'!$D$5:$CL$125,49,FALSE)</f>
        <v>No</v>
      </c>
      <c r="BC443" s="77">
        <f>VLOOKUP(F443,'N2K Features'!$D$5:$CL$125,50,FALSE)</f>
        <v>0</v>
      </c>
      <c r="BD443" s="77">
        <f>VLOOKUP(F443,'N2K Features'!$D$5:$CL$125,51,FALSE)</f>
        <v>0</v>
      </c>
      <c r="BE443" s="77" t="str">
        <f>VLOOKUP(F443,'N2K Features'!$D$5:$CL$125,52,FALSE)</f>
        <v>No</v>
      </c>
      <c r="BF443" s="77">
        <f>VLOOKUP(F443,'N2K Features'!$D$5:$CL$125,53,FALSE)</f>
        <v>0</v>
      </c>
      <c r="BG443" s="77">
        <f>VLOOKUP(F443,'N2K Features'!$D$5:$CL$125,54,FALSE)</f>
        <v>0</v>
      </c>
      <c r="BH443" s="77" t="str">
        <f>VLOOKUP(F443,'N2K Features'!$D$5:$CL$125,55,FALSE)</f>
        <v>No</v>
      </c>
      <c r="BI443" s="77">
        <f>VLOOKUP(F443,'N2K Features'!$D$5:$CL$125,56,FALSE)</f>
        <v>0</v>
      </c>
      <c r="BJ443" s="77">
        <f>VLOOKUP(F443,'N2K Features'!$D$5:$CL$125,57,FALSE)</f>
        <v>0</v>
      </c>
      <c r="BK443" s="77" t="str">
        <f>VLOOKUP(F443,'N2K Features'!$D$5:$CL$125,58,FALSE)</f>
        <v>No</v>
      </c>
      <c r="BL443" s="77">
        <f>VLOOKUP(F443,'N2K Features'!$D$5:$CL$125,59,FALSE)</f>
        <v>0</v>
      </c>
      <c r="BM443" s="77">
        <f>VLOOKUP(F443,'N2K Features'!$D$5:$CL$125,60,FALSE)</f>
        <v>0</v>
      </c>
      <c r="BN443" s="77" t="str">
        <f>VLOOKUP(F443,'N2K Features'!$D$5:$CL$125,61,FALSE)</f>
        <v>No</v>
      </c>
      <c r="BO443" s="77">
        <f>VLOOKUP(F443,'N2K Features'!$D$5:$CL$125,62,FALSE)</f>
        <v>0</v>
      </c>
      <c r="BP443" s="77">
        <f>VLOOKUP(F443,'N2K Features'!$D$5:$CL$125,63,FALSE)</f>
        <v>0</v>
      </c>
      <c r="BQ443" s="77" t="str">
        <f>VLOOKUP(F443,'N2K Features'!$D$5:$CL$125,64,FALSE)</f>
        <v>No</v>
      </c>
      <c r="BR443" s="77">
        <f>VLOOKUP(F443,'N2K Features'!$D$5:$CL$125,65,FALSE)</f>
        <v>0</v>
      </c>
      <c r="BS443" s="77">
        <f>VLOOKUP(F443,'N2K Features'!$D$5:$CL$125,66,FALSE)</f>
        <v>0</v>
      </c>
      <c r="BT443" s="77" t="str">
        <f>VLOOKUP(F443,'N2K Features'!$D$5:$CL$125,67,FALSE)</f>
        <v>No</v>
      </c>
      <c r="BU443" s="77">
        <f>VLOOKUP(F443,'N2K Features'!$D$5:$CL$125,68,FALSE)</f>
        <v>0</v>
      </c>
      <c r="BV443" s="77">
        <f>VLOOKUP(F443,'N2K Features'!$D$5:$CL$125,69,FALSE)</f>
        <v>0</v>
      </c>
      <c r="BW443" s="77" t="str">
        <f>VLOOKUP(F443,'N2K Features'!$D$5:$CL$125,70,FALSE)</f>
        <v>No</v>
      </c>
      <c r="BX443" s="77">
        <f>VLOOKUP(F443,'N2K Features'!$D$5:$CL$125,71,FALSE)</f>
        <v>0</v>
      </c>
      <c r="BY443" s="77">
        <f>VLOOKUP(F443,'N2K Features'!$D$5:$CL$125,72,FALSE)</f>
        <v>0</v>
      </c>
      <c r="BZ443" s="77" t="str">
        <f>VLOOKUP(F443,'N2K Features'!$D$5:$CL$125,73,FALSE)</f>
        <v>No</v>
      </c>
      <c r="CA443" s="77">
        <f>VLOOKUP(F443,'N2K Features'!$D$5:$CL$125,74,FALSE)</f>
        <v>0</v>
      </c>
      <c r="CB443" s="77">
        <f>VLOOKUP(F443,'N2K Features'!$D$5:$CL$125,75,FALSE)</f>
        <v>0</v>
      </c>
      <c r="CC443" s="77" t="str">
        <f>VLOOKUP(F443,'N2K Features'!$D$5:$CL$125,76,FALSE)</f>
        <v>No</v>
      </c>
      <c r="CD443" s="77">
        <f>VLOOKUP(F443,'N2K Features'!$D$5:$CL$125,77,FALSE)</f>
        <v>0</v>
      </c>
      <c r="CE443" s="77">
        <f>VLOOKUP(F443,'N2K Features'!$D$5:$CL$125,78,FALSE)</f>
        <v>0</v>
      </c>
      <c r="CF443" s="77" t="str">
        <f>VLOOKUP(F443,'N2K Features'!$D$5:$CL$125,79,FALSE)</f>
        <v>No</v>
      </c>
      <c r="CG443" s="77">
        <f>VLOOKUP(F443,'N2K Features'!$D$5:$CL$125,80,FALSE)</f>
        <v>0</v>
      </c>
      <c r="CH443" s="77">
        <f>VLOOKUP(F443,'N2K Features'!$D$5:$CL$125,81,FALSE)</f>
        <v>0</v>
      </c>
      <c r="CI443" s="77" t="str">
        <f>VLOOKUP(F443,'N2K Features'!$D$5:$CL$125,82,FALSE)</f>
        <v>No</v>
      </c>
      <c r="CJ443" s="77">
        <f>VLOOKUP(F443,'N2K Features'!$D$5:$CL$125,83,FALSE)</f>
        <v>0</v>
      </c>
      <c r="CK443" s="77">
        <f>VLOOKUP(F443,'N2K Features'!$D$5:$CL$125,84,FALSE)</f>
        <v>0</v>
      </c>
      <c r="CL443" s="77" t="str">
        <f>VLOOKUP(F443,'N2K Features'!$D$5:$CL$125,85,FALSE)</f>
        <v>Yes</v>
      </c>
      <c r="CM443" s="77">
        <f>VLOOKUP(F443,'N2K Features'!$D$5:$CL$125,86,FALSE)</f>
        <v>0</v>
      </c>
      <c r="CN443" s="77" t="str">
        <f>VLOOKUP(F443,'N2K Features'!$D$5:$CL$125,87,FALSE)</f>
        <v>Iconic bird in Wales. Interest for birdwatchers and public.</v>
      </c>
    </row>
    <row r="444" spans="1:92" ht="14.4" hidden="1" x14ac:dyDescent="0.3">
      <c r="A444" s="126" t="s">
        <v>501</v>
      </c>
      <c r="B444" s="126" t="s">
        <v>582</v>
      </c>
      <c r="C444" s="126" t="s">
        <v>430</v>
      </c>
      <c r="D444" s="127"/>
      <c r="E444" s="126" t="s">
        <v>393</v>
      </c>
      <c r="F444" s="126" t="s">
        <v>428</v>
      </c>
      <c r="G444" s="126" t="s">
        <v>429</v>
      </c>
      <c r="H444" s="126" t="s">
        <v>405</v>
      </c>
      <c r="I444" s="173" t="str">
        <f>VLOOKUP(F444,'N2K Features'!$D$5:$CL$125,4,FALSE)</f>
        <v>No</v>
      </c>
      <c r="J444" s="77">
        <f>VLOOKUP(F444,'N2K Features'!$D$5:$CL$125,5,FALSE)</f>
        <v>0</v>
      </c>
      <c r="K444" s="77">
        <f>VLOOKUP(F444,'N2K Features'!$D$5:$CL$125,6,FALSE)</f>
        <v>0</v>
      </c>
      <c r="L444" s="77" t="str">
        <f>VLOOKUP(F444,'N2K Features'!$D$5:$CL$125,7,FALSE)</f>
        <v>No</v>
      </c>
      <c r="M444" s="77" t="str">
        <f>VLOOKUP(F444,'N2K Features'!$D$5:$CL$125,8,FALSE)</f>
        <v>Negligible</v>
      </c>
      <c r="N444" s="77">
        <f>VLOOKUP(F444,'N2K Features'!$D$5:$CL$125,9,FALSE)</f>
        <v>0</v>
      </c>
      <c r="O444" s="77" t="str">
        <f>VLOOKUP(F444,'N2K Features'!$D$5:$CL$125,10,FALSE)</f>
        <v>No</v>
      </c>
      <c r="P444" s="77" t="str">
        <f>VLOOKUP(F444,'N2K Features'!$D$5:$CL$125,11,FALSE)</f>
        <v>Negligible</v>
      </c>
      <c r="Q444" s="77">
        <f>VLOOKUP(F444,'N2K Features'!$D$5:$CL$125,12,FALSE)</f>
        <v>0</v>
      </c>
      <c r="R444" s="77" t="str">
        <f>VLOOKUP(F444,'N2K Features'!$D$5:$CL$125,13,FALSE)</f>
        <v>No</v>
      </c>
      <c r="S444" s="77">
        <f>VLOOKUP(F444,'N2K Features'!$D$5:$CL$125,14,FALSE)</f>
        <v>0</v>
      </c>
      <c r="T444" s="77">
        <f>VLOOKUP(F444,'N2K Features'!$D$5:$CL$125,15,FALSE)</f>
        <v>0</v>
      </c>
      <c r="U444" s="77" t="str">
        <f>VLOOKUP(F444,'N2K Features'!$D$5:$CL$125,16,FALSE)</f>
        <v>No</v>
      </c>
      <c r="V444" s="77">
        <f>VLOOKUP(F444,'N2K Features'!$D$5:$CL$125, 17,FALSE)</f>
        <v>0</v>
      </c>
      <c r="W444" s="77">
        <f>VLOOKUP(F444,'N2K Features'!$D$5:$CL$125,18,FALSE)</f>
        <v>0</v>
      </c>
      <c r="X444" s="77" t="str">
        <f>VLOOKUP(F444,'N2K Features'!$D$5:$CL$125,19,FALSE)</f>
        <v>No</v>
      </c>
      <c r="Y444" s="77">
        <f>VLOOKUP(F444,'N2K Features'!$D$5:$CL$125,20,FALSE)</f>
        <v>0</v>
      </c>
      <c r="Z444" s="77">
        <f>VLOOKUP(F444,'N2K Features'!$D$5:$CL$125,21,FALSE)</f>
        <v>0</v>
      </c>
      <c r="AA444" s="77" t="str">
        <f>VLOOKUP(F444,'N2K Features'!$D$5:$CL$125,22,FALSE)</f>
        <v>No</v>
      </c>
      <c r="AB444" s="77">
        <f>VLOOKUP(F444,'N2K Features'!$D$5:$CL$125,23,FALSE)</f>
        <v>0</v>
      </c>
      <c r="AC444" s="77">
        <f>VLOOKUP(F444,'N2K Features'!$D$5:$CL$125,24,FALSE)</f>
        <v>0</v>
      </c>
      <c r="AD444" s="77" t="str">
        <f>VLOOKUP(F444,'N2K Features'!$D$5:$CL$125,25,FALSE)</f>
        <v>No</v>
      </c>
      <c r="AE444" s="77">
        <f>VLOOKUP(F444,'N2K Features'!$D$5:$CL$125,26,FALSE)</f>
        <v>0</v>
      </c>
      <c r="AF444" s="77">
        <f>VLOOKUP(F444,'N2K Features'!$D$5:$CL$125,27,FALSE)</f>
        <v>0</v>
      </c>
      <c r="AG444" s="77" t="str">
        <f>VLOOKUP(F444,'N2K Features'!$D$5:$CL$125,28,FALSE)</f>
        <v>No</v>
      </c>
      <c r="AH444" s="77">
        <f>VLOOKUP(F444,'N2K Features'!$D$5:$CL$125,29,FALSE)</f>
        <v>0</v>
      </c>
      <c r="AI444" s="77">
        <f>VLOOKUP(F444,'N2K Features'!$D$5:$CL$125,30,FALSE)</f>
        <v>0</v>
      </c>
      <c r="AJ444" s="77" t="str">
        <f>VLOOKUP(F444,'N2K Features'!$D$5:$CL$125,31,FALSE)</f>
        <v>No</v>
      </c>
      <c r="AK444" s="77">
        <f>VLOOKUP(F444,'N2K Features'!$D$5:$CL$125,32,FALSE)</f>
        <v>0</v>
      </c>
      <c r="AL444" s="77">
        <f>VLOOKUP(F444,'N2K Features'!$D$5:$CL$125,33,FALSE)</f>
        <v>0</v>
      </c>
      <c r="AM444" s="77" t="str">
        <f>VLOOKUP(F444,'N2K Features'!$D$5:$CL$125,34,FALSE)</f>
        <v>No</v>
      </c>
      <c r="AN444" s="77">
        <f>VLOOKUP(F444,'N2K Features'!$D$5:$CL$125,35,FALSE)</f>
        <v>0</v>
      </c>
      <c r="AO444" s="77">
        <f>VLOOKUP(F444,'N2K Features'!$D$5:$CL$125,36,FALSE)</f>
        <v>0</v>
      </c>
      <c r="AP444" s="77" t="str">
        <f>VLOOKUP(F444,'N2K Features'!$D$5:$CL$125,37,FALSE)</f>
        <v>No</v>
      </c>
      <c r="AQ444" s="77">
        <f>VLOOKUP(F444,'N2K Features'!$D$5:$CL$125,38,FALSE)</f>
        <v>0</v>
      </c>
      <c r="AR444" s="77">
        <f>VLOOKUP(F444,'N2K Features'!$D$5:$CL$125,39,FALSE)</f>
        <v>0</v>
      </c>
      <c r="AS444" s="77" t="str">
        <f>VLOOKUP(F444,'N2K Features'!$D$5:$CL$125,40,FALSE)</f>
        <v>No</v>
      </c>
      <c r="AT444" s="77">
        <f>VLOOKUP(F444,'N2K Features'!$D$5:$CL$125,41,FALSE)</f>
        <v>0</v>
      </c>
      <c r="AU444" s="77">
        <f>VLOOKUP(F444,'N2K Features'!$D$5:$CL$125,42,FALSE)</f>
        <v>0</v>
      </c>
      <c r="AV444" s="77" t="str">
        <f>VLOOKUP(F444,'N2K Features'!$D$5:$CL$125,43,FALSE)</f>
        <v>No</v>
      </c>
      <c r="AW444" s="77">
        <f>VLOOKUP(F444,'N2K Features'!$D$5:$CL$125,44,FALSE)</f>
        <v>0</v>
      </c>
      <c r="AX444" s="77">
        <f>VLOOKUP(F444,'N2K Features'!$D$5:$CL$125,45,FALSE)</f>
        <v>0</v>
      </c>
      <c r="AY444" s="77" t="str">
        <f>VLOOKUP(F444,'N2K Features'!$D$5:$CL$125,46,FALSE)</f>
        <v>No</v>
      </c>
      <c r="AZ444" s="77">
        <f>VLOOKUP(F444,'N2K Features'!$D$5:$CL$125,47,FALSE)</f>
        <v>0</v>
      </c>
      <c r="BA444" s="77">
        <f>VLOOKUP(F444,'N2K Features'!$D$5:$CL$125,48,FALSE)</f>
        <v>0</v>
      </c>
      <c r="BB444" s="77" t="str">
        <f>VLOOKUP(F444,'N2K Features'!$D$5:$CL$125,49,FALSE)</f>
        <v>No</v>
      </c>
      <c r="BC444" s="77">
        <f>VLOOKUP(F444,'N2K Features'!$D$5:$CL$125,50,FALSE)</f>
        <v>0</v>
      </c>
      <c r="BD444" s="77">
        <f>VLOOKUP(F444,'N2K Features'!$D$5:$CL$125,51,FALSE)</f>
        <v>0</v>
      </c>
      <c r="BE444" s="77" t="str">
        <f>VLOOKUP(F444,'N2K Features'!$D$5:$CL$125,52,FALSE)</f>
        <v>No</v>
      </c>
      <c r="BF444" s="77">
        <f>VLOOKUP(F444,'N2K Features'!$D$5:$CL$125,53,FALSE)</f>
        <v>0</v>
      </c>
      <c r="BG444" s="77">
        <f>VLOOKUP(F444,'N2K Features'!$D$5:$CL$125,54,FALSE)</f>
        <v>0</v>
      </c>
      <c r="BH444" s="77" t="str">
        <f>VLOOKUP(F444,'N2K Features'!$D$5:$CL$125,55,FALSE)</f>
        <v>No</v>
      </c>
      <c r="BI444" s="77">
        <f>VLOOKUP(F444,'N2K Features'!$D$5:$CL$125,56,FALSE)</f>
        <v>0</v>
      </c>
      <c r="BJ444" s="77">
        <f>VLOOKUP(F444,'N2K Features'!$D$5:$CL$125,57,FALSE)</f>
        <v>0</v>
      </c>
      <c r="BK444" s="77" t="str">
        <f>VLOOKUP(F444,'N2K Features'!$D$5:$CL$125,58,FALSE)</f>
        <v>No</v>
      </c>
      <c r="BL444" s="77">
        <f>VLOOKUP(F444,'N2K Features'!$D$5:$CL$125,59,FALSE)</f>
        <v>0</v>
      </c>
      <c r="BM444" s="77">
        <f>VLOOKUP(F444,'N2K Features'!$D$5:$CL$125,60,FALSE)</f>
        <v>0</v>
      </c>
      <c r="BN444" s="77" t="str">
        <f>VLOOKUP(F444,'N2K Features'!$D$5:$CL$125,61,FALSE)</f>
        <v>No</v>
      </c>
      <c r="BO444" s="77">
        <f>VLOOKUP(F444,'N2K Features'!$D$5:$CL$125,62,FALSE)</f>
        <v>0</v>
      </c>
      <c r="BP444" s="77">
        <f>VLOOKUP(F444,'N2K Features'!$D$5:$CL$125,63,FALSE)</f>
        <v>0</v>
      </c>
      <c r="BQ444" s="77" t="str">
        <f>VLOOKUP(F444,'N2K Features'!$D$5:$CL$125,64,FALSE)</f>
        <v>No</v>
      </c>
      <c r="BR444" s="77">
        <f>VLOOKUP(F444,'N2K Features'!$D$5:$CL$125,65,FALSE)</f>
        <v>0</v>
      </c>
      <c r="BS444" s="77">
        <f>VLOOKUP(F444,'N2K Features'!$D$5:$CL$125,66,FALSE)</f>
        <v>0</v>
      </c>
      <c r="BT444" s="77" t="str">
        <f>VLOOKUP(F444,'N2K Features'!$D$5:$CL$125,67,FALSE)</f>
        <v>No</v>
      </c>
      <c r="BU444" s="77">
        <f>VLOOKUP(F444,'N2K Features'!$D$5:$CL$125,68,FALSE)</f>
        <v>0</v>
      </c>
      <c r="BV444" s="77">
        <f>VLOOKUP(F444,'N2K Features'!$D$5:$CL$125,69,FALSE)</f>
        <v>0</v>
      </c>
      <c r="BW444" s="77" t="str">
        <f>VLOOKUP(F444,'N2K Features'!$D$5:$CL$125,70,FALSE)</f>
        <v>No</v>
      </c>
      <c r="BX444" s="77">
        <f>VLOOKUP(F444,'N2K Features'!$D$5:$CL$125,71,FALSE)</f>
        <v>0</v>
      </c>
      <c r="BY444" s="77">
        <f>VLOOKUP(F444,'N2K Features'!$D$5:$CL$125,72,FALSE)</f>
        <v>0</v>
      </c>
      <c r="BZ444" s="77" t="str">
        <f>VLOOKUP(F444,'N2K Features'!$D$5:$CL$125,73,FALSE)</f>
        <v>No</v>
      </c>
      <c r="CA444" s="77">
        <f>VLOOKUP(F444,'N2K Features'!$D$5:$CL$125,74,FALSE)</f>
        <v>0</v>
      </c>
      <c r="CB444" s="77">
        <f>VLOOKUP(F444,'N2K Features'!$D$5:$CL$125,75,FALSE)</f>
        <v>0</v>
      </c>
      <c r="CC444" s="77" t="str">
        <f>VLOOKUP(F444,'N2K Features'!$D$5:$CL$125,76,FALSE)</f>
        <v>No</v>
      </c>
      <c r="CD444" s="77">
        <f>VLOOKUP(F444,'N2K Features'!$D$5:$CL$125,77,FALSE)</f>
        <v>0</v>
      </c>
      <c r="CE444" s="77">
        <f>VLOOKUP(F444,'N2K Features'!$D$5:$CL$125,78,FALSE)</f>
        <v>0</v>
      </c>
      <c r="CF444" s="77" t="str">
        <f>VLOOKUP(F444,'N2K Features'!$D$5:$CL$125,79,FALSE)</f>
        <v>No</v>
      </c>
      <c r="CG444" s="77">
        <f>VLOOKUP(F444,'N2K Features'!$D$5:$CL$125,80,FALSE)</f>
        <v>0</v>
      </c>
      <c r="CH444" s="77">
        <f>VLOOKUP(F444,'N2K Features'!$D$5:$CL$125,81,FALSE)</f>
        <v>0</v>
      </c>
      <c r="CI444" s="77" t="str">
        <f>VLOOKUP(F444,'N2K Features'!$D$5:$CL$125,82,FALSE)</f>
        <v>No</v>
      </c>
      <c r="CJ444" s="77">
        <f>VLOOKUP(F444,'N2K Features'!$D$5:$CL$125,83,FALSE)</f>
        <v>0</v>
      </c>
      <c r="CK444" s="77">
        <f>VLOOKUP(F444,'N2K Features'!$D$5:$CL$125,84,FALSE)</f>
        <v>0</v>
      </c>
      <c r="CL444" s="77" t="str">
        <f>VLOOKUP(F444,'N2K Features'!$D$5:$CL$125,85,FALSE)</f>
        <v>Yes</v>
      </c>
      <c r="CM444" s="77">
        <f>VLOOKUP(F444,'N2K Features'!$D$5:$CL$125,86,FALSE)</f>
        <v>0</v>
      </c>
      <c r="CN444" s="77" t="str">
        <f>VLOOKUP(F444,'N2K Features'!$D$5:$CL$125,87,FALSE)</f>
        <v>Interest for birdwatchers.</v>
      </c>
    </row>
    <row r="445" spans="1:92" ht="14.4" hidden="1" x14ac:dyDescent="0.3">
      <c r="A445" s="126" t="s">
        <v>501</v>
      </c>
      <c r="B445" s="126" t="s">
        <v>582</v>
      </c>
      <c r="C445" s="126" t="s">
        <v>430</v>
      </c>
      <c r="D445" s="127"/>
      <c r="E445" s="126" t="s">
        <v>393</v>
      </c>
      <c r="F445" s="126" t="s">
        <v>433</v>
      </c>
      <c r="G445" s="126" t="s">
        <v>797</v>
      </c>
      <c r="H445" s="126" t="s">
        <v>405</v>
      </c>
      <c r="I445" s="173" t="str">
        <f>VLOOKUP(F445,'N2K Features'!$D$5:$CL$125,4,FALSE)</f>
        <v>No</v>
      </c>
      <c r="J445" s="77">
        <f>VLOOKUP(F445,'N2K Features'!$D$5:$CL$125,5,FALSE)</f>
        <v>0</v>
      </c>
      <c r="K445" s="77">
        <f>VLOOKUP(F445,'N2K Features'!$D$5:$CL$125,6,FALSE)</f>
        <v>0</v>
      </c>
      <c r="L445" s="77" t="str">
        <f>VLOOKUP(F445,'N2K Features'!$D$5:$CL$125,7,FALSE)</f>
        <v>No</v>
      </c>
      <c r="M445" s="77" t="str">
        <f>VLOOKUP(F445,'N2K Features'!$D$5:$CL$125,8,FALSE)</f>
        <v>Negligible</v>
      </c>
      <c r="N445" s="77">
        <f>VLOOKUP(F445,'N2K Features'!$D$5:$CL$125,9,FALSE)</f>
        <v>0</v>
      </c>
      <c r="O445" s="77" t="str">
        <f>VLOOKUP(F445,'N2K Features'!$D$5:$CL$125,10,FALSE)</f>
        <v>No</v>
      </c>
      <c r="P445" s="77" t="str">
        <f>VLOOKUP(F445,'N2K Features'!$D$5:$CL$125,11,FALSE)</f>
        <v>Negligible</v>
      </c>
      <c r="Q445" s="77">
        <f>VLOOKUP(F445,'N2K Features'!$D$5:$CL$125,12,FALSE)</f>
        <v>0</v>
      </c>
      <c r="R445" s="77" t="str">
        <f>VLOOKUP(F445,'N2K Features'!$D$5:$CL$125,13,FALSE)</f>
        <v>No</v>
      </c>
      <c r="S445" s="77">
        <f>VLOOKUP(F445,'N2K Features'!$D$5:$CL$125,14,FALSE)</f>
        <v>0</v>
      </c>
      <c r="T445" s="77">
        <f>VLOOKUP(F445,'N2K Features'!$D$5:$CL$125,15,FALSE)</f>
        <v>0</v>
      </c>
      <c r="U445" s="77" t="str">
        <f>VLOOKUP(F445,'N2K Features'!$D$5:$CL$125,16,FALSE)</f>
        <v>No</v>
      </c>
      <c r="V445" s="77">
        <f>VLOOKUP(F445,'N2K Features'!$D$5:$CL$125, 17,FALSE)</f>
        <v>0</v>
      </c>
      <c r="W445" s="77">
        <f>VLOOKUP(F445,'N2K Features'!$D$5:$CL$125,18,FALSE)</f>
        <v>0</v>
      </c>
      <c r="X445" s="77" t="str">
        <f>VLOOKUP(F445,'N2K Features'!$D$5:$CL$125,19,FALSE)</f>
        <v>No</v>
      </c>
      <c r="Y445" s="77">
        <f>VLOOKUP(F445,'N2K Features'!$D$5:$CL$125,20,FALSE)</f>
        <v>0</v>
      </c>
      <c r="Z445" s="77">
        <f>VLOOKUP(F445,'N2K Features'!$D$5:$CL$125,21,FALSE)</f>
        <v>0</v>
      </c>
      <c r="AA445" s="77" t="str">
        <f>VLOOKUP(F445,'N2K Features'!$D$5:$CL$125,22,FALSE)</f>
        <v>No</v>
      </c>
      <c r="AB445" s="77">
        <f>VLOOKUP(F445,'N2K Features'!$D$5:$CL$125,23,FALSE)</f>
        <v>0</v>
      </c>
      <c r="AC445" s="77">
        <f>VLOOKUP(F445,'N2K Features'!$D$5:$CL$125,24,FALSE)</f>
        <v>0</v>
      </c>
      <c r="AD445" s="77" t="str">
        <f>VLOOKUP(F445,'N2K Features'!$D$5:$CL$125,25,FALSE)</f>
        <v>No</v>
      </c>
      <c r="AE445" s="77">
        <f>VLOOKUP(F445,'N2K Features'!$D$5:$CL$125,26,FALSE)</f>
        <v>0</v>
      </c>
      <c r="AF445" s="77">
        <f>VLOOKUP(F445,'N2K Features'!$D$5:$CL$125,27,FALSE)</f>
        <v>0</v>
      </c>
      <c r="AG445" s="77" t="str">
        <f>VLOOKUP(F445,'N2K Features'!$D$5:$CL$125,28,FALSE)</f>
        <v>No</v>
      </c>
      <c r="AH445" s="77">
        <f>VLOOKUP(F445,'N2K Features'!$D$5:$CL$125,29,FALSE)</f>
        <v>0</v>
      </c>
      <c r="AI445" s="77">
        <f>VLOOKUP(F445,'N2K Features'!$D$5:$CL$125,30,FALSE)</f>
        <v>0</v>
      </c>
      <c r="AJ445" s="77" t="str">
        <f>VLOOKUP(F445,'N2K Features'!$D$5:$CL$125,31,FALSE)</f>
        <v>No</v>
      </c>
      <c r="AK445" s="77">
        <f>VLOOKUP(F445,'N2K Features'!$D$5:$CL$125,32,FALSE)</f>
        <v>0</v>
      </c>
      <c r="AL445" s="77">
        <f>VLOOKUP(F445,'N2K Features'!$D$5:$CL$125,33,FALSE)</f>
        <v>0</v>
      </c>
      <c r="AM445" s="77" t="str">
        <f>VLOOKUP(F445,'N2K Features'!$D$5:$CL$125,34,FALSE)</f>
        <v>No</v>
      </c>
      <c r="AN445" s="77">
        <f>VLOOKUP(F445,'N2K Features'!$D$5:$CL$125,35,FALSE)</f>
        <v>0</v>
      </c>
      <c r="AO445" s="77">
        <f>VLOOKUP(F445,'N2K Features'!$D$5:$CL$125,36,FALSE)</f>
        <v>0</v>
      </c>
      <c r="AP445" s="77" t="str">
        <f>VLOOKUP(F445,'N2K Features'!$D$5:$CL$125,37,FALSE)</f>
        <v>No</v>
      </c>
      <c r="AQ445" s="77">
        <f>VLOOKUP(F445,'N2K Features'!$D$5:$CL$125,38,FALSE)</f>
        <v>0</v>
      </c>
      <c r="AR445" s="77">
        <f>VLOOKUP(F445,'N2K Features'!$D$5:$CL$125,39,FALSE)</f>
        <v>0</v>
      </c>
      <c r="AS445" s="77" t="str">
        <f>VLOOKUP(F445,'N2K Features'!$D$5:$CL$125,40,FALSE)</f>
        <v>No</v>
      </c>
      <c r="AT445" s="77">
        <f>VLOOKUP(F445,'N2K Features'!$D$5:$CL$125,41,FALSE)</f>
        <v>0</v>
      </c>
      <c r="AU445" s="77">
        <f>VLOOKUP(F445,'N2K Features'!$D$5:$CL$125,42,FALSE)</f>
        <v>0</v>
      </c>
      <c r="AV445" s="77" t="str">
        <f>VLOOKUP(F445,'N2K Features'!$D$5:$CL$125,43,FALSE)</f>
        <v>No</v>
      </c>
      <c r="AW445" s="77">
        <f>VLOOKUP(F445,'N2K Features'!$D$5:$CL$125,44,FALSE)</f>
        <v>0</v>
      </c>
      <c r="AX445" s="77">
        <f>VLOOKUP(F445,'N2K Features'!$D$5:$CL$125,45,FALSE)</f>
        <v>0</v>
      </c>
      <c r="AY445" s="77" t="str">
        <f>VLOOKUP(F445,'N2K Features'!$D$5:$CL$125,46,FALSE)</f>
        <v>No</v>
      </c>
      <c r="AZ445" s="77">
        <f>VLOOKUP(F445,'N2K Features'!$D$5:$CL$125,47,FALSE)</f>
        <v>0</v>
      </c>
      <c r="BA445" s="77">
        <f>VLOOKUP(F445,'N2K Features'!$D$5:$CL$125,48,FALSE)</f>
        <v>0</v>
      </c>
      <c r="BB445" s="77" t="str">
        <f>VLOOKUP(F445,'N2K Features'!$D$5:$CL$125,49,FALSE)</f>
        <v>No</v>
      </c>
      <c r="BC445" s="77">
        <f>VLOOKUP(F445,'N2K Features'!$D$5:$CL$125,50,FALSE)</f>
        <v>0</v>
      </c>
      <c r="BD445" s="77">
        <f>VLOOKUP(F445,'N2K Features'!$D$5:$CL$125,51,FALSE)</f>
        <v>0</v>
      </c>
      <c r="BE445" s="77" t="str">
        <f>VLOOKUP(F445,'N2K Features'!$D$5:$CL$125,52,FALSE)</f>
        <v>No</v>
      </c>
      <c r="BF445" s="77">
        <f>VLOOKUP(F445,'N2K Features'!$D$5:$CL$125,53,FALSE)</f>
        <v>0</v>
      </c>
      <c r="BG445" s="77">
        <f>VLOOKUP(F445,'N2K Features'!$D$5:$CL$125,54,FALSE)</f>
        <v>0</v>
      </c>
      <c r="BH445" s="77" t="str">
        <f>VLOOKUP(F445,'N2K Features'!$D$5:$CL$125,55,FALSE)</f>
        <v>No</v>
      </c>
      <c r="BI445" s="77">
        <f>VLOOKUP(F445,'N2K Features'!$D$5:$CL$125,56,FALSE)</f>
        <v>0</v>
      </c>
      <c r="BJ445" s="77">
        <f>VLOOKUP(F445,'N2K Features'!$D$5:$CL$125,57,FALSE)</f>
        <v>0</v>
      </c>
      <c r="BK445" s="77" t="str">
        <f>VLOOKUP(F445,'N2K Features'!$D$5:$CL$125,58,FALSE)</f>
        <v>No</v>
      </c>
      <c r="BL445" s="77">
        <f>VLOOKUP(F445,'N2K Features'!$D$5:$CL$125,59,FALSE)</f>
        <v>0</v>
      </c>
      <c r="BM445" s="77">
        <f>VLOOKUP(F445,'N2K Features'!$D$5:$CL$125,60,FALSE)</f>
        <v>0</v>
      </c>
      <c r="BN445" s="77" t="str">
        <f>VLOOKUP(F445,'N2K Features'!$D$5:$CL$125,61,FALSE)</f>
        <v>No</v>
      </c>
      <c r="BO445" s="77">
        <f>VLOOKUP(F445,'N2K Features'!$D$5:$CL$125,62,FALSE)</f>
        <v>0</v>
      </c>
      <c r="BP445" s="77">
        <f>VLOOKUP(F445,'N2K Features'!$D$5:$CL$125,63,FALSE)</f>
        <v>0</v>
      </c>
      <c r="BQ445" s="77" t="str">
        <f>VLOOKUP(F445,'N2K Features'!$D$5:$CL$125,64,FALSE)</f>
        <v>No</v>
      </c>
      <c r="BR445" s="77">
        <f>VLOOKUP(F445,'N2K Features'!$D$5:$CL$125,65,FALSE)</f>
        <v>0</v>
      </c>
      <c r="BS445" s="77">
        <f>VLOOKUP(F445,'N2K Features'!$D$5:$CL$125,66,FALSE)</f>
        <v>0</v>
      </c>
      <c r="BT445" s="77" t="str">
        <f>VLOOKUP(F445,'N2K Features'!$D$5:$CL$125,67,FALSE)</f>
        <v>No</v>
      </c>
      <c r="BU445" s="77">
        <f>VLOOKUP(F445,'N2K Features'!$D$5:$CL$125,68,FALSE)</f>
        <v>0</v>
      </c>
      <c r="BV445" s="77">
        <f>VLOOKUP(F445,'N2K Features'!$D$5:$CL$125,69,FALSE)</f>
        <v>0</v>
      </c>
      <c r="BW445" s="77" t="str">
        <f>VLOOKUP(F445,'N2K Features'!$D$5:$CL$125,70,FALSE)</f>
        <v>No</v>
      </c>
      <c r="BX445" s="77">
        <f>VLOOKUP(F445,'N2K Features'!$D$5:$CL$125,71,FALSE)</f>
        <v>0</v>
      </c>
      <c r="BY445" s="77">
        <f>VLOOKUP(F445,'N2K Features'!$D$5:$CL$125,72,FALSE)</f>
        <v>0</v>
      </c>
      <c r="BZ445" s="77" t="str">
        <f>VLOOKUP(F445,'N2K Features'!$D$5:$CL$125,73,FALSE)</f>
        <v>No</v>
      </c>
      <c r="CA445" s="77">
        <f>VLOOKUP(F445,'N2K Features'!$D$5:$CL$125,74,FALSE)</f>
        <v>0</v>
      </c>
      <c r="CB445" s="77">
        <f>VLOOKUP(F445,'N2K Features'!$D$5:$CL$125,75,FALSE)</f>
        <v>0</v>
      </c>
      <c r="CC445" s="77" t="str">
        <f>VLOOKUP(F445,'N2K Features'!$D$5:$CL$125,76,FALSE)</f>
        <v>No</v>
      </c>
      <c r="CD445" s="77">
        <f>VLOOKUP(F445,'N2K Features'!$D$5:$CL$125,77,FALSE)</f>
        <v>0</v>
      </c>
      <c r="CE445" s="77">
        <f>VLOOKUP(F445,'N2K Features'!$D$5:$CL$125,78,FALSE)</f>
        <v>0</v>
      </c>
      <c r="CF445" s="77" t="str">
        <f>VLOOKUP(F445,'N2K Features'!$D$5:$CL$125,79,FALSE)</f>
        <v>No</v>
      </c>
      <c r="CG445" s="77">
        <f>VLOOKUP(F445,'N2K Features'!$D$5:$CL$125,80,FALSE)</f>
        <v>0</v>
      </c>
      <c r="CH445" s="77">
        <f>VLOOKUP(F445,'N2K Features'!$D$5:$CL$125,81,FALSE)</f>
        <v>0</v>
      </c>
      <c r="CI445" s="77" t="str">
        <f>VLOOKUP(F445,'N2K Features'!$D$5:$CL$125,82,FALSE)</f>
        <v>No</v>
      </c>
      <c r="CJ445" s="77">
        <f>VLOOKUP(F445,'N2K Features'!$D$5:$CL$125,83,FALSE)</f>
        <v>0</v>
      </c>
      <c r="CK445" s="77">
        <f>VLOOKUP(F445,'N2K Features'!$D$5:$CL$125,84,FALSE)</f>
        <v>0</v>
      </c>
      <c r="CL445" s="77" t="str">
        <f>VLOOKUP(F445,'N2K Features'!$D$5:$CL$125,85,FALSE)</f>
        <v>Yes</v>
      </c>
      <c r="CM445" s="77">
        <f>VLOOKUP(F445,'N2K Features'!$D$5:$CL$125,86,FALSE)</f>
        <v>0</v>
      </c>
      <c r="CN445" s="77" t="str">
        <f>VLOOKUP(F445,'N2K Features'!$D$5:$CL$125,87,FALSE)</f>
        <v>Interest for birdwatchers.</v>
      </c>
    </row>
    <row r="446" spans="1:92" ht="14.4" hidden="1" x14ac:dyDescent="0.3">
      <c r="A446" s="126" t="s">
        <v>501</v>
      </c>
      <c r="B446" s="126" t="s">
        <v>582</v>
      </c>
      <c r="C446" s="126" t="s">
        <v>430</v>
      </c>
      <c r="D446" s="127"/>
      <c r="E446" s="126" t="s">
        <v>399</v>
      </c>
      <c r="F446" s="126" t="s">
        <v>435</v>
      </c>
      <c r="G446" s="126" t="s">
        <v>399</v>
      </c>
      <c r="H446" s="126" t="s">
        <v>405</v>
      </c>
      <c r="I446" s="173" t="str">
        <f>VLOOKUP(F446,'N2K Features'!$D$5:$CL$125,4,FALSE)</f>
        <v>No</v>
      </c>
      <c r="J446" s="77">
        <f>VLOOKUP(F446,'N2K Features'!$D$5:$CL$125,5,FALSE)</f>
        <v>0</v>
      </c>
      <c r="K446" s="77">
        <f>VLOOKUP(F446,'N2K Features'!$D$5:$CL$125,6,FALSE)</f>
        <v>0</v>
      </c>
      <c r="L446" s="77" t="str">
        <f>VLOOKUP(F446,'N2K Features'!$D$5:$CL$125,7,FALSE)</f>
        <v>No</v>
      </c>
      <c r="M446" s="77" t="str">
        <f>VLOOKUP(F446,'N2K Features'!$D$5:$CL$125,8,FALSE)</f>
        <v>Negligible</v>
      </c>
      <c r="N446" s="77">
        <f>VLOOKUP(F446,'N2K Features'!$D$5:$CL$125,9,FALSE)</f>
        <v>0</v>
      </c>
      <c r="O446" s="77" t="str">
        <f>VLOOKUP(F446,'N2K Features'!$D$5:$CL$125,10,FALSE)</f>
        <v>No</v>
      </c>
      <c r="P446" s="77" t="str">
        <f>VLOOKUP(F446,'N2K Features'!$D$5:$CL$125,11,FALSE)</f>
        <v>Negligible</v>
      </c>
      <c r="Q446" s="77">
        <f>VLOOKUP(F446,'N2K Features'!$D$5:$CL$125,12,FALSE)</f>
        <v>0</v>
      </c>
      <c r="R446" s="77" t="str">
        <f>VLOOKUP(F446,'N2K Features'!$D$5:$CL$125,13,FALSE)</f>
        <v>No</v>
      </c>
      <c r="S446" s="77">
        <f>VLOOKUP(F446,'N2K Features'!$D$5:$CL$125,14,FALSE)</f>
        <v>0</v>
      </c>
      <c r="T446" s="77">
        <f>VLOOKUP(F446,'N2K Features'!$D$5:$CL$125,15,FALSE)</f>
        <v>0</v>
      </c>
      <c r="U446" s="77" t="str">
        <f>VLOOKUP(F446,'N2K Features'!$D$5:$CL$125,16,FALSE)</f>
        <v>No</v>
      </c>
      <c r="V446" s="77">
        <f>VLOOKUP(F446,'N2K Features'!$D$5:$CL$125, 17,FALSE)</f>
        <v>0</v>
      </c>
      <c r="W446" s="77">
        <f>VLOOKUP(F446,'N2K Features'!$D$5:$CL$125,18,FALSE)</f>
        <v>0</v>
      </c>
      <c r="X446" s="77" t="str">
        <f>VLOOKUP(F446,'N2K Features'!$D$5:$CL$125,19,FALSE)</f>
        <v>No</v>
      </c>
      <c r="Y446" s="77">
        <f>VLOOKUP(F446,'N2K Features'!$D$5:$CL$125,20,FALSE)</f>
        <v>0</v>
      </c>
      <c r="Z446" s="77">
        <f>VLOOKUP(F446,'N2K Features'!$D$5:$CL$125,21,FALSE)</f>
        <v>0</v>
      </c>
      <c r="AA446" s="77" t="str">
        <f>VLOOKUP(F446,'N2K Features'!$D$5:$CL$125,22,FALSE)</f>
        <v>No</v>
      </c>
      <c r="AB446" s="77">
        <f>VLOOKUP(F446,'N2K Features'!$D$5:$CL$125,23,FALSE)</f>
        <v>0</v>
      </c>
      <c r="AC446" s="77">
        <f>VLOOKUP(F446,'N2K Features'!$D$5:$CL$125,24,FALSE)</f>
        <v>0</v>
      </c>
      <c r="AD446" s="77" t="str">
        <f>VLOOKUP(F446,'N2K Features'!$D$5:$CL$125,25,FALSE)</f>
        <v>No</v>
      </c>
      <c r="AE446" s="77">
        <f>VLOOKUP(F446,'N2K Features'!$D$5:$CL$125,26,FALSE)</f>
        <v>0</v>
      </c>
      <c r="AF446" s="77">
        <f>VLOOKUP(F446,'N2K Features'!$D$5:$CL$125,27,FALSE)</f>
        <v>0</v>
      </c>
      <c r="AG446" s="77" t="str">
        <f>VLOOKUP(F446,'N2K Features'!$D$5:$CL$125,28,FALSE)</f>
        <v>No</v>
      </c>
      <c r="AH446" s="77">
        <f>VLOOKUP(F446,'N2K Features'!$D$5:$CL$125,29,FALSE)</f>
        <v>0</v>
      </c>
      <c r="AI446" s="77">
        <f>VLOOKUP(F446,'N2K Features'!$D$5:$CL$125,30,FALSE)</f>
        <v>0</v>
      </c>
      <c r="AJ446" s="77" t="str">
        <f>VLOOKUP(F446,'N2K Features'!$D$5:$CL$125,31,FALSE)</f>
        <v>No</v>
      </c>
      <c r="AK446" s="77">
        <f>VLOOKUP(F446,'N2K Features'!$D$5:$CL$125,32,FALSE)</f>
        <v>0</v>
      </c>
      <c r="AL446" s="77">
        <f>VLOOKUP(F446,'N2K Features'!$D$5:$CL$125,33,FALSE)</f>
        <v>0</v>
      </c>
      <c r="AM446" s="77" t="str">
        <f>VLOOKUP(F446,'N2K Features'!$D$5:$CL$125,34,FALSE)</f>
        <v>No</v>
      </c>
      <c r="AN446" s="77">
        <f>VLOOKUP(F446,'N2K Features'!$D$5:$CL$125,35,FALSE)</f>
        <v>0</v>
      </c>
      <c r="AO446" s="77">
        <f>VLOOKUP(F446,'N2K Features'!$D$5:$CL$125,36,FALSE)</f>
        <v>0</v>
      </c>
      <c r="AP446" s="77" t="str">
        <f>VLOOKUP(F446,'N2K Features'!$D$5:$CL$125,37,FALSE)</f>
        <v>No</v>
      </c>
      <c r="AQ446" s="77">
        <f>VLOOKUP(F446,'N2K Features'!$D$5:$CL$125,38,FALSE)</f>
        <v>0</v>
      </c>
      <c r="AR446" s="77">
        <f>VLOOKUP(F446,'N2K Features'!$D$5:$CL$125,39,FALSE)</f>
        <v>0</v>
      </c>
      <c r="AS446" s="77" t="str">
        <f>VLOOKUP(F446,'N2K Features'!$D$5:$CL$125,40,FALSE)</f>
        <v>No</v>
      </c>
      <c r="AT446" s="77">
        <f>VLOOKUP(F446,'N2K Features'!$D$5:$CL$125,41,FALSE)</f>
        <v>0</v>
      </c>
      <c r="AU446" s="77">
        <f>VLOOKUP(F446,'N2K Features'!$D$5:$CL$125,42,FALSE)</f>
        <v>0</v>
      </c>
      <c r="AV446" s="77" t="str">
        <f>VLOOKUP(F446,'N2K Features'!$D$5:$CL$125,43,FALSE)</f>
        <v>No</v>
      </c>
      <c r="AW446" s="77">
        <f>VLOOKUP(F446,'N2K Features'!$D$5:$CL$125,44,FALSE)</f>
        <v>0</v>
      </c>
      <c r="AX446" s="77">
        <f>VLOOKUP(F446,'N2K Features'!$D$5:$CL$125,45,FALSE)</f>
        <v>0</v>
      </c>
      <c r="AY446" s="77" t="str">
        <f>VLOOKUP(F446,'N2K Features'!$D$5:$CL$125,46,FALSE)</f>
        <v>No</v>
      </c>
      <c r="AZ446" s="77">
        <f>VLOOKUP(F446,'N2K Features'!$D$5:$CL$125,47,FALSE)</f>
        <v>0</v>
      </c>
      <c r="BA446" s="77">
        <f>VLOOKUP(F446,'N2K Features'!$D$5:$CL$125,48,FALSE)</f>
        <v>0</v>
      </c>
      <c r="BB446" s="77" t="str">
        <f>VLOOKUP(F446,'N2K Features'!$D$5:$CL$125,49,FALSE)</f>
        <v>No</v>
      </c>
      <c r="BC446" s="77">
        <f>VLOOKUP(F446,'N2K Features'!$D$5:$CL$125,50,FALSE)</f>
        <v>0</v>
      </c>
      <c r="BD446" s="77">
        <f>VLOOKUP(F446,'N2K Features'!$D$5:$CL$125,51,FALSE)</f>
        <v>0</v>
      </c>
      <c r="BE446" s="77" t="str">
        <f>VLOOKUP(F446,'N2K Features'!$D$5:$CL$125,52,FALSE)</f>
        <v>No</v>
      </c>
      <c r="BF446" s="77">
        <f>VLOOKUP(F446,'N2K Features'!$D$5:$CL$125,53,FALSE)</f>
        <v>0</v>
      </c>
      <c r="BG446" s="77">
        <f>VLOOKUP(F446,'N2K Features'!$D$5:$CL$125,54,FALSE)</f>
        <v>0</v>
      </c>
      <c r="BH446" s="77" t="str">
        <f>VLOOKUP(F446,'N2K Features'!$D$5:$CL$125,55,FALSE)</f>
        <v>No</v>
      </c>
      <c r="BI446" s="77">
        <f>VLOOKUP(F446,'N2K Features'!$D$5:$CL$125,56,FALSE)</f>
        <v>0</v>
      </c>
      <c r="BJ446" s="77">
        <f>VLOOKUP(F446,'N2K Features'!$D$5:$CL$125,57,FALSE)</f>
        <v>0</v>
      </c>
      <c r="BK446" s="77" t="str">
        <f>VLOOKUP(F446,'N2K Features'!$D$5:$CL$125,58,FALSE)</f>
        <v>No</v>
      </c>
      <c r="BL446" s="77">
        <f>VLOOKUP(F446,'N2K Features'!$D$5:$CL$125,59,FALSE)</f>
        <v>0</v>
      </c>
      <c r="BM446" s="77">
        <f>VLOOKUP(F446,'N2K Features'!$D$5:$CL$125,60,FALSE)</f>
        <v>0</v>
      </c>
      <c r="BN446" s="77" t="str">
        <f>VLOOKUP(F446,'N2K Features'!$D$5:$CL$125,61,FALSE)</f>
        <v>No</v>
      </c>
      <c r="BO446" s="77">
        <f>VLOOKUP(F446,'N2K Features'!$D$5:$CL$125,62,FALSE)</f>
        <v>0</v>
      </c>
      <c r="BP446" s="77">
        <f>VLOOKUP(F446,'N2K Features'!$D$5:$CL$125,63,FALSE)</f>
        <v>0</v>
      </c>
      <c r="BQ446" s="77" t="str">
        <f>VLOOKUP(F446,'N2K Features'!$D$5:$CL$125,64,FALSE)</f>
        <v>No</v>
      </c>
      <c r="BR446" s="77">
        <f>VLOOKUP(F446,'N2K Features'!$D$5:$CL$125,65,FALSE)</f>
        <v>0</v>
      </c>
      <c r="BS446" s="77">
        <f>VLOOKUP(F446,'N2K Features'!$D$5:$CL$125,66,FALSE)</f>
        <v>0</v>
      </c>
      <c r="BT446" s="77" t="str">
        <f>VLOOKUP(F446,'N2K Features'!$D$5:$CL$125,67,FALSE)</f>
        <v>No</v>
      </c>
      <c r="BU446" s="77">
        <f>VLOOKUP(F446,'N2K Features'!$D$5:$CL$125,68,FALSE)</f>
        <v>0</v>
      </c>
      <c r="BV446" s="77">
        <f>VLOOKUP(F446,'N2K Features'!$D$5:$CL$125,69,FALSE)</f>
        <v>0</v>
      </c>
      <c r="BW446" s="77" t="str">
        <f>VLOOKUP(F446,'N2K Features'!$D$5:$CL$125,70,FALSE)</f>
        <v>No</v>
      </c>
      <c r="BX446" s="77">
        <f>VLOOKUP(F446,'N2K Features'!$D$5:$CL$125,71,FALSE)</f>
        <v>0</v>
      </c>
      <c r="BY446" s="77">
        <f>VLOOKUP(F446,'N2K Features'!$D$5:$CL$125,72,FALSE)</f>
        <v>0</v>
      </c>
      <c r="BZ446" s="77" t="str">
        <f>VLOOKUP(F446,'N2K Features'!$D$5:$CL$125,73,FALSE)</f>
        <v>No</v>
      </c>
      <c r="CA446" s="77">
        <f>VLOOKUP(F446,'N2K Features'!$D$5:$CL$125,74,FALSE)</f>
        <v>0</v>
      </c>
      <c r="CB446" s="77">
        <f>VLOOKUP(F446,'N2K Features'!$D$5:$CL$125,75,FALSE)</f>
        <v>0</v>
      </c>
      <c r="CC446" s="77" t="str">
        <f>VLOOKUP(F446,'N2K Features'!$D$5:$CL$125,76,FALSE)</f>
        <v>No</v>
      </c>
      <c r="CD446" s="77">
        <f>VLOOKUP(F446,'N2K Features'!$D$5:$CL$125,77,FALSE)</f>
        <v>0</v>
      </c>
      <c r="CE446" s="77">
        <f>VLOOKUP(F446,'N2K Features'!$D$5:$CL$125,78,FALSE)</f>
        <v>0</v>
      </c>
      <c r="CF446" s="77" t="str">
        <f>VLOOKUP(F446,'N2K Features'!$D$5:$CL$125,79,FALSE)</f>
        <v>No</v>
      </c>
      <c r="CG446" s="77">
        <f>VLOOKUP(F446,'N2K Features'!$D$5:$CL$125,80,FALSE)</f>
        <v>0</v>
      </c>
      <c r="CH446" s="77">
        <f>VLOOKUP(F446,'N2K Features'!$D$5:$CL$125,81,FALSE)</f>
        <v>0</v>
      </c>
      <c r="CI446" s="77" t="str">
        <f>VLOOKUP(F446,'N2K Features'!$D$5:$CL$125,82,FALSE)</f>
        <v>No</v>
      </c>
      <c r="CJ446" s="77">
        <f>VLOOKUP(F446,'N2K Features'!$D$5:$CL$125,83,FALSE)</f>
        <v>0</v>
      </c>
      <c r="CK446" s="77">
        <f>VLOOKUP(F446,'N2K Features'!$D$5:$CL$125,84,FALSE)</f>
        <v>0</v>
      </c>
      <c r="CL446" s="77" t="str">
        <f>VLOOKUP(F446,'N2K Features'!$D$5:$CL$125,85,FALSE)</f>
        <v>Yes</v>
      </c>
      <c r="CM446" s="77">
        <f>VLOOKUP(F446,'N2K Features'!$D$5:$CL$125,86,FALSE)</f>
        <v>0</v>
      </c>
      <c r="CN446" s="77" t="str">
        <f>VLOOKUP(F446,'N2K Features'!$D$5:$CL$125,87,FALSE)</f>
        <v>Interest for birdwatchers.</v>
      </c>
    </row>
    <row r="447" spans="1:92" ht="14.4" hidden="1" x14ac:dyDescent="0.3">
      <c r="A447" s="126" t="s">
        <v>502</v>
      </c>
      <c r="B447" s="126" t="s">
        <v>503</v>
      </c>
      <c r="C447" s="126" t="s">
        <v>404</v>
      </c>
      <c r="D447" s="127"/>
      <c r="E447" s="126" t="s">
        <v>393</v>
      </c>
      <c r="F447" s="126" t="s">
        <v>455</v>
      </c>
      <c r="G447" s="126" t="s">
        <v>798</v>
      </c>
      <c r="H447" s="126" t="s">
        <v>405</v>
      </c>
      <c r="I447" s="173" t="str">
        <f>VLOOKUP(F447,'N2K Features'!$D$5:$CL$125,4,FALSE)</f>
        <v>No</v>
      </c>
      <c r="J447" s="77">
        <f>VLOOKUP(F447,'N2K Features'!$D$5:$CL$125,5,FALSE)</f>
        <v>0</v>
      </c>
      <c r="K447" s="77">
        <f>VLOOKUP(F447,'N2K Features'!$D$5:$CL$125,6,FALSE)</f>
        <v>0</v>
      </c>
      <c r="L447" s="77" t="str">
        <f>VLOOKUP(F447,'N2K Features'!$D$5:$CL$125,7,FALSE)</f>
        <v>No</v>
      </c>
      <c r="M447" s="77" t="str">
        <f>VLOOKUP(F447,'N2K Features'!$D$5:$CL$125,8,FALSE)</f>
        <v>Negligible</v>
      </c>
      <c r="N447" s="77">
        <f>VLOOKUP(F447,'N2K Features'!$D$5:$CL$125,9,FALSE)</f>
        <v>0</v>
      </c>
      <c r="O447" s="77" t="str">
        <f>VLOOKUP(F447,'N2K Features'!$D$5:$CL$125,10,FALSE)</f>
        <v>No</v>
      </c>
      <c r="P447" s="77" t="str">
        <f>VLOOKUP(F447,'N2K Features'!$D$5:$CL$125,11,FALSE)</f>
        <v>Negligible</v>
      </c>
      <c r="Q447" s="77">
        <f>VLOOKUP(F447,'N2K Features'!$D$5:$CL$125,12,FALSE)</f>
        <v>0</v>
      </c>
      <c r="R447" s="77" t="str">
        <f>VLOOKUP(F447,'N2K Features'!$D$5:$CL$125,13,FALSE)</f>
        <v>No</v>
      </c>
      <c r="S447" s="77">
        <f>VLOOKUP(F447,'N2K Features'!$D$5:$CL$125,14,FALSE)</f>
        <v>0</v>
      </c>
      <c r="T447" s="77">
        <f>VLOOKUP(F447,'N2K Features'!$D$5:$CL$125,15,FALSE)</f>
        <v>0</v>
      </c>
      <c r="U447" s="77" t="str">
        <f>VLOOKUP(F447,'N2K Features'!$D$5:$CL$125,16,FALSE)</f>
        <v>No</v>
      </c>
      <c r="V447" s="77">
        <f>VLOOKUP(F447,'N2K Features'!$D$5:$CL$125, 17,FALSE)</f>
        <v>0</v>
      </c>
      <c r="W447" s="77">
        <f>VLOOKUP(F447,'N2K Features'!$D$5:$CL$125,18,FALSE)</f>
        <v>0</v>
      </c>
      <c r="X447" s="77" t="str">
        <f>VLOOKUP(F447,'N2K Features'!$D$5:$CL$125,19,FALSE)</f>
        <v>No</v>
      </c>
      <c r="Y447" s="77">
        <f>VLOOKUP(F447,'N2K Features'!$D$5:$CL$125,20,FALSE)</f>
        <v>0</v>
      </c>
      <c r="Z447" s="77">
        <f>VLOOKUP(F447,'N2K Features'!$D$5:$CL$125,21,FALSE)</f>
        <v>0</v>
      </c>
      <c r="AA447" s="77" t="str">
        <f>VLOOKUP(F447,'N2K Features'!$D$5:$CL$125,22,FALSE)</f>
        <v>No</v>
      </c>
      <c r="AB447" s="77">
        <f>VLOOKUP(F447,'N2K Features'!$D$5:$CL$125,23,FALSE)</f>
        <v>0</v>
      </c>
      <c r="AC447" s="77">
        <f>VLOOKUP(F447,'N2K Features'!$D$5:$CL$125,24,FALSE)</f>
        <v>0</v>
      </c>
      <c r="AD447" s="77" t="str">
        <f>VLOOKUP(F447,'N2K Features'!$D$5:$CL$125,25,FALSE)</f>
        <v>No</v>
      </c>
      <c r="AE447" s="77">
        <f>VLOOKUP(F447,'N2K Features'!$D$5:$CL$125,26,FALSE)</f>
        <v>0</v>
      </c>
      <c r="AF447" s="77">
        <f>VLOOKUP(F447,'N2K Features'!$D$5:$CL$125,27,FALSE)</f>
        <v>0</v>
      </c>
      <c r="AG447" s="77" t="str">
        <f>VLOOKUP(F447,'N2K Features'!$D$5:$CL$125,28,FALSE)</f>
        <v>No</v>
      </c>
      <c r="AH447" s="77">
        <f>VLOOKUP(F447,'N2K Features'!$D$5:$CL$125,29,FALSE)</f>
        <v>0</v>
      </c>
      <c r="AI447" s="77">
        <f>VLOOKUP(F447,'N2K Features'!$D$5:$CL$125,30,FALSE)</f>
        <v>0</v>
      </c>
      <c r="AJ447" s="77" t="str">
        <f>VLOOKUP(F447,'N2K Features'!$D$5:$CL$125,31,FALSE)</f>
        <v>No</v>
      </c>
      <c r="AK447" s="77">
        <f>VLOOKUP(F447,'N2K Features'!$D$5:$CL$125,32,FALSE)</f>
        <v>0</v>
      </c>
      <c r="AL447" s="77">
        <f>VLOOKUP(F447,'N2K Features'!$D$5:$CL$125,33,FALSE)</f>
        <v>0</v>
      </c>
      <c r="AM447" s="77" t="str">
        <f>VLOOKUP(F447,'N2K Features'!$D$5:$CL$125,34,FALSE)</f>
        <v>No</v>
      </c>
      <c r="AN447" s="77">
        <f>VLOOKUP(F447,'N2K Features'!$D$5:$CL$125,35,FALSE)</f>
        <v>0</v>
      </c>
      <c r="AO447" s="77">
        <f>VLOOKUP(F447,'N2K Features'!$D$5:$CL$125,36,FALSE)</f>
        <v>0</v>
      </c>
      <c r="AP447" s="77" t="str">
        <f>VLOOKUP(F447,'N2K Features'!$D$5:$CL$125,37,FALSE)</f>
        <v>No</v>
      </c>
      <c r="AQ447" s="77">
        <f>VLOOKUP(F447,'N2K Features'!$D$5:$CL$125,38,FALSE)</f>
        <v>0</v>
      </c>
      <c r="AR447" s="77">
        <f>VLOOKUP(F447,'N2K Features'!$D$5:$CL$125,39,FALSE)</f>
        <v>0</v>
      </c>
      <c r="AS447" s="77" t="str">
        <f>VLOOKUP(F447,'N2K Features'!$D$5:$CL$125,40,FALSE)</f>
        <v>No</v>
      </c>
      <c r="AT447" s="77">
        <f>VLOOKUP(F447,'N2K Features'!$D$5:$CL$125,41,FALSE)</f>
        <v>0</v>
      </c>
      <c r="AU447" s="77">
        <f>VLOOKUP(F447,'N2K Features'!$D$5:$CL$125,42,FALSE)</f>
        <v>0</v>
      </c>
      <c r="AV447" s="77" t="str">
        <f>VLOOKUP(F447,'N2K Features'!$D$5:$CL$125,43,FALSE)</f>
        <v>No</v>
      </c>
      <c r="AW447" s="77">
        <f>VLOOKUP(F447,'N2K Features'!$D$5:$CL$125,44,FALSE)</f>
        <v>0</v>
      </c>
      <c r="AX447" s="77">
        <f>VLOOKUP(F447,'N2K Features'!$D$5:$CL$125,45,FALSE)</f>
        <v>0</v>
      </c>
      <c r="AY447" s="77" t="str">
        <f>VLOOKUP(F447,'N2K Features'!$D$5:$CL$125,46,FALSE)</f>
        <v>No</v>
      </c>
      <c r="AZ447" s="77">
        <f>VLOOKUP(F447,'N2K Features'!$D$5:$CL$125,47,FALSE)</f>
        <v>0</v>
      </c>
      <c r="BA447" s="77">
        <f>VLOOKUP(F447,'N2K Features'!$D$5:$CL$125,48,FALSE)</f>
        <v>0</v>
      </c>
      <c r="BB447" s="77" t="str">
        <f>VLOOKUP(F447,'N2K Features'!$D$5:$CL$125,49,FALSE)</f>
        <v>No</v>
      </c>
      <c r="BC447" s="77">
        <f>VLOOKUP(F447,'N2K Features'!$D$5:$CL$125,50,FALSE)</f>
        <v>0</v>
      </c>
      <c r="BD447" s="77">
        <f>VLOOKUP(F447,'N2K Features'!$D$5:$CL$125,51,FALSE)</f>
        <v>0</v>
      </c>
      <c r="BE447" s="77" t="str">
        <f>VLOOKUP(F447,'N2K Features'!$D$5:$CL$125,52,FALSE)</f>
        <v>No</v>
      </c>
      <c r="BF447" s="77">
        <f>VLOOKUP(F447,'N2K Features'!$D$5:$CL$125,53,FALSE)</f>
        <v>0</v>
      </c>
      <c r="BG447" s="77">
        <f>VLOOKUP(F447,'N2K Features'!$D$5:$CL$125,54,FALSE)</f>
        <v>0</v>
      </c>
      <c r="BH447" s="77" t="str">
        <f>VLOOKUP(F447,'N2K Features'!$D$5:$CL$125,55,FALSE)</f>
        <v>No</v>
      </c>
      <c r="BI447" s="77">
        <f>VLOOKUP(F447,'N2K Features'!$D$5:$CL$125,56,FALSE)</f>
        <v>0</v>
      </c>
      <c r="BJ447" s="77">
        <f>VLOOKUP(F447,'N2K Features'!$D$5:$CL$125,57,FALSE)</f>
        <v>0</v>
      </c>
      <c r="BK447" s="77" t="str">
        <f>VLOOKUP(F447,'N2K Features'!$D$5:$CL$125,58,FALSE)</f>
        <v>No</v>
      </c>
      <c r="BL447" s="77">
        <f>VLOOKUP(F447,'N2K Features'!$D$5:$CL$125,59,FALSE)</f>
        <v>0</v>
      </c>
      <c r="BM447" s="77">
        <f>VLOOKUP(F447,'N2K Features'!$D$5:$CL$125,60,FALSE)</f>
        <v>0</v>
      </c>
      <c r="BN447" s="77" t="str">
        <f>VLOOKUP(F447,'N2K Features'!$D$5:$CL$125,61,FALSE)</f>
        <v>No</v>
      </c>
      <c r="BO447" s="77">
        <f>VLOOKUP(F447,'N2K Features'!$D$5:$CL$125,62,FALSE)</f>
        <v>0</v>
      </c>
      <c r="BP447" s="77">
        <f>VLOOKUP(F447,'N2K Features'!$D$5:$CL$125,63,FALSE)</f>
        <v>0</v>
      </c>
      <c r="BQ447" s="77" t="str">
        <f>VLOOKUP(F447,'N2K Features'!$D$5:$CL$125,64,FALSE)</f>
        <v>No</v>
      </c>
      <c r="BR447" s="77">
        <f>VLOOKUP(F447,'N2K Features'!$D$5:$CL$125,65,FALSE)</f>
        <v>0</v>
      </c>
      <c r="BS447" s="77">
        <f>VLOOKUP(F447,'N2K Features'!$D$5:$CL$125,66,FALSE)</f>
        <v>0</v>
      </c>
      <c r="BT447" s="77" t="str">
        <f>VLOOKUP(F447,'N2K Features'!$D$5:$CL$125,67,FALSE)</f>
        <v>No</v>
      </c>
      <c r="BU447" s="77">
        <f>VLOOKUP(F447,'N2K Features'!$D$5:$CL$125,68,FALSE)</f>
        <v>0</v>
      </c>
      <c r="BV447" s="77">
        <f>VLOOKUP(F447,'N2K Features'!$D$5:$CL$125,69,FALSE)</f>
        <v>0</v>
      </c>
      <c r="BW447" s="77" t="str">
        <f>VLOOKUP(F447,'N2K Features'!$D$5:$CL$125,70,FALSE)</f>
        <v>No</v>
      </c>
      <c r="BX447" s="77">
        <f>VLOOKUP(F447,'N2K Features'!$D$5:$CL$125,71,FALSE)</f>
        <v>0</v>
      </c>
      <c r="BY447" s="77">
        <f>VLOOKUP(F447,'N2K Features'!$D$5:$CL$125,72,FALSE)</f>
        <v>0</v>
      </c>
      <c r="BZ447" s="77" t="str">
        <f>VLOOKUP(F447,'N2K Features'!$D$5:$CL$125,73,FALSE)</f>
        <v>No</v>
      </c>
      <c r="CA447" s="77">
        <f>VLOOKUP(F447,'N2K Features'!$D$5:$CL$125,74,FALSE)</f>
        <v>0</v>
      </c>
      <c r="CB447" s="77">
        <f>VLOOKUP(F447,'N2K Features'!$D$5:$CL$125,75,FALSE)</f>
        <v>0</v>
      </c>
      <c r="CC447" s="77" t="str">
        <f>VLOOKUP(F447,'N2K Features'!$D$5:$CL$125,76,FALSE)</f>
        <v>No</v>
      </c>
      <c r="CD447" s="77">
        <f>VLOOKUP(F447,'N2K Features'!$D$5:$CL$125,77,FALSE)</f>
        <v>0</v>
      </c>
      <c r="CE447" s="77">
        <f>VLOOKUP(F447,'N2K Features'!$D$5:$CL$125,78,FALSE)</f>
        <v>0</v>
      </c>
      <c r="CF447" s="77" t="str">
        <f>VLOOKUP(F447,'N2K Features'!$D$5:$CL$125,79,FALSE)</f>
        <v>No</v>
      </c>
      <c r="CG447" s="77">
        <f>VLOOKUP(F447,'N2K Features'!$D$5:$CL$125,80,FALSE)</f>
        <v>0</v>
      </c>
      <c r="CH447" s="77">
        <f>VLOOKUP(F447,'N2K Features'!$D$5:$CL$125,81,FALSE)</f>
        <v>0</v>
      </c>
      <c r="CI447" s="77" t="str">
        <f>VLOOKUP(F447,'N2K Features'!$D$5:$CL$125,82,FALSE)</f>
        <v>No</v>
      </c>
      <c r="CJ447" s="77">
        <f>VLOOKUP(F447,'N2K Features'!$D$5:$CL$125,83,FALSE)</f>
        <v>0</v>
      </c>
      <c r="CK447" s="77">
        <f>VLOOKUP(F447,'N2K Features'!$D$5:$CL$125,84,FALSE)</f>
        <v>0</v>
      </c>
      <c r="CL447" s="77" t="str">
        <f>VLOOKUP(F447,'N2K Features'!$D$5:$CL$125,85,FALSE)</f>
        <v>Yes</v>
      </c>
      <c r="CM447" s="77">
        <f>VLOOKUP(F447,'N2K Features'!$D$5:$CL$125,86,FALSE)</f>
        <v>0</v>
      </c>
      <c r="CN447" s="77" t="str">
        <f>VLOOKUP(F447,'N2K Features'!$D$5:$CL$125,87,FALSE)</f>
        <v>Interest for birdwatchers.</v>
      </c>
    </row>
    <row r="448" spans="1:92" ht="14.4" hidden="1" x14ac:dyDescent="0.3">
      <c r="A448" s="126" t="s">
        <v>504</v>
      </c>
      <c r="B448" s="126" t="s">
        <v>505</v>
      </c>
      <c r="C448" s="126" t="s">
        <v>404</v>
      </c>
      <c r="D448" s="127"/>
      <c r="E448" s="126" t="s">
        <v>391</v>
      </c>
      <c r="F448" s="126" t="s">
        <v>437</v>
      </c>
      <c r="G448" s="126" t="s">
        <v>391</v>
      </c>
      <c r="H448" s="126" t="s">
        <v>405</v>
      </c>
      <c r="I448" s="173" t="str">
        <f>VLOOKUP(F448,'N2K Features'!$D$5:$CL$125,4,FALSE)</f>
        <v>No</v>
      </c>
      <c r="J448" s="77">
        <f>VLOOKUP(F448,'N2K Features'!$D$5:$CL$125,5,FALSE)</f>
        <v>0</v>
      </c>
      <c r="K448" s="77">
        <f>VLOOKUP(F448,'N2K Features'!$D$5:$CL$125,6,FALSE)</f>
        <v>0</v>
      </c>
      <c r="L448" s="77" t="str">
        <f>VLOOKUP(F448,'N2K Features'!$D$5:$CL$125,7,FALSE)</f>
        <v>No</v>
      </c>
      <c r="M448" s="77" t="str">
        <f>VLOOKUP(F448,'N2K Features'!$D$5:$CL$125,8,FALSE)</f>
        <v>Negligible</v>
      </c>
      <c r="N448" s="77">
        <f>VLOOKUP(F448,'N2K Features'!$D$5:$CL$125,9,FALSE)</f>
        <v>0</v>
      </c>
      <c r="O448" s="77" t="str">
        <f>VLOOKUP(F448,'N2K Features'!$D$5:$CL$125,10,FALSE)</f>
        <v>No</v>
      </c>
      <c r="P448" s="77" t="str">
        <f>VLOOKUP(F448,'N2K Features'!$D$5:$CL$125,11,FALSE)</f>
        <v>Negligible</v>
      </c>
      <c r="Q448" s="77">
        <f>VLOOKUP(F448,'N2K Features'!$D$5:$CL$125,12,FALSE)</f>
        <v>0</v>
      </c>
      <c r="R448" s="77" t="str">
        <f>VLOOKUP(F448,'N2K Features'!$D$5:$CL$125,13,FALSE)</f>
        <v>No</v>
      </c>
      <c r="S448" s="77">
        <f>VLOOKUP(F448,'N2K Features'!$D$5:$CL$125,14,FALSE)</f>
        <v>0</v>
      </c>
      <c r="T448" s="77">
        <f>VLOOKUP(F448,'N2K Features'!$D$5:$CL$125,15,FALSE)</f>
        <v>0</v>
      </c>
      <c r="U448" s="77" t="str">
        <f>VLOOKUP(F448,'N2K Features'!$D$5:$CL$125,16,FALSE)</f>
        <v>No</v>
      </c>
      <c r="V448" s="77">
        <f>VLOOKUP(F448,'N2K Features'!$D$5:$CL$125, 17,FALSE)</f>
        <v>0</v>
      </c>
      <c r="W448" s="77">
        <f>VLOOKUP(F448,'N2K Features'!$D$5:$CL$125,18,FALSE)</f>
        <v>0</v>
      </c>
      <c r="X448" s="77" t="str">
        <f>VLOOKUP(F448,'N2K Features'!$D$5:$CL$125,19,FALSE)</f>
        <v>No</v>
      </c>
      <c r="Y448" s="77">
        <f>VLOOKUP(F448,'N2K Features'!$D$5:$CL$125,20,FALSE)</f>
        <v>0</v>
      </c>
      <c r="Z448" s="77">
        <f>VLOOKUP(F448,'N2K Features'!$D$5:$CL$125,21,FALSE)</f>
        <v>0</v>
      </c>
      <c r="AA448" s="77" t="str">
        <f>VLOOKUP(F448,'N2K Features'!$D$5:$CL$125,22,FALSE)</f>
        <v>No</v>
      </c>
      <c r="AB448" s="77">
        <f>VLOOKUP(F448,'N2K Features'!$D$5:$CL$125,23,FALSE)</f>
        <v>0</v>
      </c>
      <c r="AC448" s="77">
        <f>VLOOKUP(F448,'N2K Features'!$D$5:$CL$125,24,FALSE)</f>
        <v>0</v>
      </c>
      <c r="AD448" s="77" t="str">
        <f>VLOOKUP(F448,'N2K Features'!$D$5:$CL$125,25,FALSE)</f>
        <v>No</v>
      </c>
      <c r="AE448" s="77">
        <f>VLOOKUP(F448,'N2K Features'!$D$5:$CL$125,26,FALSE)</f>
        <v>0</v>
      </c>
      <c r="AF448" s="77">
        <f>VLOOKUP(F448,'N2K Features'!$D$5:$CL$125,27,FALSE)</f>
        <v>0</v>
      </c>
      <c r="AG448" s="77" t="str">
        <f>VLOOKUP(F448,'N2K Features'!$D$5:$CL$125,28,FALSE)</f>
        <v>No</v>
      </c>
      <c r="AH448" s="77">
        <f>VLOOKUP(F448,'N2K Features'!$D$5:$CL$125,29,FALSE)</f>
        <v>0</v>
      </c>
      <c r="AI448" s="77">
        <f>VLOOKUP(F448,'N2K Features'!$D$5:$CL$125,30,FALSE)</f>
        <v>0</v>
      </c>
      <c r="AJ448" s="77" t="str">
        <f>VLOOKUP(F448,'N2K Features'!$D$5:$CL$125,31,FALSE)</f>
        <v>No</v>
      </c>
      <c r="AK448" s="77">
        <f>VLOOKUP(F448,'N2K Features'!$D$5:$CL$125,32,FALSE)</f>
        <v>0</v>
      </c>
      <c r="AL448" s="77">
        <f>VLOOKUP(F448,'N2K Features'!$D$5:$CL$125,33,FALSE)</f>
        <v>0</v>
      </c>
      <c r="AM448" s="77" t="str">
        <f>VLOOKUP(F448,'N2K Features'!$D$5:$CL$125,34,FALSE)</f>
        <v>No</v>
      </c>
      <c r="AN448" s="77">
        <f>VLOOKUP(F448,'N2K Features'!$D$5:$CL$125,35,FALSE)</f>
        <v>0</v>
      </c>
      <c r="AO448" s="77">
        <f>VLOOKUP(F448,'N2K Features'!$D$5:$CL$125,36,FALSE)</f>
        <v>0</v>
      </c>
      <c r="AP448" s="77" t="str">
        <f>VLOOKUP(F448,'N2K Features'!$D$5:$CL$125,37,FALSE)</f>
        <v>No</v>
      </c>
      <c r="AQ448" s="77">
        <f>VLOOKUP(F448,'N2K Features'!$D$5:$CL$125,38,FALSE)</f>
        <v>0</v>
      </c>
      <c r="AR448" s="77">
        <f>VLOOKUP(F448,'N2K Features'!$D$5:$CL$125,39,FALSE)</f>
        <v>0</v>
      </c>
      <c r="AS448" s="77" t="str">
        <f>VLOOKUP(F448,'N2K Features'!$D$5:$CL$125,40,FALSE)</f>
        <v>No</v>
      </c>
      <c r="AT448" s="77">
        <f>VLOOKUP(F448,'N2K Features'!$D$5:$CL$125,41,FALSE)</f>
        <v>0</v>
      </c>
      <c r="AU448" s="77">
        <f>VLOOKUP(F448,'N2K Features'!$D$5:$CL$125,42,FALSE)</f>
        <v>0</v>
      </c>
      <c r="AV448" s="77" t="str">
        <f>VLOOKUP(F448,'N2K Features'!$D$5:$CL$125,43,FALSE)</f>
        <v>No</v>
      </c>
      <c r="AW448" s="77">
        <f>VLOOKUP(F448,'N2K Features'!$D$5:$CL$125,44,FALSE)</f>
        <v>0</v>
      </c>
      <c r="AX448" s="77">
        <f>VLOOKUP(F448,'N2K Features'!$D$5:$CL$125,45,FALSE)</f>
        <v>0</v>
      </c>
      <c r="AY448" s="77" t="str">
        <f>VLOOKUP(F448,'N2K Features'!$D$5:$CL$125,46,FALSE)</f>
        <v>No</v>
      </c>
      <c r="AZ448" s="77">
        <f>VLOOKUP(F448,'N2K Features'!$D$5:$CL$125,47,FALSE)</f>
        <v>0</v>
      </c>
      <c r="BA448" s="77">
        <f>VLOOKUP(F448,'N2K Features'!$D$5:$CL$125,48,FALSE)</f>
        <v>0</v>
      </c>
      <c r="BB448" s="77" t="str">
        <f>VLOOKUP(F448,'N2K Features'!$D$5:$CL$125,49,FALSE)</f>
        <v>No</v>
      </c>
      <c r="BC448" s="77">
        <f>VLOOKUP(F448,'N2K Features'!$D$5:$CL$125,50,FALSE)</f>
        <v>0</v>
      </c>
      <c r="BD448" s="77">
        <f>VLOOKUP(F448,'N2K Features'!$D$5:$CL$125,51,FALSE)</f>
        <v>0</v>
      </c>
      <c r="BE448" s="77" t="str">
        <f>VLOOKUP(F448,'N2K Features'!$D$5:$CL$125,52,FALSE)</f>
        <v>No</v>
      </c>
      <c r="BF448" s="77">
        <f>VLOOKUP(F448,'N2K Features'!$D$5:$CL$125,53,FALSE)</f>
        <v>0</v>
      </c>
      <c r="BG448" s="77">
        <f>VLOOKUP(F448,'N2K Features'!$D$5:$CL$125,54,FALSE)</f>
        <v>0</v>
      </c>
      <c r="BH448" s="77" t="str">
        <f>VLOOKUP(F448,'N2K Features'!$D$5:$CL$125,55,FALSE)</f>
        <v>No</v>
      </c>
      <c r="BI448" s="77">
        <f>VLOOKUP(F448,'N2K Features'!$D$5:$CL$125,56,FALSE)</f>
        <v>0</v>
      </c>
      <c r="BJ448" s="77">
        <f>VLOOKUP(F448,'N2K Features'!$D$5:$CL$125,57,FALSE)</f>
        <v>0</v>
      </c>
      <c r="BK448" s="77" t="str">
        <f>VLOOKUP(F448,'N2K Features'!$D$5:$CL$125,58,FALSE)</f>
        <v>No</v>
      </c>
      <c r="BL448" s="77">
        <f>VLOOKUP(F448,'N2K Features'!$D$5:$CL$125,59,FALSE)</f>
        <v>0</v>
      </c>
      <c r="BM448" s="77">
        <f>VLOOKUP(F448,'N2K Features'!$D$5:$CL$125,60,FALSE)</f>
        <v>0</v>
      </c>
      <c r="BN448" s="77" t="str">
        <f>VLOOKUP(F448,'N2K Features'!$D$5:$CL$125,61,FALSE)</f>
        <v>No</v>
      </c>
      <c r="BO448" s="77">
        <f>VLOOKUP(F448,'N2K Features'!$D$5:$CL$125,62,FALSE)</f>
        <v>0</v>
      </c>
      <c r="BP448" s="77">
        <f>VLOOKUP(F448,'N2K Features'!$D$5:$CL$125,63,FALSE)</f>
        <v>0</v>
      </c>
      <c r="BQ448" s="77" t="str">
        <f>VLOOKUP(F448,'N2K Features'!$D$5:$CL$125,64,FALSE)</f>
        <v>No</v>
      </c>
      <c r="BR448" s="77">
        <f>VLOOKUP(F448,'N2K Features'!$D$5:$CL$125,65,FALSE)</f>
        <v>0</v>
      </c>
      <c r="BS448" s="77">
        <f>VLOOKUP(F448,'N2K Features'!$D$5:$CL$125,66,FALSE)</f>
        <v>0</v>
      </c>
      <c r="BT448" s="77" t="str">
        <f>VLOOKUP(F448,'N2K Features'!$D$5:$CL$125,67,FALSE)</f>
        <v>No</v>
      </c>
      <c r="BU448" s="77">
        <f>VLOOKUP(F448,'N2K Features'!$D$5:$CL$125,68,FALSE)</f>
        <v>0</v>
      </c>
      <c r="BV448" s="77">
        <f>VLOOKUP(F448,'N2K Features'!$D$5:$CL$125,69,FALSE)</f>
        <v>0</v>
      </c>
      <c r="BW448" s="77" t="str">
        <f>VLOOKUP(F448,'N2K Features'!$D$5:$CL$125,70,FALSE)</f>
        <v>No</v>
      </c>
      <c r="BX448" s="77">
        <f>VLOOKUP(F448,'N2K Features'!$D$5:$CL$125,71,FALSE)</f>
        <v>0</v>
      </c>
      <c r="BY448" s="77">
        <f>VLOOKUP(F448,'N2K Features'!$D$5:$CL$125,72,FALSE)</f>
        <v>0</v>
      </c>
      <c r="BZ448" s="77" t="str">
        <f>VLOOKUP(F448,'N2K Features'!$D$5:$CL$125,73,FALSE)</f>
        <v>No</v>
      </c>
      <c r="CA448" s="77">
        <f>VLOOKUP(F448,'N2K Features'!$D$5:$CL$125,74,FALSE)</f>
        <v>0</v>
      </c>
      <c r="CB448" s="77">
        <f>VLOOKUP(F448,'N2K Features'!$D$5:$CL$125,75,FALSE)</f>
        <v>0</v>
      </c>
      <c r="CC448" s="77" t="str">
        <f>VLOOKUP(F448,'N2K Features'!$D$5:$CL$125,76,FALSE)</f>
        <v>No</v>
      </c>
      <c r="CD448" s="77">
        <f>VLOOKUP(F448,'N2K Features'!$D$5:$CL$125,77,FALSE)</f>
        <v>0</v>
      </c>
      <c r="CE448" s="77">
        <f>VLOOKUP(F448,'N2K Features'!$D$5:$CL$125,78,FALSE)</f>
        <v>0</v>
      </c>
      <c r="CF448" s="77" t="str">
        <f>VLOOKUP(F448,'N2K Features'!$D$5:$CL$125,79,FALSE)</f>
        <v>No</v>
      </c>
      <c r="CG448" s="77">
        <f>VLOOKUP(F448,'N2K Features'!$D$5:$CL$125,80,FALSE)</f>
        <v>0</v>
      </c>
      <c r="CH448" s="77">
        <f>VLOOKUP(F448,'N2K Features'!$D$5:$CL$125,81,FALSE)</f>
        <v>0</v>
      </c>
      <c r="CI448" s="77" t="str">
        <f>VLOOKUP(F448,'N2K Features'!$D$5:$CL$125,82,FALSE)</f>
        <v>No</v>
      </c>
      <c r="CJ448" s="77">
        <f>VLOOKUP(F448,'N2K Features'!$D$5:$CL$125,83,FALSE)</f>
        <v>0</v>
      </c>
      <c r="CK448" s="77">
        <f>VLOOKUP(F448,'N2K Features'!$D$5:$CL$125,84,FALSE)</f>
        <v>0</v>
      </c>
      <c r="CL448" s="77" t="str">
        <f>VLOOKUP(F448,'N2K Features'!$D$5:$CL$125,85,FALSE)</f>
        <v>Yes</v>
      </c>
      <c r="CM448" s="77" t="str">
        <f>VLOOKUP(F448,'N2K Features'!$D$5:$CL$125,86,FALSE)</f>
        <v>Medium</v>
      </c>
      <c r="CN448" s="77" t="str">
        <f>VLOOKUP(F448,'N2K Features'!$D$5:$CL$125,87,FALSE)</f>
        <v>Iconic bird, interest for birdwatchers and public</v>
      </c>
    </row>
    <row r="449" spans="1:92" ht="14.4" hidden="1" x14ac:dyDescent="0.3">
      <c r="A449" s="126" t="s">
        <v>504</v>
      </c>
      <c r="B449" s="126" t="s">
        <v>505</v>
      </c>
      <c r="C449" s="126" t="s">
        <v>404</v>
      </c>
      <c r="D449" s="127"/>
      <c r="E449" s="126" t="s">
        <v>393</v>
      </c>
      <c r="F449" s="126" t="s">
        <v>443</v>
      </c>
      <c r="G449" s="126" t="s">
        <v>799</v>
      </c>
      <c r="H449" s="126" t="s">
        <v>405</v>
      </c>
      <c r="I449" s="173" t="str">
        <f>VLOOKUP(F449,'N2K Features'!$D$5:$CL$125,4,FALSE)</f>
        <v>No</v>
      </c>
      <c r="J449" s="77">
        <f>VLOOKUP(F449,'N2K Features'!$D$5:$CL$125,5,FALSE)</f>
        <v>0</v>
      </c>
      <c r="K449" s="77">
        <f>VLOOKUP(F449,'N2K Features'!$D$5:$CL$125,6,FALSE)</f>
        <v>0</v>
      </c>
      <c r="L449" s="77" t="str">
        <f>VLOOKUP(F449,'N2K Features'!$D$5:$CL$125,7,FALSE)</f>
        <v>No</v>
      </c>
      <c r="M449" s="77" t="str">
        <f>VLOOKUP(F449,'N2K Features'!$D$5:$CL$125,8,FALSE)</f>
        <v>Negligible</v>
      </c>
      <c r="N449" s="77">
        <f>VLOOKUP(F449,'N2K Features'!$D$5:$CL$125,9,FALSE)</f>
        <v>0</v>
      </c>
      <c r="O449" s="77" t="str">
        <f>VLOOKUP(F449,'N2K Features'!$D$5:$CL$125,10,FALSE)</f>
        <v>No</v>
      </c>
      <c r="P449" s="77" t="str">
        <f>VLOOKUP(F449,'N2K Features'!$D$5:$CL$125,11,FALSE)</f>
        <v>Negligible</v>
      </c>
      <c r="Q449" s="77">
        <f>VLOOKUP(F449,'N2K Features'!$D$5:$CL$125,12,FALSE)</f>
        <v>0</v>
      </c>
      <c r="R449" s="77" t="str">
        <f>VLOOKUP(F449,'N2K Features'!$D$5:$CL$125,13,FALSE)</f>
        <v>No</v>
      </c>
      <c r="S449" s="77">
        <f>VLOOKUP(F449,'N2K Features'!$D$5:$CL$125,14,FALSE)</f>
        <v>0</v>
      </c>
      <c r="T449" s="77">
        <f>VLOOKUP(F449,'N2K Features'!$D$5:$CL$125,15,FALSE)</f>
        <v>0</v>
      </c>
      <c r="U449" s="77" t="str">
        <f>VLOOKUP(F449,'N2K Features'!$D$5:$CL$125,16,FALSE)</f>
        <v>No</v>
      </c>
      <c r="V449" s="77">
        <f>VLOOKUP(F449,'N2K Features'!$D$5:$CL$125, 17,FALSE)</f>
        <v>0</v>
      </c>
      <c r="W449" s="77">
        <f>VLOOKUP(F449,'N2K Features'!$D$5:$CL$125,18,FALSE)</f>
        <v>0</v>
      </c>
      <c r="X449" s="77" t="str">
        <f>VLOOKUP(F449,'N2K Features'!$D$5:$CL$125,19,FALSE)</f>
        <v>No</v>
      </c>
      <c r="Y449" s="77">
        <f>VLOOKUP(F449,'N2K Features'!$D$5:$CL$125,20,FALSE)</f>
        <v>0</v>
      </c>
      <c r="Z449" s="77">
        <f>VLOOKUP(F449,'N2K Features'!$D$5:$CL$125,21,FALSE)</f>
        <v>0</v>
      </c>
      <c r="AA449" s="77" t="str">
        <f>VLOOKUP(F449,'N2K Features'!$D$5:$CL$125,22,FALSE)</f>
        <v>No</v>
      </c>
      <c r="AB449" s="77">
        <f>VLOOKUP(F449,'N2K Features'!$D$5:$CL$125,23,FALSE)</f>
        <v>0</v>
      </c>
      <c r="AC449" s="77">
        <f>VLOOKUP(F449,'N2K Features'!$D$5:$CL$125,24,FALSE)</f>
        <v>0</v>
      </c>
      <c r="AD449" s="77" t="str">
        <f>VLOOKUP(F449,'N2K Features'!$D$5:$CL$125,25,FALSE)</f>
        <v>No</v>
      </c>
      <c r="AE449" s="77">
        <f>VLOOKUP(F449,'N2K Features'!$D$5:$CL$125,26,FALSE)</f>
        <v>0</v>
      </c>
      <c r="AF449" s="77">
        <f>VLOOKUP(F449,'N2K Features'!$D$5:$CL$125,27,FALSE)</f>
        <v>0</v>
      </c>
      <c r="AG449" s="77" t="str">
        <f>VLOOKUP(F449,'N2K Features'!$D$5:$CL$125,28,FALSE)</f>
        <v>No</v>
      </c>
      <c r="AH449" s="77">
        <f>VLOOKUP(F449,'N2K Features'!$D$5:$CL$125,29,FALSE)</f>
        <v>0</v>
      </c>
      <c r="AI449" s="77">
        <f>VLOOKUP(F449,'N2K Features'!$D$5:$CL$125,30,FALSE)</f>
        <v>0</v>
      </c>
      <c r="AJ449" s="77" t="str">
        <f>VLOOKUP(F449,'N2K Features'!$D$5:$CL$125,31,FALSE)</f>
        <v>No</v>
      </c>
      <c r="AK449" s="77">
        <f>VLOOKUP(F449,'N2K Features'!$D$5:$CL$125,32,FALSE)</f>
        <v>0</v>
      </c>
      <c r="AL449" s="77">
        <f>VLOOKUP(F449,'N2K Features'!$D$5:$CL$125,33,FALSE)</f>
        <v>0</v>
      </c>
      <c r="AM449" s="77" t="str">
        <f>VLOOKUP(F449,'N2K Features'!$D$5:$CL$125,34,FALSE)</f>
        <v>No</v>
      </c>
      <c r="AN449" s="77">
        <f>VLOOKUP(F449,'N2K Features'!$D$5:$CL$125,35,FALSE)</f>
        <v>0</v>
      </c>
      <c r="AO449" s="77">
        <f>VLOOKUP(F449,'N2K Features'!$D$5:$CL$125,36,FALSE)</f>
        <v>0</v>
      </c>
      <c r="AP449" s="77" t="str">
        <f>VLOOKUP(F449,'N2K Features'!$D$5:$CL$125,37,FALSE)</f>
        <v>No</v>
      </c>
      <c r="AQ449" s="77">
        <f>VLOOKUP(F449,'N2K Features'!$D$5:$CL$125,38,FALSE)</f>
        <v>0</v>
      </c>
      <c r="AR449" s="77">
        <f>VLOOKUP(F449,'N2K Features'!$D$5:$CL$125,39,FALSE)</f>
        <v>0</v>
      </c>
      <c r="AS449" s="77" t="str">
        <f>VLOOKUP(F449,'N2K Features'!$D$5:$CL$125,40,FALSE)</f>
        <v>No</v>
      </c>
      <c r="AT449" s="77">
        <f>VLOOKUP(F449,'N2K Features'!$D$5:$CL$125,41,FALSE)</f>
        <v>0</v>
      </c>
      <c r="AU449" s="77">
        <f>VLOOKUP(F449,'N2K Features'!$D$5:$CL$125,42,FALSE)</f>
        <v>0</v>
      </c>
      <c r="AV449" s="77" t="str">
        <f>VLOOKUP(F449,'N2K Features'!$D$5:$CL$125,43,FALSE)</f>
        <v>No</v>
      </c>
      <c r="AW449" s="77">
        <f>VLOOKUP(F449,'N2K Features'!$D$5:$CL$125,44,FALSE)</f>
        <v>0</v>
      </c>
      <c r="AX449" s="77">
        <f>VLOOKUP(F449,'N2K Features'!$D$5:$CL$125,45,FALSE)</f>
        <v>0</v>
      </c>
      <c r="AY449" s="77" t="str">
        <f>VLOOKUP(F449,'N2K Features'!$D$5:$CL$125,46,FALSE)</f>
        <v>No</v>
      </c>
      <c r="AZ449" s="77">
        <f>VLOOKUP(F449,'N2K Features'!$D$5:$CL$125,47,FALSE)</f>
        <v>0</v>
      </c>
      <c r="BA449" s="77">
        <f>VLOOKUP(F449,'N2K Features'!$D$5:$CL$125,48,FALSE)</f>
        <v>0</v>
      </c>
      <c r="BB449" s="77" t="str">
        <f>VLOOKUP(F449,'N2K Features'!$D$5:$CL$125,49,FALSE)</f>
        <v>No</v>
      </c>
      <c r="BC449" s="77">
        <f>VLOOKUP(F449,'N2K Features'!$D$5:$CL$125,50,FALSE)</f>
        <v>0</v>
      </c>
      <c r="BD449" s="77">
        <f>VLOOKUP(F449,'N2K Features'!$D$5:$CL$125,51,FALSE)</f>
        <v>0</v>
      </c>
      <c r="BE449" s="77" t="str">
        <f>VLOOKUP(F449,'N2K Features'!$D$5:$CL$125,52,FALSE)</f>
        <v>No</v>
      </c>
      <c r="BF449" s="77">
        <f>VLOOKUP(F449,'N2K Features'!$D$5:$CL$125,53,FALSE)</f>
        <v>0</v>
      </c>
      <c r="BG449" s="77">
        <f>VLOOKUP(F449,'N2K Features'!$D$5:$CL$125,54,FALSE)</f>
        <v>0</v>
      </c>
      <c r="BH449" s="77" t="str">
        <f>VLOOKUP(F449,'N2K Features'!$D$5:$CL$125,55,FALSE)</f>
        <v>No</v>
      </c>
      <c r="BI449" s="77">
        <f>VLOOKUP(F449,'N2K Features'!$D$5:$CL$125,56,FALSE)</f>
        <v>0</v>
      </c>
      <c r="BJ449" s="77">
        <f>VLOOKUP(F449,'N2K Features'!$D$5:$CL$125,57,FALSE)</f>
        <v>0</v>
      </c>
      <c r="BK449" s="77" t="str">
        <f>VLOOKUP(F449,'N2K Features'!$D$5:$CL$125,58,FALSE)</f>
        <v>No</v>
      </c>
      <c r="BL449" s="77">
        <f>VLOOKUP(F449,'N2K Features'!$D$5:$CL$125,59,FALSE)</f>
        <v>0</v>
      </c>
      <c r="BM449" s="77">
        <f>VLOOKUP(F449,'N2K Features'!$D$5:$CL$125,60,FALSE)</f>
        <v>0</v>
      </c>
      <c r="BN449" s="77" t="str">
        <f>VLOOKUP(F449,'N2K Features'!$D$5:$CL$125,61,FALSE)</f>
        <v>No</v>
      </c>
      <c r="BO449" s="77">
        <f>VLOOKUP(F449,'N2K Features'!$D$5:$CL$125,62,FALSE)</f>
        <v>0</v>
      </c>
      <c r="BP449" s="77">
        <f>VLOOKUP(F449,'N2K Features'!$D$5:$CL$125,63,FALSE)</f>
        <v>0</v>
      </c>
      <c r="BQ449" s="77" t="str">
        <f>VLOOKUP(F449,'N2K Features'!$D$5:$CL$125,64,FALSE)</f>
        <v>No</v>
      </c>
      <c r="BR449" s="77">
        <f>VLOOKUP(F449,'N2K Features'!$D$5:$CL$125,65,FALSE)</f>
        <v>0</v>
      </c>
      <c r="BS449" s="77">
        <f>VLOOKUP(F449,'N2K Features'!$D$5:$CL$125,66,FALSE)</f>
        <v>0</v>
      </c>
      <c r="BT449" s="77" t="str">
        <f>VLOOKUP(F449,'N2K Features'!$D$5:$CL$125,67,FALSE)</f>
        <v>No</v>
      </c>
      <c r="BU449" s="77">
        <f>VLOOKUP(F449,'N2K Features'!$D$5:$CL$125,68,FALSE)</f>
        <v>0</v>
      </c>
      <c r="BV449" s="77">
        <f>VLOOKUP(F449,'N2K Features'!$D$5:$CL$125,69,FALSE)</f>
        <v>0</v>
      </c>
      <c r="BW449" s="77" t="str">
        <f>VLOOKUP(F449,'N2K Features'!$D$5:$CL$125,70,FALSE)</f>
        <v>No</v>
      </c>
      <c r="BX449" s="77">
        <f>VLOOKUP(F449,'N2K Features'!$D$5:$CL$125,71,FALSE)</f>
        <v>0</v>
      </c>
      <c r="BY449" s="77">
        <f>VLOOKUP(F449,'N2K Features'!$D$5:$CL$125,72,FALSE)</f>
        <v>0</v>
      </c>
      <c r="BZ449" s="77" t="str">
        <f>VLOOKUP(F449,'N2K Features'!$D$5:$CL$125,73,FALSE)</f>
        <v>No</v>
      </c>
      <c r="CA449" s="77">
        <f>VLOOKUP(F449,'N2K Features'!$D$5:$CL$125,74,FALSE)</f>
        <v>0</v>
      </c>
      <c r="CB449" s="77">
        <f>VLOOKUP(F449,'N2K Features'!$D$5:$CL$125,75,FALSE)</f>
        <v>0</v>
      </c>
      <c r="CC449" s="77" t="str">
        <f>VLOOKUP(F449,'N2K Features'!$D$5:$CL$125,76,FALSE)</f>
        <v>No</v>
      </c>
      <c r="CD449" s="77">
        <f>VLOOKUP(F449,'N2K Features'!$D$5:$CL$125,77,FALSE)</f>
        <v>0</v>
      </c>
      <c r="CE449" s="77">
        <f>VLOOKUP(F449,'N2K Features'!$D$5:$CL$125,78,FALSE)</f>
        <v>0</v>
      </c>
      <c r="CF449" s="77" t="str">
        <f>VLOOKUP(F449,'N2K Features'!$D$5:$CL$125,79,FALSE)</f>
        <v>No</v>
      </c>
      <c r="CG449" s="77">
        <f>VLOOKUP(F449,'N2K Features'!$D$5:$CL$125,80,FALSE)</f>
        <v>0</v>
      </c>
      <c r="CH449" s="77">
        <f>VLOOKUP(F449,'N2K Features'!$D$5:$CL$125,81,FALSE)</f>
        <v>0</v>
      </c>
      <c r="CI449" s="77" t="str">
        <f>VLOOKUP(F449,'N2K Features'!$D$5:$CL$125,82,FALSE)</f>
        <v>No</v>
      </c>
      <c r="CJ449" s="77">
        <f>VLOOKUP(F449,'N2K Features'!$D$5:$CL$125,83,FALSE)</f>
        <v>0</v>
      </c>
      <c r="CK449" s="77">
        <f>VLOOKUP(F449,'N2K Features'!$D$5:$CL$125,84,FALSE)</f>
        <v>0</v>
      </c>
      <c r="CL449" s="77" t="str">
        <f>VLOOKUP(F449,'N2K Features'!$D$5:$CL$125,85,FALSE)</f>
        <v>Yes</v>
      </c>
      <c r="CM449" s="77">
        <f>VLOOKUP(F449,'N2K Features'!$D$5:$CL$125,86,FALSE)</f>
        <v>0</v>
      </c>
      <c r="CN449" s="77" t="str">
        <f>VLOOKUP(F449,'N2K Features'!$D$5:$CL$125,87,FALSE)</f>
        <v>Interest for birdwatchers.</v>
      </c>
    </row>
    <row r="450" spans="1:92" ht="14.4" hidden="1" x14ac:dyDescent="0.3">
      <c r="A450" s="126" t="s">
        <v>504</v>
      </c>
      <c r="B450" s="126" t="s">
        <v>505</v>
      </c>
      <c r="C450" s="126" t="s">
        <v>404</v>
      </c>
      <c r="D450" s="127"/>
      <c r="E450" s="126" t="s">
        <v>398</v>
      </c>
      <c r="F450" s="126" t="s">
        <v>466</v>
      </c>
      <c r="G450" s="126" t="s">
        <v>398</v>
      </c>
      <c r="H450" s="126" t="s">
        <v>405</v>
      </c>
      <c r="I450" s="173" t="str">
        <f>VLOOKUP(F450,'N2K Features'!$D$5:$CL$125,4,FALSE)</f>
        <v>No</v>
      </c>
      <c r="J450" s="77">
        <f>VLOOKUP(F450,'N2K Features'!$D$5:$CL$125,5,FALSE)</f>
        <v>0</v>
      </c>
      <c r="K450" s="77">
        <f>VLOOKUP(F450,'N2K Features'!$D$5:$CL$125,6,FALSE)</f>
        <v>0</v>
      </c>
      <c r="L450" s="77" t="str">
        <f>VLOOKUP(F450,'N2K Features'!$D$5:$CL$125,7,FALSE)</f>
        <v>No</v>
      </c>
      <c r="M450" s="77" t="str">
        <f>VLOOKUP(F450,'N2K Features'!$D$5:$CL$125,8,FALSE)</f>
        <v>Negligible</v>
      </c>
      <c r="N450" s="77">
        <f>VLOOKUP(F450,'N2K Features'!$D$5:$CL$125,9,FALSE)</f>
        <v>0</v>
      </c>
      <c r="O450" s="77" t="str">
        <f>VLOOKUP(F450,'N2K Features'!$D$5:$CL$125,10,FALSE)</f>
        <v>No</v>
      </c>
      <c r="P450" s="77" t="str">
        <f>VLOOKUP(F450,'N2K Features'!$D$5:$CL$125,11,FALSE)</f>
        <v>Negligible</v>
      </c>
      <c r="Q450" s="77">
        <f>VLOOKUP(F450,'N2K Features'!$D$5:$CL$125,12,FALSE)</f>
        <v>0</v>
      </c>
      <c r="R450" s="77" t="str">
        <f>VLOOKUP(F450,'N2K Features'!$D$5:$CL$125,13,FALSE)</f>
        <v>No</v>
      </c>
      <c r="S450" s="77">
        <f>VLOOKUP(F450,'N2K Features'!$D$5:$CL$125,14,FALSE)</f>
        <v>0</v>
      </c>
      <c r="T450" s="77">
        <f>VLOOKUP(F450,'N2K Features'!$D$5:$CL$125,15,FALSE)</f>
        <v>0</v>
      </c>
      <c r="U450" s="77" t="str">
        <f>VLOOKUP(F450,'N2K Features'!$D$5:$CL$125,16,FALSE)</f>
        <v>No</v>
      </c>
      <c r="V450" s="77">
        <f>VLOOKUP(F450,'N2K Features'!$D$5:$CL$125, 17,FALSE)</f>
        <v>0</v>
      </c>
      <c r="W450" s="77">
        <f>VLOOKUP(F450,'N2K Features'!$D$5:$CL$125,18,FALSE)</f>
        <v>0</v>
      </c>
      <c r="X450" s="77" t="str">
        <f>VLOOKUP(F450,'N2K Features'!$D$5:$CL$125,19,FALSE)</f>
        <v>No</v>
      </c>
      <c r="Y450" s="77">
        <f>VLOOKUP(F450,'N2K Features'!$D$5:$CL$125,20,FALSE)</f>
        <v>0</v>
      </c>
      <c r="Z450" s="77">
        <f>VLOOKUP(F450,'N2K Features'!$D$5:$CL$125,21,FALSE)</f>
        <v>0</v>
      </c>
      <c r="AA450" s="77" t="str">
        <f>VLOOKUP(F450,'N2K Features'!$D$5:$CL$125,22,FALSE)</f>
        <v>No</v>
      </c>
      <c r="AB450" s="77">
        <f>VLOOKUP(F450,'N2K Features'!$D$5:$CL$125,23,FALSE)</f>
        <v>0</v>
      </c>
      <c r="AC450" s="77">
        <f>VLOOKUP(F450,'N2K Features'!$D$5:$CL$125,24,FALSE)</f>
        <v>0</v>
      </c>
      <c r="AD450" s="77" t="str">
        <f>VLOOKUP(F450,'N2K Features'!$D$5:$CL$125,25,FALSE)</f>
        <v>No</v>
      </c>
      <c r="AE450" s="77">
        <f>VLOOKUP(F450,'N2K Features'!$D$5:$CL$125,26,FALSE)</f>
        <v>0</v>
      </c>
      <c r="AF450" s="77">
        <f>VLOOKUP(F450,'N2K Features'!$D$5:$CL$125,27,FALSE)</f>
        <v>0</v>
      </c>
      <c r="AG450" s="77" t="str">
        <f>VLOOKUP(F450,'N2K Features'!$D$5:$CL$125,28,FALSE)</f>
        <v>No</v>
      </c>
      <c r="AH450" s="77">
        <f>VLOOKUP(F450,'N2K Features'!$D$5:$CL$125,29,FALSE)</f>
        <v>0</v>
      </c>
      <c r="AI450" s="77">
        <f>VLOOKUP(F450,'N2K Features'!$D$5:$CL$125,30,FALSE)</f>
        <v>0</v>
      </c>
      <c r="AJ450" s="77" t="str">
        <f>VLOOKUP(F450,'N2K Features'!$D$5:$CL$125,31,FALSE)</f>
        <v>No</v>
      </c>
      <c r="AK450" s="77">
        <f>VLOOKUP(F450,'N2K Features'!$D$5:$CL$125,32,FALSE)</f>
        <v>0</v>
      </c>
      <c r="AL450" s="77">
        <f>VLOOKUP(F450,'N2K Features'!$D$5:$CL$125,33,FALSE)</f>
        <v>0</v>
      </c>
      <c r="AM450" s="77" t="str">
        <f>VLOOKUP(F450,'N2K Features'!$D$5:$CL$125,34,FALSE)</f>
        <v>No</v>
      </c>
      <c r="AN450" s="77">
        <f>VLOOKUP(F450,'N2K Features'!$D$5:$CL$125,35,FALSE)</f>
        <v>0</v>
      </c>
      <c r="AO450" s="77">
        <f>VLOOKUP(F450,'N2K Features'!$D$5:$CL$125,36,FALSE)</f>
        <v>0</v>
      </c>
      <c r="AP450" s="77" t="str">
        <f>VLOOKUP(F450,'N2K Features'!$D$5:$CL$125,37,FALSE)</f>
        <v>No</v>
      </c>
      <c r="AQ450" s="77">
        <f>VLOOKUP(F450,'N2K Features'!$D$5:$CL$125,38,FALSE)</f>
        <v>0</v>
      </c>
      <c r="AR450" s="77">
        <f>VLOOKUP(F450,'N2K Features'!$D$5:$CL$125,39,FALSE)</f>
        <v>0</v>
      </c>
      <c r="AS450" s="77" t="str">
        <f>VLOOKUP(F450,'N2K Features'!$D$5:$CL$125,40,FALSE)</f>
        <v>No</v>
      </c>
      <c r="AT450" s="77">
        <f>VLOOKUP(F450,'N2K Features'!$D$5:$CL$125,41,FALSE)</f>
        <v>0</v>
      </c>
      <c r="AU450" s="77">
        <f>VLOOKUP(F450,'N2K Features'!$D$5:$CL$125,42,FALSE)</f>
        <v>0</v>
      </c>
      <c r="AV450" s="77" t="str">
        <f>VLOOKUP(F450,'N2K Features'!$D$5:$CL$125,43,FALSE)</f>
        <v>No</v>
      </c>
      <c r="AW450" s="77">
        <f>VLOOKUP(F450,'N2K Features'!$D$5:$CL$125,44,FALSE)</f>
        <v>0</v>
      </c>
      <c r="AX450" s="77">
        <f>VLOOKUP(F450,'N2K Features'!$D$5:$CL$125,45,FALSE)</f>
        <v>0</v>
      </c>
      <c r="AY450" s="77" t="str">
        <f>VLOOKUP(F450,'N2K Features'!$D$5:$CL$125,46,FALSE)</f>
        <v>No</v>
      </c>
      <c r="AZ450" s="77">
        <f>VLOOKUP(F450,'N2K Features'!$D$5:$CL$125,47,FALSE)</f>
        <v>0</v>
      </c>
      <c r="BA450" s="77">
        <f>VLOOKUP(F450,'N2K Features'!$D$5:$CL$125,48,FALSE)</f>
        <v>0</v>
      </c>
      <c r="BB450" s="77" t="str">
        <f>VLOOKUP(F450,'N2K Features'!$D$5:$CL$125,49,FALSE)</f>
        <v>No</v>
      </c>
      <c r="BC450" s="77">
        <f>VLOOKUP(F450,'N2K Features'!$D$5:$CL$125,50,FALSE)</f>
        <v>0</v>
      </c>
      <c r="BD450" s="77">
        <f>VLOOKUP(F450,'N2K Features'!$D$5:$CL$125,51,FALSE)</f>
        <v>0</v>
      </c>
      <c r="BE450" s="77" t="str">
        <f>VLOOKUP(F450,'N2K Features'!$D$5:$CL$125,52,FALSE)</f>
        <v>No</v>
      </c>
      <c r="BF450" s="77">
        <f>VLOOKUP(F450,'N2K Features'!$D$5:$CL$125,53,FALSE)</f>
        <v>0</v>
      </c>
      <c r="BG450" s="77">
        <f>VLOOKUP(F450,'N2K Features'!$D$5:$CL$125,54,FALSE)</f>
        <v>0</v>
      </c>
      <c r="BH450" s="77" t="str">
        <f>VLOOKUP(F450,'N2K Features'!$D$5:$CL$125,55,FALSE)</f>
        <v>No</v>
      </c>
      <c r="BI450" s="77">
        <f>VLOOKUP(F450,'N2K Features'!$D$5:$CL$125,56,FALSE)</f>
        <v>0</v>
      </c>
      <c r="BJ450" s="77">
        <f>VLOOKUP(F450,'N2K Features'!$D$5:$CL$125,57,FALSE)</f>
        <v>0</v>
      </c>
      <c r="BK450" s="77" t="str">
        <f>VLOOKUP(F450,'N2K Features'!$D$5:$CL$125,58,FALSE)</f>
        <v>No</v>
      </c>
      <c r="BL450" s="77">
        <f>VLOOKUP(F450,'N2K Features'!$D$5:$CL$125,59,FALSE)</f>
        <v>0</v>
      </c>
      <c r="BM450" s="77">
        <f>VLOOKUP(F450,'N2K Features'!$D$5:$CL$125,60,FALSE)</f>
        <v>0</v>
      </c>
      <c r="BN450" s="77" t="str">
        <f>VLOOKUP(F450,'N2K Features'!$D$5:$CL$125,61,FALSE)</f>
        <v>No</v>
      </c>
      <c r="BO450" s="77">
        <f>VLOOKUP(F450,'N2K Features'!$D$5:$CL$125,62,FALSE)</f>
        <v>0</v>
      </c>
      <c r="BP450" s="77">
        <f>VLOOKUP(F450,'N2K Features'!$D$5:$CL$125,63,FALSE)</f>
        <v>0</v>
      </c>
      <c r="BQ450" s="77" t="str">
        <f>VLOOKUP(F450,'N2K Features'!$D$5:$CL$125,64,FALSE)</f>
        <v>No</v>
      </c>
      <c r="BR450" s="77">
        <f>VLOOKUP(F450,'N2K Features'!$D$5:$CL$125,65,FALSE)</f>
        <v>0</v>
      </c>
      <c r="BS450" s="77">
        <f>VLOOKUP(F450,'N2K Features'!$D$5:$CL$125,66,FALSE)</f>
        <v>0</v>
      </c>
      <c r="BT450" s="77" t="str">
        <f>VLOOKUP(F450,'N2K Features'!$D$5:$CL$125,67,FALSE)</f>
        <v>No</v>
      </c>
      <c r="BU450" s="77">
        <f>VLOOKUP(F450,'N2K Features'!$D$5:$CL$125,68,FALSE)</f>
        <v>0</v>
      </c>
      <c r="BV450" s="77">
        <f>VLOOKUP(F450,'N2K Features'!$D$5:$CL$125,69,FALSE)</f>
        <v>0</v>
      </c>
      <c r="BW450" s="77" t="str">
        <f>VLOOKUP(F450,'N2K Features'!$D$5:$CL$125,70,FALSE)</f>
        <v>No</v>
      </c>
      <c r="BX450" s="77">
        <f>VLOOKUP(F450,'N2K Features'!$D$5:$CL$125,71,FALSE)</f>
        <v>0</v>
      </c>
      <c r="BY450" s="77">
        <f>VLOOKUP(F450,'N2K Features'!$D$5:$CL$125,72,FALSE)</f>
        <v>0</v>
      </c>
      <c r="BZ450" s="77" t="str">
        <f>VLOOKUP(F450,'N2K Features'!$D$5:$CL$125,73,FALSE)</f>
        <v>No</v>
      </c>
      <c r="CA450" s="77">
        <f>VLOOKUP(F450,'N2K Features'!$D$5:$CL$125,74,FALSE)</f>
        <v>0</v>
      </c>
      <c r="CB450" s="77">
        <f>VLOOKUP(F450,'N2K Features'!$D$5:$CL$125,75,FALSE)</f>
        <v>0</v>
      </c>
      <c r="CC450" s="77" t="str">
        <f>VLOOKUP(F450,'N2K Features'!$D$5:$CL$125,76,FALSE)</f>
        <v>No</v>
      </c>
      <c r="CD450" s="77">
        <f>VLOOKUP(F450,'N2K Features'!$D$5:$CL$125,77,FALSE)</f>
        <v>0</v>
      </c>
      <c r="CE450" s="77">
        <f>VLOOKUP(F450,'N2K Features'!$D$5:$CL$125,78,FALSE)</f>
        <v>0</v>
      </c>
      <c r="CF450" s="77" t="str">
        <f>VLOOKUP(F450,'N2K Features'!$D$5:$CL$125,79,FALSE)</f>
        <v>No</v>
      </c>
      <c r="CG450" s="77">
        <f>VLOOKUP(F450,'N2K Features'!$D$5:$CL$125,80,FALSE)</f>
        <v>0</v>
      </c>
      <c r="CH450" s="77">
        <f>VLOOKUP(F450,'N2K Features'!$D$5:$CL$125,81,FALSE)</f>
        <v>0</v>
      </c>
      <c r="CI450" s="77" t="str">
        <f>VLOOKUP(F450,'N2K Features'!$D$5:$CL$125,82,FALSE)</f>
        <v>No</v>
      </c>
      <c r="CJ450" s="77">
        <f>VLOOKUP(F450,'N2K Features'!$D$5:$CL$125,83,FALSE)</f>
        <v>0</v>
      </c>
      <c r="CK450" s="77">
        <f>VLOOKUP(F450,'N2K Features'!$D$5:$CL$125,84,FALSE)</f>
        <v>0</v>
      </c>
      <c r="CL450" s="77" t="str">
        <f>VLOOKUP(F450,'N2K Features'!$D$5:$CL$125,85,FALSE)</f>
        <v>Yes</v>
      </c>
      <c r="CM450" s="77">
        <f>VLOOKUP(F450,'N2K Features'!$D$5:$CL$125,86,FALSE)</f>
        <v>0</v>
      </c>
      <c r="CN450" s="77" t="str">
        <f>VLOOKUP(F450,'N2K Features'!$D$5:$CL$125,87,FALSE)</f>
        <v>Interest for birdwatchers.</v>
      </c>
    </row>
    <row r="451" spans="1:92" ht="14.4" hidden="1" x14ac:dyDescent="0.3">
      <c r="A451" s="126" t="s">
        <v>504</v>
      </c>
      <c r="B451" s="126" t="s">
        <v>505</v>
      </c>
      <c r="C451" s="126" t="s">
        <v>404</v>
      </c>
      <c r="D451" s="127"/>
      <c r="E451" s="126" t="s">
        <v>393</v>
      </c>
      <c r="F451" s="126" t="s">
        <v>402</v>
      </c>
      <c r="G451" s="126" t="s">
        <v>800</v>
      </c>
      <c r="H451" s="126" t="s">
        <v>405</v>
      </c>
      <c r="I451" s="173" t="str">
        <f>VLOOKUP(F451,'N2K Features'!$D$5:$CL$125,4,FALSE)</f>
        <v>No</v>
      </c>
      <c r="J451" s="77">
        <f>VLOOKUP(F451,'N2K Features'!$D$5:$CL$125,5,FALSE)</f>
        <v>0</v>
      </c>
      <c r="K451" s="77">
        <f>VLOOKUP(F451,'N2K Features'!$D$5:$CL$125,6,FALSE)</f>
        <v>0</v>
      </c>
      <c r="L451" s="77" t="str">
        <f>VLOOKUP(F451,'N2K Features'!$D$5:$CL$125,7,FALSE)</f>
        <v>No</v>
      </c>
      <c r="M451" s="77" t="str">
        <f>VLOOKUP(F451,'N2K Features'!$D$5:$CL$125,8,FALSE)</f>
        <v>Negligible</v>
      </c>
      <c r="N451" s="77">
        <f>VLOOKUP(F451,'N2K Features'!$D$5:$CL$125,9,FALSE)</f>
        <v>0</v>
      </c>
      <c r="O451" s="77" t="str">
        <f>VLOOKUP(F451,'N2K Features'!$D$5:$CL$125,10,FALSE)</f>
        <v>No</v>
      </c>
      <c r="P451" s="77" t="str">
        <f>VLOOKUP(F451,'N2K Features'!$D$5:$CL$125,11,FALSE)</f>
        <v>Negligible</v>
      </c>
      <c r="Q451" s="77">
        <f>VLOOKUP(F451,'N2K Features'!$D$5:$CL$125,12,FALSE)</f>
        <v>0</v>
      </c>
      <c r="R451" s="77" t="str">
        <f>VLOOKUP(F451,'N2K Features'!$D$5:$CL$125,13,FALSE)</f>
        <v>No</v>
      </c>
      <c r="S451" s="77">
        <f>VLOOKUP(F451,'N2K Features'!$D$5:$CL$125,14,FALSE)</f>
        <v>0</v>
      </c>
      <c r="T451" s="77">
        <f>VLOOKUP(F451,'N2K Features'!$D$5:$CL$125,15,FALSE)</f>
        <v>0</v>
      </c>
      <c r="U451" s="77" t="str">
        <f>VLOOKUP(F451,'N2K Features'!$D$5:$CL$125,16,FALSE)</f>
        <v>No</v>
      </c>
      <c r="V451" s="77">
        <f>VLOOKUP(F451,'N2K Features'!$D$5:$CL$125, 17,FALSE)</f>
        <v>0</v>
      </c>
      <c r="W451" s="77">
        <f>VLOOKUP(F451,'N2K Features'!$D$5:$CL$125,18,FALSE)</f>
        <v>0</v>
      </c>
      <c r="X451" s="77" t="str">
        <f>VLOOKUP(F451,'N2K Features'!$D$5:$CL$125,19,FALSE)</f>
        <v>No</v>
      </c>
      <c r="Y451" s="77">
        <f>VLOOKUP(F451,'N2K Features'!$D$5:$CL$125,20,FALSE)</f>
        <v>0</v>
      </c>
      <c r="Z451" s="77">
        <f>VLOOKUP(F451,'N2K Features'!$D$5:$CL$125,21,FALSE)</f>
        <v>0</v>
      </c>
      <c r="AA451" s="77" t="str">
        <f>VLOOKUP(F451,'N2K Features'!$D$5:$CL$125,22,FALSE)</f>
        <v>No</v>
      </c>
      <c r="AB451" s="77">
        <f>VLOOKUP(F451,'N2K Features'!$D$5:$CL$125,23,FALSE)</f>
        <v>0</v>
      </c>
      <c r="AC451" s="77">
        <f>VLOOKUP(F451,'N2K Features'!$D$5:$CL$125,24,FALSE)</f>
        <v>0</v>
      </c>
      <c r="AD451" s="77" t="str">
        <f>VLOOKUP(F451,'N2K Features'!$D$5:$CL$125,25,FALSE)</f>
        <v>No</v>
      </c>
      <c r="AE451" s="77">
        <f>VLOOKUP(F451,'N2K Features'!$D$5:$CL$125,26,FALSE)</f>
        <v>0</v>
      </c>
      <c r="AF451" s="77">
        <f>VLOOKUP(F451,'N2K Features'!$D$5:$CL$125,27,FALSE)</f>
        <v>0</v>
      </c>
      <c r="AG451" s="77" t="str">
        <f>VLOOKUP(F451,'N2K Features'!$D$5:$CL$125,28,FALSE)</f>
        <v>No</v>
      </c>
      <c r="AH451" s="77">
        <f>VLOOKUP(F451,'N2K Features'!$D$5:$CL$125,29,FALSE)</f>
        <v>0</v>
      </c>
      <c r="AI451" s="77">
        <f>VLOOKUP(F451,'N2K Features'!$D$5:$CL$125,30,FALSE)</f>
        <v>0</v>
      </c>
      <c r="AJ451" s="77" t="str">
        <f>VLOOKUP(F451,'N2K Features'!$D$5:$CL$125,31,FALSE)</f>
        <v>No</v>
      </c>
      <c r="AK451" s="77">
        <f>VLOOKUP(F451,'N2K Features'!$D$5:$CL$125,32,FALSE)</f>
        <v>0</v>
      </c>
      <c r="AL451" s="77">
        <f>VLOOKUP(F451,'N2K Features'!$D$5:$CL$125,33,FALSE)</f>
        <v>0</v>
      </c>
      <c r="AM451" s="77" t="str">
        <f>VLOOKUP(F451,'N2K Features'!$D$5:$CL$125,34,FALSE)</f>
        <v>No</v>
      </c>
      <c r="AN451" s="77">
        <f>VLOOKUP(F451,'N2K Features'!$D$5:$CL$125,35,FALSE)</f>
        <v>0</v>
      </c>
      <c r="AO451" s="77">
        <f>VLOOKUP(F451,'N2K Features'!$D$5:$CL$125,36,FALSE)</f>
        <v>0</v>
      </c>
      <c r="AP451" s="77" t="str">
        <f>VLOOKUP(F451,'N2K Features'!$D$5:$CL$125,37,FALSE)</f>
        <v>No</v>
      </c>
      <c r="AQ451" s="77">
        <f>VLOOKUP(F451,'N2K Features'!$D$5:$CL$125,38,FALSE)</f>
        <v>0</v>
      </c>
      <c r="AR451" s="77">
        <f>VLOOKUP(F451,'N2K Features'!$D$5:$CL$125,39,FALSE)</f>
        <v>0</v>
      </c>
      <c r="AS451" s="77" t="str">
        <f>VLOOKUP(F451,'N2K Features'!$D$5:$CL$125,40,FALSE)</f>
        <v>No</v>
      </c>
      <c r="AT451" s="77">
        <f>VLOOKUP(F451,'N2K Features'!$D$5:$CL$125,41,FALSE)</f>
        <v>0</v>
      </c>
      <c r="AU451" s="77">
        <f>VLOOKUP(F451,'N2K Features'!$D$5:$CL$125,42,FALSE)</f>
        <v>0</v>
      </c>
      <c r="AV451" s="77" t="str">
        <f>VLOOKUP(F451,'N2K Features'!$D$5:$CL$125,43,FALSE)</f>
        <v>No</v>
      </c>
      <c r="AW451" s="77">
        <f>VLOOKUP(F451,'N2K Features'!$D$5:$CL$125,44,FALSE)</f>
        <v>0</v>
      </c>
      <c r="AX451" s="77">
        <f>VLOOKUP(F451,'N2K Features'!$D$5:$CL$125,45,FALSE)</f>
        <v>0</v>
      </c>
      <c r="AY451" s="77" t="str">
        <f>VLOOKUP(F451,'N2K Features'!$D$5:$CL$125,46,FALSE)</f>
        <v>No</v>
      </c>
      <c r="AZ451" s="77">
        <f>VLOOKUP(F451,'N2K Features'!$D$5:$CL$125,47,FALSE)</f>
        <v>0</v>
      </c>
      <c r="BA451" s="77">
        <f>VLOOKUP(F451,'N2K Features'!$D$5:$CL$125,48,FALSE)</f>
        <v>0</v>
      </c>
      <c r="BB451" s="77" t="str">
        <f>VLOOKUP(F451,'N2K Features'!$D$5:$CL$125,49,FALSE)</f>
        <v>No</v>
      </c>
      <c r="BC451" s="77">
        <f>VLOOKUP(F451,'N2K Features'!$D$5:$CL$125,50,FALSE)</f>
        <v>0</v>
      </c>
      <c r="BD451" s="77">
        <f>VLOOKUP(F451,'N2K Features'!$D$5:$CL$125,51,FALSE)</f>
        <v>0</v>
      </c>
      <c r="BE451" s="77" t="str">
        <f>VLOOKUP(F451,'N2K Features'!$D$5:$CL$125,52,FALSE)</f>
        <v>No</v>
      </c>
      <c r="BF451" s="77">
        <f>VLOOKUP(F451,'N2K Features'!$D$5:$CL$125,53,FALSE)</f>
        <v>0</v>
      </c>
      <c r="BG451" s="77">
        <f>VLOOKUP(F451,'N2K Features'!$D$5:$CL$125,54,FALSE)</f>
        <v>0</v>
      </c>
      <c r="BH451" s="77" t="str">
        <f>VLOOKUP(F451,'N2K Features'!$D$5:$CL$125,55,FALSE)</f>
        <v>No</v>
      </c>
      <c r="BI451" s="77">
        <f>VLOOKUP(F451,'N2K Features'!$D$5:$CL$125,56,FALSE)</f>
        <v>0</v>
      </c>
      <c r="BJ451" s="77">
        <f>VLOOKUP(F451,'N2K Features'!$D$5:$CL$125,57,FALSE)</f>
        <v>0</v>
      </c>
      <c r="BK451" s="77" t="str">
        <f>VLOOKUP(F451,'N2K Features'!$D$5:$CL$125,58,FALSE)</f>
        <v>No</v>
      </c>
      <c r="BL451" s="77">
        <f>VLOOKUP(F451,'N2K Features'!$D$5:$CL$125,59,FALSE)</f>
        <v>0</v>
      </c>
      <c r="BM451" s="77">
        <f>VLOOKUP(F451,'N2K Features'!$D$5:$CL$125,60,FALSE)</f>
        <v>0</v>
      </c>
      <c r="BN451" s="77" t="str">
        <f>VLOOKUP(F451,'N2K Features'!$D$5:$CL$125,61,FALSE)</f>
        <v>No</v>
      </c>
      <c r="BO451" s="77">
        <f>VLOOKUP(F451,'N2K Features'!$D$5:$CL$125,62,FALSE)</f>
        <v>0</v>
      </c>
      <c r="BP451" s="77">
        <f>VLOOKUP(F451,'N2K Features'!$D$5:$CL$125,63,FALSE)</f>
        <v>0</v>
      </c>
      <c r="BQ451" s="77" t="str">
        <f>VLOOKUP(F451,'N2K Features'!$D$5:$CL$125,64,FALSE)</f>
        <v>No</v>
      </c>
      <c r="BR451" s="77">
        <f>VLOOKUP(F451,'N2K Features'!$D$5:$CL$125,65,FALSE)</f>
        <v>0</v>
      </c>
      <c r="BS451" s="77">
        <f>VLOOKUP(F451,'N2K Features'!$D$5:$CL$125,66,FALSE)</f>
        <v>0</v>
      </c>
      <c r="BT451" s="77" t="str">
        <f>VLOOKUP(F451,'N2K Features'!$D$5:$CL$125,67,FALSE)</f>
        <v>No</v>
      </c>
      <c r="BU451" s="77">
        <f>VLOOKUP(F451,'N2K Features'!$D$5:$CL$125,68,FALSE)</f>
        <v>0</v>
      </c>
      <c r="BV451" s="77">
        <f>VLOOKUP(F451,'N2K Features'!$D$5:$CL$125,69,FALSE)</f>
        <v>0</v>
      </c>
      <c r="BW451" s="77" t="str">
        <f>VLOOKUP(F451,'N2K Features'!$D$5:$CL$125,70,FALSE)</f>
        <v>No</v>
      </c>
      <c r="BX451" s="77">
        <f>VLOOKUP(F451,'N2K Features'!$D$5:$CL$125,71,FALSE)</f>
        <v>0</v>
      </c>
      <c r="BY451" s="77">
        <f>VLOOKUP(F451,'N2K Features'!$D$5:$CL$125,72,FALSE)</f>
        <v>0</v>
      </c>
      <c r="BZ451" s="77" t="str">
        <f>VLOOKUP(F451,'N2K Features'!$D$5:$CL$125,73,FALSE)</f>
        <v>No</v>
      </c>
      <c r="CA451" s="77">
        <f>VLOOKUP(F451,'N2K Features'!$D$5:$CL$125,74,FALSE)</f>
        <v>0</v>
      </c>
      <c r="CB451" s="77">
        <f>VLOOKUP(F451,'N2K Features'!$D$5:$CL$125,75,FALSE)</f>
        <v>0</v>
      </c>
      <c r="CC451" s="77" t="str">
        <f>VLOOKUP(F451,'N2K Features'!$D$5:$CL$125,76,FALSE)</f>
        <v>No</v>
      </c>
      <c r="CD451" s="77">
        <f>VLOOKUP(F451,'N2K Features'!$D$5:$CL$125,77,FALSE)</f>
        <v>0</v>
      </c>
      <c r="CE451" s="77">
        <f>VLOOKUP(F451,'N2K Features'!$D$5:$CL$125,78,FALSE)</f>
        <v>0</v>
      </c>
      <c r="CF451" s="77" t="str">
        <f>VLOOKUP(F451,'N2K Features'!$D$5:$CL$125,79,FALSE)</f>
        <v>No</v>
      </c>
      <c r="CG451" s="77">
        <f>VLOOKUP(F451,'N2K Features'!$D$5:$CL$125,80,FALSE)</f>
        <v>0</v>
      </c>
      <c r="CH451" s="77">
        <f>VLOOKUP(F451,'N2K Features'!$D$5:$CL$125,81,FALSE)</f>
        <v>0</v>
      </c>
      <c r="CI451" s="77" t="str">
        <f>VLOOKUP(F451,'N2K Features'!$D$5:$CL$125,82,FALSE)</f>
        <v>No</v>
      </c>
      <c r="CJ451" s="77">
        <f>VLOOKUP(F451,'N2K Features'!$D$5:$CL$125,83,FALSE)</f>
        <v>0</v>
      </c>
      <c r="CK451" s="77">
        <f>VLOOKUP(F451,'N2K Features'!$D$5:$CL$125,84,FALSE)</f>
        <v>0</v>
      </c>
      <c r="CL451" s="77" t="str">
        <f>VLOOKUP(F451,'N2K Features'!$D$5:$CL$125,85,FALSE)</f>
        <v>Yes</v>
      </c>
      <c r="CM451" s="77">
        <f>VLOOKUP(F451,'N2K Features'!$D$5:$CL$125,86,FALSE)</f>
        <v>0</v>
      </c>
      <c r="CN451" s="77" t="str">
        <f>VLOOKUP(F451,'N2K Features'!$D$5:$CL$125,87,FALSE)</f>
        <v>Interest for birdwatchers and public.</v>
      </c>
    </row>
    <row r="452" spans="1:92" ht="14.4" hidden="1" x14ac:dyDescent="0.3">
      <c r="A452" s="126" t="s">
        <v>506</v>
      </c>
      <c r="B452" s="126" t="s">
        <v>507</v>
      </c>
      <c r="C452" s="126" t="s">
        <v>470</v>
      </c>
      <c r="D452" s="127"/>
      <c r="E452" s="126" t="s">
        <v>401</v>
      </c>
      <c r="F452" s="126" t="s">
        <v>468</v>
      </c>
      <c r="G452" s="126" t="s">
        <v>401</v>
      </c>
      <c r="H452" s="126" t="s">
        <v>471</v>
      </c>
      <c r="I452" s="173" t="str">
        <f>VLOOKUP(F452,'N2K Features'!$D$5:$CL$125,4,FALSE)</f>
        <v>No</v>
      </c>
      <c r="J452" s="77">
        <f>VLOOKUP(F452,'N2K Features'!$D$5:$CL$125,5,FALSE)</f>
        <v>0</v>
      </c>
      <c r="K452" s="77">
        <f>VLOOKUP(F452,'N2K Features'!$D$5:$CL$125,6,FALSE)</f>
        <v>0</v>
      </c>
      <c r="L452" s="77" t="str">
        <f>VLOOKUP(F452,'N2K Features'!$D$5:$CL$125,7,FALSE)</f>
        <v>No</v>
      </c>
      <c r="M452" s="77" t="str">
        <f>VLOOKUP(F452,'N2K Features'!$D$5:$CL$125,8,FALSE)</f>
        <v>Negligible</v>
      </c>
      <c r="N452" s="77">
        <f>VLOOKUP(F452,'N2K Features'!$D$5:$CL$125,9,FALSE)</f>
        <v>0</v>
      </c>
      <c r="O452" s="77" t="str">
        <f>VLOOKUP(F452,'N2K Features'!$D$5:$CL$125,10,FALSE)</f>
        <v>No</v>
      </c>
      <c r="P452" s="77" t="str">
        <f>VLOOKUP(F452,'N2K Features'!$D$5:$CL$125,11,FALSE)</f>
        <v>Negligible</v>
      </c>
      <c r="Q452" s="77">
        <f>VLOOKUP(F452,'N2K Features'!$D$5:$CL$125,12,FALSE)</f>
        <v>0</v>
      </c>
      <c r="R452" s="77" t="str">
        <f>VLOOKUP(F452,'N2K Features'!$D$5:$CL$125,13,FALSE)</f>
        <v>No</v>
      </c>
      <c r="S452" s="77">
        <f>VLOOKUP(F452,'N2K Features'!$D$5:$CL$125,14,FALSE)</f>
        <v>0</v>
      </c>
      <c r="T452" s="77">
        <f>VLOOKUP(F452,'N2K Features'!$D$5:$CL$125,15,FALSE)</f>
        <v>0</v>
      </c>
      <c r="U452" s="77" t="str">
        <f>VLOOKUP(F452,'N2K Features'!$D$5:$CL$125,16,FALSE)</f>
        <v>No</v>
      </c>
      <c r="V452" s="77">
        <f>VLOOKUP(F452,'N2K Features'!$D$5:$CL$125, 17,FALSE)</f>
        <v>0</v>
      </c>
      <c r="W452" s="77">
        <f>VLOOKUP(F452,'N2K Features'!$D$5:$CL$125,18,FALSE)</f>
        <v>0</v>
      </c>
      <c r="X452" s="77" t="str">
        <f>VLOOKUP(F452,'N2K Features'!$D$5:$CL$125,19,FALSE)</f>
        <v>No</v>
      </c>
      <c r="Y452" s="77">
        <f>VLOOKUP(F452,'N2K Features'!$D$5:$CL$125,20,FALSE)</f>
        <v>0</v>
      </c>
      <c r="Z452" s="77">
        <f>VLOOKUP(F452,'N2K Features'!$D$5:$CL$125,21,FALSE)</f>
        <v>0</v>
      </c>
      <c r="AA452" s="77" t="str">
        <f>VLOOKUP(F452,'N2K Features'!$D$5:$CL$125,22,FALSE)</f>
        <v>No</v>
      </c>
      <c r="AB452" s="77">
        <f>VLOOKUP(F452,'N2K Features'!$D$5:$CL$125,23,FALSE)</f>
        <v>0</v>
      </c>
      <c r="AC452" s="77">
        <f>VLOOKUP(F452,'N2K Features'!$D$5:$CL$125,24,FALSE)</f>
        <v>0</v>
      </c>
      <c r="AD452" s="77" t="str">
        <f>VLOOKUP(F452,'N2K Features'!$D$5:$CL$125,25,FALSE)</f>
        <v>No</v>
      </c>
      <c r="AE452" s="77">
        <f>VLOOKUP(F452,'N2K Features'!$D$5:$CL$125,26,FALSE)</f>
        <v>0</v>
      </c>
      <c r="AF452" s="77">
        <f>VLOOKUP(F452,'N2K Features'!$D$5:$CL$125,27,FALSE)</f>
        <v>0</v>
      </c>
      <c r="AG452" s="77" t="str">
        <f>VLOOKUP(F452,'N2K Features'!$D$5:$CL$125,28,FALSE)</f>
        <v>No</v>
      </c>
      <c r="AH452" s="77">
        <f>VLOOKUP(F452,'N2K Features'!$D$5:$CL$125,29,FALSE)</f>
        <v>0</v>
      </c>
      <c r="AI452" s="77">
        <f>VLOOKUP(F452,'N2K Features'!$D$5:$CL$125,30,FALSE)</f>
        <v>0</v>
      </c>
      <c r="AJ452" s="77" t="str">
        <f>VLOOKUP(F452,'N2K Features'!$D$5:$CL$125,31,FALSE)</f>
        <v>No</v>
      </c>
      <c r="AK452" s="77">
        <f>VLOOKUP(F452,'N2K Features'!$D$5:$CL$125,32,FALSE)</f>
        <v>0</v>
      </c>
      <c r="AL452" s="77">
        <f>VLOOKUP(F452,'N2K Features'!$D$5:$CL$125,33,FALSE)</f>
        <v>0</v>
      </c>
      <c r="AM452" s="77" t="str">
        <f>VLOOKUP(F452,'N2K Features'!$D$5:$CL$125,34,FALSE)</f>
        <v>No</v>
      </c>
      <c r="AN452" s="77">
        <f>VLOOKUP(F452,'N2K Features'!$D$5:$CL$125,35,FALSE)</f>
        <v>0</v>
      </c>
      <c r="AO452" s="77">
        <f>VLOOKUP(F452,'N2K Features'!$D$5:$CL$125,36,FALSE)</f>
        <v>0</v>
      </c>
      <c r="AP452" s="77" t="str">
        <f>VLOOKUP(F452,'N2K Features'!$D$5:$CL$125,37,FALSE)</f>
        <v>No</v>
      </c>
      <c r="AQ452" s="77">
        <f>VLOOKUP(F452,'N2K Features'!$D$5:$CL$125,38,FALSE)</f>
        <v>0</v>
      </c>
      <c r="AR452" s="77">
        <f>VLOOKUP(F452,'N2K Features'!$D$5:$CL$125,39,FALSE)</f>
        <v>0</v>
      </c>
      <c r="AS452" s="77" t="str">
        <f>VLOOKUP(F452,'N2K Features'!$D$5:$CL$125,40,FALSE)</f>
        <v>No</v>
      </c>
      <c r="AT452" s="77">
        <f>VLOOKUP(F452,'N2K Features'!$D$5:$CL$125,41,FALSE)</f>
        <v>0</v>
      </c>
      <c r="AU452" s="77">
        <f>VLOOKUP(F452,'N2K Features'!$D$5:$CL$125,42,FALSE)</f>
        <v>0</v>
      </c>
      <c r="AV452" s="77" t="str">
        <f>VLOOKUP(F452,'N2K Features'!$D$5:$CL$125,43,FALSE)</f>
        <v>No</v>
      </c>
      <c r="AW452" s="77">
        <f>VLOOKUP(F452,'N2K Features'!$D$5:$CL$125,44,FALSE)</f>
        <v>0</v>
      </c>
      <c r="AX452" s="77">
        <f>VLOOKUP(F452,'N2K Features'!$D$5:$CL$125,45,FALSE)</f>
        <v>0</v>
      </c>
      <c r="AY452" s="77" t="str">
        <f>VLOOKUP(F452,'N2K Features'!$D$5:$CL$125,46,FALSE)</f>
        <v>No</v>
      </c>
      <c r="AZ452" s="77">
        <f>VLOOKUP(F452,'N2K Features'!$D$5:$CL$125,47,FALSE)</f>
        <v>0</v>
      </c>
      <c r="BA452" s="77">
        <f>VLOOKUP(F452,'N2K Features'!$D$5:$CL$125,48,FALSE)</f>
        <v>0</v>
      </c>
      <c r="BB452" s="77" t="str">
        <f>VLOOKUP(F452,'N2K Features'!$D$5:$CL$125,49,FALSE)</f>
        <v>No</v>
      </c>
      <c r="BC452" s="77">
        <f>VLOOKUP(F452,'N2K Features'!$D$5:$CL$125,50,FALSE)</f>
        <v>0</v>
      </c>
      <c r="BD452" s="77">
        <f>VLOOKUP(F452,'N2K Features'!$D$5:$CL$125,51,FALSE)</f>
        <v>0</v>
      </c>
      <c r="BE452" s="77" t="str">
        <f>VLOOKUP(F452,'N2K Features'!$D$5:$CL$125,52,FALSE)</f>
        <v>No</v>
      </c>
      <c r="BF452" s="77">
        <f>VLOOKUP(F452,'N2K Features'!$D$5:$CL$125,53,FALSE)</f>
        <v>0</v>
      </c>
      <c r="BG452" s="77">
        <f>VLOOKUP(F452,'N2K Features'!$D$5:$CL$125,54,FALSE)</f>
        <v>0</v>
      </c>
      <c r="BH452" s="77" t="str">
        <f>VLOOKUP(F452,'N2K Features'!$D$5:$CL$125,55,FALSE)</f>
        <v>No</v>
      </c>
      <c r="BI452" s="77">
        <f>VLOOKUP(F452,'N2K Features'!$D$5:$CL$125,56,FALSE)</f>
        <v>0</v>
      </c>
      <c r="BJ452" s="77">
        <f>VLOOKUP(F452,'N2K Features'!$D$5:$CL$125,57,FALSE)</f>
        <v>0</v>
      </c>
      <c r="BK452" s="77" t="str">
        <f>VLOOKUP(F452,'N2K Features'!$D$5:$CL$125,58,FALSE)</f>
        <v>No</v>
      </c>
      <c r="BL452" s="77">
        <f>VLOOKUP(F452,'N2K Features'!$D$5:$CL$125,59,FALSE)</f>
        <v>0</v>
      </c>
      <c r="BM452" s="77">
        <f>VLOOKUP(F452,'N2K Features'!$D$5:$CL$125,60,FALSE)</f>
        <v>0</v>
      </c>
      <c r="BN452" s="77" t="str">
        <f>VLOOKUP(F452,'N2K Features'!$D$5:$CL$125,61,FALSE)</f>
        <v>No</v>
      </c>
      <c r="BO452" s="77">
        <f>VLOOKUP(F452,'N2K Features'!$D$5:$CL$125,62,FALSE)</f>
        <v>0</v>
      </c>
      <c r="BP452" s="77">
        <f>VLOOKUP(F452,'N2K Features'!$D$5:$CL$125,63,FALSE)</f>
        <v>0</v>
      </c>
      <c r="BQ452" s="77" t="str">
        <f>VLOOKUP(F452,'N2K Features'!$D$5:$CL$125,64,FALSE)</f>
        <v>No</v>
      </c>
      <c r="BR452" s="77">
        <f>VLOOKUP(F452,'N2K Features'!$D$5:$CL$125,65,FALSE)</f>
        <v>0</v>
      </c>
      <c r="BS452" s="77">
        <f>VLOOKUP(F452,'N2K Features'!$D$5:$CL$125,66,FALSE)</f>
        <v>0</v>
      </c>
      <c r="BT452" s="77" t="str">
        <f>VLOOKUP(F452,'N2K Features'!$D$5:$CL$125,67,FALSE)</f>
        <v>No</v>
      </c>
      <c r="BU452" s="77">
        <f>VLOOKUP(F452,'N2K Features'!$D$5:$CL$125,68,FALSE)</f>
        <v>0</v>
      </c>
      <c r="BV452" s="77">
        <f>VLOOKUP(F452,'N2K Features'!$D$5:$CL$125,69,FALSE)</f>
        <v>0</v>
      </c>
      <c r="BW452" s="77" t="str">
        <f>VLOOKUP(F452,'N2K Features'!$D$5:$CL$125,70,FALSE)</f>
        <v>No</v>
      </c>
      <c r="BX452" s="77">
        <f>VLOOKUP(F452,'N2K Features'!$D$5:$CL$125,71,FALSE)</f>
        <v>0</v>
      </c>
      <c r="BY452" s="77">
        <f>VLOOKUP(F452,'N2K Features'!$D$5:$CL$125,72,FALSE)</f>
        <v>0</v>
      </c>
      <c r="BZ452" s="77" t="str">
        <f>VLOOKUP(F452,'N2K Features'!$D$5:$CL$125,73,FALSE)</f>
        <v>No</v>
      </c>
      <c r="CA452" s="77">
        <f>VLOOKUP(F452,'N2K Features'!$D$5:$CL$125,74,FALSE)</f>
        <v>0</v>
      </c>
      <c r="CB452" s="77">
        <f>VLOOKUP(F452,'N2K Features'!$D$5:$CL$125,75,FALSE)</f>
        <v>0</v>
      </c>
      <c r="CC452" s="77" t="str">
        <f>VLOOKUP(F452,'N2K Features'!$D$5:$CL$125,76,FALSE)</f>
        <v>No</v>
      </c>
      <c r="CD452" s="77">
        <f>VLOOKUP(F452,'N2K Features'!$D$5:$CL$125,77,FALSE)</f>
        <v>0</v>
      </c>
      <c r="CE452" s="77">
        <f>VLOOKUP(F452,'N2K Features'!$D$5:$CL$125,78,FALSE)</f>
        <v>0</v>
      </c>
      <c r="CF452" s="77" t="str">
        <f>VLOOKUP(F452,'N2K Features'!$D$5:$CL$125,79,FALSE)</f>
        <v>No</v>
      </c>
      <c r="CG452" s="77">
        <f>VLOOKUP(F452,'N2K Features'!$D$5:$CL$125,80,FALSE)</f>
        <v>0</v>
      </c>
      <c r="CH452" s="77">
        <f>VLOOKUP(F452,'N2K Features'!$D$5:$CL$125,81,FALSE)</f>
        <v>0</v>
      </c>
      <c r="CI452" s="77" t="str">
        <f>VLOOKUP(F452,'N2K Features'!$D$5:$CL$125,82,FALSE)</f>
        <v>No</v>
      </c>
      <c r="CJ452" s="77">
        <f>VLOOKUP(F452,'N2K Features'!$D$5:$CL$125,83,FALSE)</f>
        <v>0</v>
      </c>
      <c r="CK452" s="77">
        <f>VLOOKUP(F452,'N2K Features'!$D$5:$CL$125,84,FALSE)</f>
        <v>0</v>
      </c>
      <c r="CL452" s="77" t="str">
        <f>VLOOKUP(F452,'N2K Features'!$D$5:$CL$125,85,FALSE)</f>
        <v>Yes</v>
      </c>
      <c r="CM452" s="77">
        <f>VLOOKUP(F452,'N2K Features'!$D$5:$CL$125,86,FALSE)</f>
        <v>0</v>
      </c>
      <c r="CN452" s="77" t="str">
        <f>VLOOKUP(F452,'N2K Features'!$D$5:$CL$125,87,FALSE)</f>
        <v>Iconic bird in Wales. Interest for birdwatchers and public.</v>
      </c>
    </row>
    <row r="453" spans="1:92" ht="14.4" hidden="1" x14ac:dyDescent="0.3">
      <c r="A453" s="126" t="s">
        <v>508</v>
      </c>
      <c r="B453" s="126" t="s">
        <v>509</v>
      </c>
      <c r="C453" s="126" t="s">
        <v>470</v>
      </c>
      <c r="D453" s="127"/>
      <c r="E453" s="126" t="s">
        <v>401</v>
      </c>
      <c r="F453" s="126" t="s">
        <v>468</v>
      </c>
      <c r="G453" s="126" t="s">
        <v>401</v>
      </c>
      <c r="H453" s="126" t="s">
        <v>471</v>
      </c>
      <c r="I453" s="173" t="str">
        <f>VLOOKUP(F453,'N2K Features'!$D$5:$CL$125,4,FALSE)</f>
        <v>No</v>
      </c>
      <c r="J453" s="77">
        <f>VLOOKUP(F453,'N2K Features'!$D$5:$CL$125,5,FALSE)</f>
        <v>0</v>
      </c>
      <c r="K453" s="77">
        <f>VLOOKUP(F453,'N2K Features'!$D$5:$CL$125,6,FALSE)</f>
        <v>0</v>
      </c>
      <c r="L453" s="77" t="str">
        <f>VLOOKUP(F453,'N2K Features'!$D$5:$CL$125,7,FALSE)</f>
        <v>No</v>
      </c>
      <c r="M453" s="77" t="str">
        <f>VLOOKUP(F453,'N2K Features'!$D$5:$CL$125,8,FALSE)</f>
        <v>Negligible</v>
      </c>
      <c r="N453" s="77">
        <f>VLOOKUP(F453,'N2K Features'!$D$5:$CL$125,9,FALSE)</f>
        <v>0</v>
      </c>
      <c r="O453" s="77" t="str">
        <f>VLOOKUP(F453,'N2K Features'!$D$5:$CL$125,10,FALSE)</f>
        <v>No</v>
      </c>
      <c r="P453" s="77" t="str">
        <f>VLOOKUP(F453,'N2K Features'!$D$5:$CL$125,11,FALSE)</f>
        <v>Negligible</v>
      </c>
      <c r="Q453" s="77">
        <f>VLOOKUP(F453,'N2K Features'!$D$5:$CL$125,12,FALSE)</f>
        <v>0</v>
      </c>
      <c r="R453" s="77" t="str">
        <f>VLOOKUP(F453,'N2K Features'!$D$5:$CL$125,13,FALSE)</f>
        <v>No</v>
      </c>
      <c r="S453" s="77">
        <f>VLOOKUP(F453,'N2K Features'!$D$5:$CL$125,14,FALSE)</f>
        <v>0</v>
      </c>
      <c r="T453" s="77">
        <f>VLOOKUP(F453,'N2K Features'!$D$5:$CL$125,15,FALSE)</f>
        <v>0</v>
      </c>
      <c r="U453" s="77" t="str">
        <f>VLOOKUP(F453,'N2K Features'!$D$5:$CL$125,16,FALSE)</f>
        <v>No</v>
      </c>
      <c r="V453" s="77">
        <f>VLOOKUP(F453,'N2K Features'!$D$5:$CL$125, 17,FALSE)</f>
        <v>0</v>
      </c>
      <c r="W453" s="77">
        <f>VLOOKUP(F453,'N2K Features'!$D$5:$CL$125,18,FALSE)</f>
        <v>0</v>
      </c>
      <c r="X453" s="77" t="str">
        <f>VLOOKUP(F453,'N2K Features'!$D$5:$CL$125,19,FALSE)</f>
        <v>No</v>
      </c>
      <c r="Y453" s="77">
        <f>VLOOKUP(F453,'N2K Features'!$D$5:$CL$125,20,FALSE)</f>
        <v>0</v>
      </c>
      <c r="Z453" s="77">
        <f>VLOOKUP(F453,'N2K Features'!$D$5:$CL$125,21,FALSE)</f>
        <v>0</v>
      </c>
      <c r="AA453" s="77" t="str">
        <f>VLOOKUP(F453,'N2K Features'!$D$5:$CL$125,22,FALSE)</f>
        <v>No</v>
      </c>
      <c r="AB453" s="77">
        <f>VLOOKUP(F453,'N2K Features'!$D$5:$CL$125,23,FALSE)</f>
        <v>0</v>
      </c>
      <c r="AC453" s="77">
        <f>VLOOKUP(F453,'N2K Features'!$D$5:$CL$125,24,FALSE)</f>
        <v>0</v>
      </c>
      <c r="AD453" s="77" t="str">
        <f>VLOOKUP(F453,'N2K Features'!$D$5:$CL$125,25,FALSE)</f>
        <v>No</v>
      </c>
      <c r="AE453" s="77">
        <f>VLOOKUP(F453,'N2K Features'!$D$5:$CL$125,26,FALSE)</f>
        <v>0</v>
      </c>
      <c r="AF453" s="77">
        <f>VLOOKUP(F453,'N2K Features'!$D$5:$CL$125,27,FALSE)</f>
        <v>0</v>
      </c>
      <c r="AG453" s="77" t="str">
        <f>VLOOKUP(F453,'N2K Features'!$D$5:$CL$125,28,FALSE)</f>
        <v>No</v>
      </c>
      <c r="AH453" s="77">
        <f>VLOOKUP(F453,'N2K Features'!$D$5:$CL$125,29,FALSE)</f>
        <v>0</v>
      </c>
      <c r="AI453" s="77">
        <f>VLOOKUP(F453,'N2K Features'!$D$5:$CL$125,30,FALSE)</f>
        <v>0</v>
      </c>
      <c r="AJ453" s="77" t="str">
        <f>VLOOKUP(F453,'N2K Features'!$D$5:$CL$125,31,FALSE)</f>
        <v>No</v>
      </c>
      <c r="AK453" s="77">
        <f>VLOOKUP(F453,'N2K Features'!$D$5:$CL$125,32,FALSE)</f>
        <v>0</v>
      </c>
      <c r="AL453" s="77">
        <f>VLOOKUP(F453,'N2K Features'!$D$5:$CL$125,33,FALSE)</f>
        <v>0</v>
      </c>
      <c r="AM453" s="77" t="str">
        <f>VLOOKUP(F453,'N2K Features'!$D$5:$CL$125,34,FALSE)</f>
        <v>No</v>
      </c>
      <c r="AN453" s="77">
        <f>VLOOKUP(F453,'N2K Features'!$D$5:$CL$125,35,FALSE)</f>
        <v>0</v>
      </c>
      <c r="AO453" s="77">
        <f>VLOOKUP(F453,'N2K Features'!$D$5:$CL$125,36,FALSE)</f>
        <v>0</v>
      </c>
      <c r="AP453" s="77" t="str">
        <f>VLOOKUP(F453,'N2K Features'!$D$5:$CL$125,37,FALSE)</f>
        <v>No</v>
      </c>
      <c r="AQ453" s="77">
        <f>VLOOKUP(F453,'N2K Features'!$D$5:$CL$125,38,FALSE)</f>
        <v>0</v>
      </c>
      <c r="AR453" s="77">
        <f>VLOOKUP(F453,'N2K Features'!$D$5:$CL$125,39,FALSE)</f>
        <v>0</v>
      </c>
      <c r="AS453" s="77" t="str">
        <f>VLOOKUP(F453,'N2K Features'!$D$5:$CL$125,40,FALSE)</f>
        <v>No</v>
      </c>
      <c r="AT453" s="77">
        <f>VLOOKUP(F453,'N2K Features'!$D$5:$CL$125,41,FALSE)</f>
        <v>0</v>
      </c>
      <c r="AU453" s="77">
        <f>VLOOKUP(F453,'N2K Features'!$D$5:$CL$125,42,FALSE)</f>
        <v>0</v>
      </c>
      <c r="AV453" s="77" t="str">
        <f>VLOOKUP(F453,'N2K Features'!$D$5:$CL$125,43,FALSE)</f>
        <v>No</v>
      </c>
      <c r="AW453" s="77">
        <f>VLOOKUP(F453,'N2K Features'!$D$5:$CL$125,44,FALSE)</f>
        <v>0</v>
      </c>
      <c r="AX453" s="77">
        <f>VLOOKUP(F453,'N2K Features'!$D$5:$CL$125,45,FALSE)</f>
        <v>0</v>
      </c>
      <c r="AY453" s="77" t="str">
        <f>VLOOKUP(F453,'N2K Features'!$D$5:$CL$125,46,FALSE)</f>
        <v>No</v>
      </c>
      <c r="AZ453" s="77">
        <f>VLOOKUP(F453,'N2K Features'!$D$5:$CL$125,47,FALSE)</f>
        <v>0</v>
      </c>
      <c r="BA453" s="77">
        <f>VLOOKUP(F453,'N2K Features'!$D$5:$CL$125,48,FALSE)</f>
        <v>0</v>
      </c>
      <c r="BB453" s="77" t="str">
        <f>VLOOKUP(F453,'N2K Features'!$D$5:$CL$125,49,FALSE)</f>
        <v>No</v>
      </c>
      <c r="BC453" s="77">
        <f>VLOOKUP(F453,'N2K Features'!$D$5:$CL$125,50,FALSE)</f>
        <v>0</v>
      </c>
      <c r="BD453" s="77">
        <f>VLOOKUP(F453,'N2K Features'!$D$5:$CL$125,51,FALSE)</f>
        <v>0</v>
      </c>
      <c r="BE453" s="77" t="str">
        <f>VLOOKUP(F453,'N2K Features'!$D$5:$CL$125,52,FALSE)</f>
        <v>No</v>
      </c>
      <c r="BF453" s="77">
        <f>VLOOKUP(F453,'N2K Features'!$D$5:$CL$125,53,FALSE)</f>
        <v>0</v>
      </c>
      <c r="BG453" s="77">
        <f>VLOOKUP(F453,'N2K Features'!$D$5:$CL$125,54,FALSE)</f>
        <v>0</v>
      </c>
      <c r="BH453" s="77" t="str">
        <f>VLOOKUP(F453,'N2K Features'!$D$5:$CL$125,55,FALSE)</f>
        <v>No</v>
      </c>
      <c r="BI453" s="77">
        <f>VLOOKUP(F453,'N2K Features'!$D$5:$CL$125,56,FALSE)</f>
        <v>0</v>
      </c>
      <c r="BJ453" s="77">
        <f>VLOOKUP(F453,'N2K Features'!$D$5:$CL$125,57,FALSE)</f>
        <v>0</v>
      </c>
      <c r="BK453" s="77" t="str">
        <f>VLOOKUP(F453,'N2K Features'!$D$5:$CL$125,58,FALSE)</f>
        <v>No</v>
      </c>
      <c r="BL453" s="77">
        <f>VLOOKUP(F453,'N2K Features'!$D$5:$CL$125,59,FALSE)</f>
        <v>0</v>
      </c>
      <c r="BM453" s="77">
        <f>VLOOKUP(F453,'N2K Features'!$D$5:$CL$125,60,FALSE)</f>
        <v>0</v>
      </c>
      <c r="BN453" s="77" t="str">
        <f>VLOOKUP(F453,'N2K Features'!$D$5:$CL$125,61,FALSE)</f>
        <v>No</v>
      </c>
      <c r="BO453" s="77">
        <f>VLOOKUP(F453,'N2K Features'!$D$5:$CL$125,62,FALSE)</f>
        <v>0</v>
      </c>
      <c r="BP453" s="77">
        <f>VLOOKUP(F453,'N2K Features'!$D$5:$CL$125,63,FALSE)</f>
        <v>0</v>
      </c>
      <c r="BQ453" s="77" t="str">
        <f>VLOOKUP(F453,'N2K Features'!$D$5:$CL$125,64,FALSE)</f>
        <v>No</v>
      </c>
      <c r="BR453" s="77">
        <f>VLOOKUP(F453,'N2K Features'!$D$5:$CL$125,65,FALSE)</f>
        <v>0</v>
      </c>
      <c r="BS453" s="77">
        <f>VLOOKUP(F453,'N2K Features'!$D$5:$CL$125,66,FALSE)</f>
        <v>0</v>
      </c>
      <c r="BT453" s="77" t="str">
        <f>VLOOKUP(F453,'N2K Features'!$D$5:$CL$125,67,FALSE)</f>
        <v>No</v>
      </c>
      <c r="BU453" s="77">
        <f>VLOOKUP(F453,'N2K Features'!$D$5:$CL$125,68,FALSE)</f>
        <v>0</v>
      </c>
      <c r="BV453" s="77">
        <f>VLOOKUP(F453,'N2K Features'!$D$5:$CL$125,69,FALSE)</f>
        <v>0</v>
      </c>
      <c r="BW453" s="77" t="str">
        <f>VLOOKUP(F453,'N2K Features'!$D$5:$CL$125,70,FALSE)</f>
        <v>No</v>
      </c>
      <c r="BX453" s="77">
        <f>VLOOKUP(F453,'N2K Features'!$D$5:$CL$125,71,FALSE)</f>
        <v>0</v>
      </c>
      <c r="BY453" s="77">
        <f>VLOOKUP(F453,'N2K Features'!$D$5:$CL$125,72,FALSE)</f>
        <v>0</v>
      </c>
      <c r="BZ453" s="77" t="str">
        <f>VLOOKUP(F453,'N2K Features'!$D$5:$CL$125,73,FALSE)</f>
        <v>No</v>
      </c>
      <c r="CA453" s="77">
        <f>VLOOKUP(F453,'N2K Features'!$D$5:$CL$125,74,FALSE)</f>
        <v>0</v>
      </c>
      <c r="CB453" s="77">
        <f>VLOOKUP(F453,'N2K Features'!$D$5:$CL$125,75,FALSE)</f>
        <v>0</v>
      </c>
      <c r="CC453" s="77" t="str">
        <f>VLOOKUP(F453,'N2K Features'!$D$5:$CL$125,76,FALSE)</f>
        <v>No</v>
      </c>
      <c r="CD453" s="77">
        <f>VLOOKUP(F453,'N2K Features'!$D$5:$CL$125,77,FALSE)</f>
        <v>0</v>
      </c>
      <c r="CE453" s="77">
        <f>VLOOKUP(F453,'N2K Features'!$D$5:$CL$125,78,FALSE)</f>
        <v>0</v>
      </c>
      <c r="CF453" s="77" t="str">
        <f>VLOOKUP(F453,'N2K Features'!$D$5:$CL$125,79,FALSE)</f>
        <v>No</v>
      </c>
      <c r="CG453" s="77">
        <f>VLOOKUP(F453,'N2K Features'!$D$5:$CL$125,80,FALSE)</f>
        <v>0</v>
      </c>
      <c r="CH453" s="77">
        <f>VLOOKUP(F453,'N2K Features'!$D$5:$CL$125,81,FALSE)</f>
        <v>0</v>
      </c>
      <c r="CI453" s="77" t="str">
        <f>VLOOKUP(F453,'N2K Features'!$D$5:$CL$125,82,FALSE)</f>
        <v>No</v>
      </c>
      <c r="CJ453" s="77">
        <f>VLOOKUP(F453,'N2K Features'!$D$5:$CL$125,83,FALSE)</f>
        <v>0</v>
      </c>
      <c r="CK453" s="77">
        <f>VLOOKUP(F453,'N2K Features'!$D$5:$CL$125,84,FALSE)</f>
        <v>0</v>
      </c>
      <c r="CL453" s="77" t="str">
        <f>VLOOKUP(F453,'N2K Features'!$D$5:$CL$125,85,FALSE)</f>
        <v>Yes</v>
      </c>
      <c r="CM453" s="77">
        <f>VLOOKUP(F453,'N2K Features'!$D$5:$CL$125,86,FALSE)</f>
        <v>0</v>
      </c>
      <c r="CN453" s="77" t="str">
        <f>VLOOKUP(F453,'N2K Features'!$D$5:$CL$125,87,FALSE)</f>
        <v>Iconic bird in Wales. Interest for birdwatchers and public.</v>
      </c>
    </row>
    <row r="454" spans="1:92" ht="14.4" hidden="1" x14ac:dyDescent="0.3">
      <c r="A454" s="126" t="s">
        <v>510</v>
      </c>
      <c r="B454" s="126" t="s">
        <v>511</v>
      </c>
      <c r="C454" s="126" t="s">
        <v>404</v>
      </c>
      <c r="D454" s="127"/>
      <c r="E454" s="126" t="s">
        <v>393</v>
      </c>
      <c r="F454" s="126" t="s">
        <v>449</v>
      </c>
      <c r="G454" s="126" t="s">
        <v>801</v>
      </c>
      <c r="H454" s="126" t="s">
        <v>409</v>
      </c>
      <c r="I454" s="173" t="str">
        <f>VLOOKUP(F454,'N2K Features'!$D$5:$CL$125,4,FALSE)</f>
        <v>No</v>
      </c>
      <c r="J454" s="77">
        <f>VLOOKUP(F454,'N2K Features'!$D$5:$CL$125,5,FALSE)</f>
        <v>0</v>
      </c>
      <c r="K454" s="77">
        <f>VLOOKUP(F454,'N2K Features'!$D$5:$CL$125,6,FALSE)</f>
        <v>0</v>
      </c>
      <c r="L454" s="77" t="str">
        <f>VLOOKUP(F454,'N2K Features'!$D$5:$CL$125,7,FALSE)</f>
        <v>No</v>
      </c>
      <c r="M454" s="77" t="str">
        <f>VLOOKUP(F454,'N2K Features'!$D$5:$CL$125,8,FALSE)</f>
        <v>Negligible</v>
      </c>
      <c r="N454" s="77">
        <f>VLOOKUP(F454,'N2K Features'!$D$5:$CL$125,9,FALSE)</f>
        <v>0</v>
      </c>
      <c r="O454" s="77" t="str">
        <f>VLOOKUP(F454,'N2K Features'!$D$5:$CL$125,10,FALSE)</f>
        <v>No</v>
      </c>
      <c r="P454" s="77" t="str">
        <f>VLOOKUP(F454,'N2K Features'!$D$5:$CL$125,11,FALSE)</f>
        <v>Negligible</v>
      </c>
      <c r="Q454" s="77">
        <f>VLOOKUP(F454,'N2K Features'!$D$5:$CL$125,12,FALSE)</f>
        <v>0</v>
      </c>
      <c r="R454" s="77" t="str">
        <f>VLOOKUP(F454,'N2K Features'!$D$5:$CL$125,13,FALSE)</f>
        <v>No</v>
      </c>
      <c r="S454" s="77">
        <f>VLOOKUP(F454,'N2K Features'!$D$5:$CL$125,14,FALSE)</f>
        <v>0</v>
      </c>
      <c r="T454" s="77">
        <f>VLOOKUP(F454,'N2K Features'!$D$5:$CL$125,15,FALSE)</f>
        <v>0</v>
      </c>
      <c r="U454" s="77" t="str">
        <f>VLOOKUP(F454,'N2K Features'!$D$5:$CL$125,16,FALSE)</f>
        <v>No</v>
      </c>
      <c r="V454" s="77">
        <f>VLOOKUP(F454,'N2K Features'!$D$5:$CL$125, 17,FALSE)</f>
        <v>0</v>
      </c>
      <c r="W454" s="77">
        <f>VLOOKUP(F454,'N2K Features'!$D$5:$CL$125,18,FALSE)</f>
        <v>0</v>
      </c>
      <c r="X454" s="77" t="str">
        <f>VLOOKUP(F454,'N2K Features'!$D$5:$CL$125,19,FALSE)</f>
        <v>No</v>
      </c>
      <c r="Y454" s="77">
        <f>VLOOKUP(F454,'N2K Features'!$D$5:$CL$125,20,FALSE)</f>
        <v>0</v>
      </c>
      <c r="Z454" s="77">
        <f>VLOOKUP(F454,'N2K Features'!$D$5:$CL$125,21,FALSE)</f>
        <v>0</v>
      </c>
      <c r="AA454" s="77" t="str">
        <f>VLOOKUP(F454,'N2K Features'!$D$5:$CL$125,22,FALSE)</f>
        <v>No</v>
      </c>
      <c r="AB454" s="77">
        <f>VLOOKUP(F454,'N2K Features'!$D$5:$CL$125,23,FALSE)</f>
        <v>0</v>
      </c>
      <c r="AC454" s="77">
        <f>VLOOKUP(F454,'N2K Features'!$D$5:$CL$125,24,FALSE)</f>
        <v>0</v>
      </c>
      <c r="AD454" s="77" t="str">
        <f>VLOOKUP(F454,'N2K Features'!$D$5:$CL$125,25,FALSE)</f>
        <v>No</v>
      </c>
      <c r="AE454" s="77">
        <f>VLOOKUP(F454,'N2K Features'!$D$5:$CL$125,26,FALSE)</f>
        <v>0</v>
      </c>
      <c r="AF454" s="77">
        <f>VLOOKUP(F454,'N2K Features'!$D$5:$CL$125,27,FALSE)</f>
        <v>0</v>
      </c>
      <c r="AG454" s="77" t="str">
        <f>VLOOKUP(F454,'N2K Features'!$D$5:$CL$125,28,FALSE)</f>
        <v>No</v>
      </c>
      <c r="AH454" s="77">
        <f>VLOOKUP(F454,'N2K Features'!$D$5:$CL$125,29,FALSE)</f>
        <v>0</v>
      </c>
      <c r="AI454" s="77">
        <f>VLOOKUP(F454,'N2K Features'!$D$5:$CL$125,30,FALSE)</f>
        <v>0</v>
      </c>
      <c r="AJ454" s="77" t="str">
        <f>VLOOKUP(F454,'N2K Features'!$D$5:$CL$125,31,FALSE)</f>
        <v>No</v>
      </c>
      <c r="AK454" s="77">
        <f>VLOOKUP(F454,'N2K Features'!$D$5:$CL$125,32,FALSE)</f>
        <v>0</v>
      </c>
      <c r="AL454" s="77">
        <f>VLOOKUP(F454,'N2K Features'!$D$5:$CL$125,33,FALSE)</f>
        <v>0</v>
      </c>
      <c r="AM454" s="77" t="str">
        <f>VLOOKUP(F454,'N2K Features'!$D$5:$CL$125,34,FALSE)</f>
        <v>No</v>
      </c>
      <c r="AN454" s="77">
        <f>VLOOKUP(F454,'N2K Features'!$D$5:$CL$125,35,FALSE)</f>
        <v>0</v>
      </c>
      <c r="AO454" s="77">
        <f>VLOOKUP(F454,'N2K Features'!$D$5:$CL$125,36,FALSE)</f>
        <v>0</v>
      </c>
      <c r="AP454" s="77" t="str">
        <f>VLOOKUP(F454,'N2K Features'!$D$5:$CL$125,37,FALSE)</f>
        <v>No</v>
      </c>
      <c r="AQ454" s="77">
        <f>VLOOKUP(F454,'N2K Features'!$D$5:$CL$125,38,FALSE)</f>
        <v>0</v>
      </c>
      <c r="AR454" s="77">
        <f>VLOOKUP(F454,'N2K Features'!$D$5:$CL$125,39,FALSE)</f>
        <v>0</v>
      </c>
      <c r="AS454" s="77" t="str">
        <f>VLOOKUP(F454,'N2K Features'!$D$5:$CL$125,40,FALSE)</f>
        <v>No</v>
      </c>
      <c r="AT454" s="77">
        <f>VLOOKUP(F454,'N2K Features'!$D$5:$CL$125,41,FALSE)</f>
        <v>0</v>
      </c>
      <c r="AU454" s="77">
        <f>VLOOKUP(F454,'N2K Features'!$D$5:$CL$125,42,FALSE)</f>
        <v>0</v>
      </c>
      <c r="AV454" s="77" t="str">
        <f>VLOOKUP(F454,'N2K Features'!$D$5:$CL$125,43,FALSE)</f>
        <v>No</v>
      </c>
      <c r="AW454" s="77">
        <f>VLOOKUP(F454,'N2K Features'!$D$5:$CL$125,44,FALSE)</f>
        <v>0</v>
      </c>
      <c r="AX454" s="77">
        <f>VLOOKUP(F454,'N2K Features'!$D$5:$CL$125,45,FALSE)</f>
        <v>0</v>
      </c>
      <c r="AY454" s="77" t="str">
        <f>VLOOKUP(F454,'N2K Features'!$D$5:$CL$125,46,FALSE)</f>
        <v>No</v>
      </c>
      <c r="AZ454" s="77">
        <f>VLOOKUP(F454,'N2K Features'!$D$5:$CL$125,47,FALSE)</f>
        <v>0</v>
      </c>
      <c r="BA454" s="77">
        <f>VLOOKUP(F454,'N2K Features'!$D$5:$CL$125,48,FALSE)</f>
        <v>0</v>
      </c>
      <c r="BB454" s="77" t="str">
        <f>VLOOKUP(F454,'N2K Features'!$D$5:$CL$125,49,FALSE)</f>
        <v>No</v>
      </c>
      <c r="BC454" s="77">
        <f>VLOOKUP(F454,'N2K Features'!$D$5:$CL$125,50,FALSE)</f>
        <v>0</v>
      </c>
      <c r="BD454" s="77">
        <f>VLOOKUP(F454,'N2K Features'!$D$5:$CL$125,51,FALSE)</f>
        <v>0</v>
      </c>
      <c r="BE454" s="77" t="str">
        <f>VLOOKUP(F454,'N2K Features'!$D$5:$CL$125,52,FALSE)</f>
        <v>No</v>
      </c>
      <c r="BF454" s="77">
        <f>VLOOKUP(F454,'N2K Features'!$D$5:$CL$125,53,FALSE)</f>
        <v>0</v>
      </c>
      <c r="BG454" s="77">
        <f>VLOOKUP(F454,'N2K Features'!$D$5:$CL$125,54,FALSE)</f>
        <v>0</v>
      </c>
      <c r="BH454" s="77" t="str">
        <f>VLOOKUP(F454,'N2K Features'!$D$5:$CL$125,55,FALSE)</f>
        <v>No</v>
      </c>
      <c r="BI454" s="77">
        <f>VLOOKUP(F454,'N2K Features'!$D$5:$CL$125,56,FALSE)</f>
        <v>0</v>
      </c>
      <c r="BJ454" s="77">
        <f>VLOOKUP(F454,'N2K Features'!$D$5:$CL$125,57,FALSE)</f>
        <v>0</v>
      </c>
      <c r="BK454" s="77" t="str">
        <f>VLOOKUP(F454,'N2K Features'!$D$5:$CL$125,58,FALSE)</f>
        <v>No</v>
      </c>
      <c r="BL454" s="77">
        <f>VLOOKUP(F454,'N2K Features'!$D$5:$CL$125,59,FALSE)</f>
        <v>0</v>
      </c>
      <c r="BM454" s="77">
        <f>VLOOKUP(F454,'N2K Features'!$D$5:$CL$125,60,FALSE)</f>
        <v>0</v>
      </c>
      <c r="BN454" s="77" t="str">
        <f>VLOOKUP(F454,'N2K Features'!$D$5:$CL$125,61,FALSE)</f>
        <v>No</v>
      </c>
      <c r="BO454" s="77">
        <f>VLOOKUP(F454,'N2K Features'!$D$5:$CL$125,62,FALSE)</f>
        <v>0</v>
      </c>
      <c r="BP454" s="77">
        <f>VLOOKUP(F454,'N2K Features'!$D$5:$CL$125,63,FALSE)</f>
        <v>0</v>
      </c>
      <c r="BQ454" s="77" t="str">
        <f>VLOOKUP(F454,'N2K Features'!$D$5:$CL$125,64,FALSE)</f>
        <v>No</v>
      </c>
      <c r="BR454" s="77">
        <f>VLOOKUP(F454,'N2K Features'!$D$5:$CL$125,65,FALSE)</f>
        <v>0</v>
      </c>
      <c r="BS454" s="77">
        <f>VLOOKUP(F454,'N2K Features'!$D$5:$CL$125,66,FALSE)</f>
        <v>0</v>
      </c>
      <c r="BT454" s="77" t="str">
        <f>VLOOKUP(F454,'N2K Features'!$D$5:$CL$125,67,FALSE)</f>
        <v>No</v>
      </c>
      <c r="BU454" s="77">
        <f>VLOOKUP(F454,'N2K Features'!$D$5:$CL$125,68,FALSE)</f>
        <v>0</v>
      </c>
      <c r="BV454" s="77">
        <f>VLOOKUP(F454,'N2K Features'!$D$5:$CL$125,69,FALSE)</f>
        <v>0</v>
      </c>
      <c r="BW454" s="77" t="str">
        <f>VLOOKUP(F454,'N2K Features'!$D$5:$CL$125,70,FALSE)</f>
        <v>No</v>
      </c>
      <c r="BX454" s="77">
        <f>VLOOKUP(F454,'N2K Features'!$D$5:$CL$125,71,FALSE)</f>
        <v>0</v>
      </c>
      <c r="BY454" s="77">
        <f>VLOOKUP(F454,'N2K Features'!$D$5:$CL$125,72,FALSE)</f>
        <v>0</v>
      </c>
      <c r="BZ454" s="77" t="str">
        <f>VLOOKUP(F454,'N2K Features'!$D$5:$CL$125,73,FALSE)</f>
        <v>No</v>
      </c>
      <c r="CA454" s="77">
        <f>VLOOKUP(F454,'N2K Features'!$D$5:$CL$125,74,FALSE)</f>
        <v>0</v>
      </c>
      <c r="CB454" s="77">
        <f>VLOOKUP(F454,'N2K Features'!$D$5:$CL$125,75,FALSE)</f>
        <v>0</v>
      </c>
      <c r="CC454" s="77" t="str">
        <f>VLOOKUP(F454,'N2K Features'!$D$5:$CL$125,76,FALSE)</f>
        <v>No</v>
      </c>
      <c r="CD454" s="77">
        <f>VLOOKUP(F454,'N2K Features'!$D$5:$CL$125,77,FALSE)</f>
        <v>0</v>
      </c>
      <c r="CE454" s="77">
        <f>VLOOKUP(F454,'N2K Features'!$D$5:$CL$125,78,FALSE)</f>
        <v>0</v>
      </c>
      <c r="CF454" s="77" t="str">
        <f>VLOOKUP(F454,'N2K Features'!$D$5:$CL$125,79,FALSE)</f>
        <v>No</v>
      </c>
      <c r="CG454" s="77">
        <f>VLOOKUP(F454,'N2K Features'!$D$5:$CL$125,80,FALSE)</f>
        <v>0</v>
      </c>
      <c r="CH454" s="77">
        <f>VLOOKUP(F454,'N2K Features'!$D$5:$CL$125,81,FALSE)</f>
        <v>0</v>
      </c>
      <c r="CI454" s="77" t="str">
        <f>VLOOKUP(F454,'N2K Features'!$D$5:$CL$125,82,FALSE)</f>
        <v>No</v>
      </c>
      <c r="CJ454" s="77">
        <f>VLOOKUP(F454,'N2K Features'!$D$5:$CL$125,83,FALSE)</f>
        <v>0</v>
      </c>
      <c r="CK454" s="77">
        <f>VLOOKUP(F454,'N2K Features'!$D$5:$CL$125,84,FALSE)</f>
        <v>0</v>
      </c>
      <c r="CL454" s="77" t="str">
        <f>VLOOKUP(F454,'N2K Features'!$D$5:$CL$125,85,FALSE)</f>
        <v>Yes</v>
      </c>
      <c r="CM454" s="77">
        <f>VLOOKUP(F454,'N2K Features'!$D$5:$CL$125,86,FALSE)</f>
        <v>0</v>
      </c>
      <c r="CN454" s="77" t="str">
        <f>VLOOKUP(F454,'N2K Features'!$D$5:$CL$125,87,FALSE)</f>
        <v>Interest for birdwatchers.</v>
      </c>
    </row>
    <row r="455" spans="1:92" ht="14.4" hidden="1" x14ac:dyDescent="0.3">
      <c r="A455" s="126" t="s">
        <v>512</v>
      </c>
      <c r="B455" s="126" t="s">
        <v>513</v>
      </c>
      <c r="C455" s="126" t="s">
        <v>430</v>
      </c>
      <c r="D455" s="127"/>
      <c r="E455" s="126" t="s">
        <v>393</v>
      </c>
      <c r="F455" s="126" t="s">
        <v>433</v>
      </c>
      <c r="G455" s="126" t="s">
        <v>797</v>
      </c>
      <c r="H455" s="126" t="s">
        <v>405</v>
      </c>
      <c r="I455" s="173" t="str">
        <f>VLOOKUP(F455,'N2K Features'!$D$5:$CL$125,4,FALSE)</f>
        <v>No</v>
      </c>
      <c r="J455" s="77">
        <f>VLOOKUP(F455,'N2K Features'!$D$5:$CL$125,5,FALSE)</f>
        <v>0</v>
      </c>
      <c r="K455" s="77">
        <f>VLOOKUP(F455,'N2K Features'!$D$5:$CL$125,6,FALSE)</f>
        <v>0</v>
      </c>
      <c r="L455" s="77" t="str">
        <f>VLOOKUP(F455,'N2K Features'!$D$5:$CL$125,7,FALSE)</f>
        <v>No</v>
      </c>
      <c r="M455" s="77" t="str">
        <f>VLOOKUP(F455,'N2K Features'!$D$5:$CL$125,8,FALSE)</f>
        <v>Negligible</v>
      </c>
      <c r="N455" s="77">
        <f>VLOOKUP(F455,'N2K Features'!$D$5:$CL$125,9,FALSE)</f>
        <v>0</v>
      </c>
      <c r="O455" s="77" t="str">
        <f>VLOOKUP(F455,'N2K Features'!$D$5:$CL$125,10,FALSE)</f>
        <v>No</v>
      </c>
      <c r="P455" s="77" t="str">
        <f>VLOOKUP(F455,'N2K Features'!$D$5:$CL$125,11,FALSE)</f>
        <v>Negligible</v>
      </c>
      <c r="Q455" s="77">
        <f>VLOOKUP(F455,'N2K Features'!$D$5:$CL$125,12,FALSE)</f>
        <v>0</v>
      </c>
      <c r="R455" s="77" t="str">
        <f>VLOOKUP(F455,'N2K Features'!$D$5:$CL$125,13,FALSE)</f>
        <v>No</v>
      </c>
      <c r="S455" s="77">
        <f>VLOOKUP(F455,'N2K Features'!$D$5:$CL$125,14,FALSE)</f>
        <v>0</v>
      </c>
      <c r="T455" s="77">
        <f>VLOOKUP(F455,'N2K Features'!$D$5:$CL$125,15,FALSE)</f>
        <v>0</v>
      </c>
      <c r="U455" s="77" t="str">
        <f>VLOOKUP(F455,'N2K Features'!$D$5:$CL$125,16,FALSE)</f>
        <v>No</v>
      </c>
      <c r="V455" s="77">
        <f>VLOOKUP(F455,'N2K Features'!$D$5:$CL$125, 17,FALSE)</f>
        <v>0</v>
      </c>
      <c r="W455" s="77">
        <f>VLOOKUP(F455,'N2K Features'!$D$5:$CL$125,18,FALSE)</f>
        <v>0</v>
      </c>
      <c r="X455" s="77" t="str">
        <f>VLOOKUP(F455,'N2K Features'!$D$5:$CL$125,19,FALSE)</f>
        <v>No</v>
      </c>
      <c r="Y455" s="77">
        <f>VLOOKUP(F455,'N2K Features'!$D$5:$CL$125,20,FALSE)</f>
        <v>0</v>
      </c>
      <c r="Z455" s="77">
        <f>VLOOKUP(F455,'N2K Features'!$D$5:$CL$125,21,FALSE)</f>
        <v>0</v>
      </c>
      <c r="AA455" s="77" t="str">
        <f>VLOOKUP(F455,'N2K Features'!$D$5:$CL$125,22,FALSE)</f>
        <v>No</v>
      </c>
      <c r="AB455" s="77">
        <f>VLOOKUP(F455,'N2K Features'!$D$5:$CL$125,23,FALSE)</f>
        <v>0</v>
      </c>
      <c r="AC455" s="77">
        <f>VLOOKUP(F455,'N2K Features'!$D$5:$CL$125,24,FALSE)</f>
        <v>0</v>
      </c>
      <c r="AD455" s="77" t="str">
        <f>VLOOKUP(F455,'N2K Features'!$D$5:$CL$125,25,FALSE)</f>
        <v>No</v>
      </c>
      <c r="AE455" s="77">
        <f>VLOOKUP(F455,'N2K Features'!$D$5:$CL$125,26,FALSE)</f>
        <v>0</v>
      </c>
      <c r="AF455" s="77">
        <f>VLOOKUP(F455,'N2K Features'!$D$5:$CL$125,27,FALSE)</f>
        <v>0</v>
      </c>
      <c r="AG455" s="77" t="str">
        <f>VLOOKUP(F455,'N2K Features'!$D$5:$CL$125,28,FALSE)</f>
        <v>No</v>
      </c>
      <c r="AH455" s="77">
        <f>VLOOKUP(F455,'N2K Features'!$D$5:$CL$125,29,FALSE)</f>
        <v>0</v>
      </c>
      <c r="AI455" s="77">
        <f>VLOOKUP(F455,'N2K Features'!$D$5:$CL$125,30,FALSE)</f>
        <v>0</v>
      </c>
      <c r="AJ455" s="77" t="str">
        <f>VLOOKUP(F455,'N2K Features'!$D$5:$CL$125,31,FALSE)</f>
        <v>No</v>
      </c>
      <c r="AK455" s="77">
        <f>VLOOKUP(F455,'N2K Features'!$D$5:$CL$125,32,FALSE)</f>
        <v>0</v>
      </c>
      <c r="AL455" s="77">
        <f>VLOOKUP(F455,'N2K Features'!$D$5:$CL$125,33,FALSE)</f>
        <v>0</v>
      </c>
      <c r="AM455" s="77" t="str">
        <f>VLOOKUP(F455,'N2K Features'!$D$5:$CL$125,34,FALSE)</f>
        <v>No</v>
      </c>
      <c r="AN455" s="77">
        <f>VLOOKUP(F455,'N2K Features'!$D$5:$CL$125,35,FALSE)</f>
        <v>0</v>
      </c>
      <c r="AO455" s="77">
        <f>VLOOKUP(F455,'N2K Features'!$D$5:$CL$125,36,FALSE)</f>
        <v>0</v>
      </c>
      <c r="AP455" s="77" t="str">
        <f>VLOOKUP(F455,'N2K Features'!$D$5:$CL$125,37,FALSE)</f>
        <v>No</v>
      </c>
      <c r="AQ455" s="77">
        <f>VLOOKUP(F455,'N2K Features'!$D$5:$CL$125,38,FALSE)</f>
        <v>0</v>
      </c>
      <c r="AR455" s="77">
        <f>VLOOKUP(F455,'N2K Features'!$D$5:$CL$125,39,FALSE)</f>
        <v>0</v>
      </c>
      <c r="AS455" s="77" t="str">
        <f>VLOOKUP(F455,'N2K Features'!$D$5:$CL$125,40,FALSE)</f>
        <v>No</v>
      </c>
      <c r="AT455" s="77">
        <f>VLOOKUP(F455,'N2K Features'!$D$5:$CL$125,41,FALSE)</f>
        <v>0</v>
      </c>
      <c r="AU455" s="77">
        <f>VLOOKUP(F455,'N2K Features'!$D$5:$CL$125,42,FALSE)</f>
        <v>0</v>
      </c>
      <c r="AV455" s="77" t="str">
        <f>VLOOKUP(F455,'N2K Features'!$D$5:$CL$125,43,FALSE)</f>
        <v>No</v>
      </c>
      <c r="AW455" s="77">
        <f>VLOOKUP(F455,'N2K Features'!$D$5:$CL$125,44,FALSE)</f>
        <v>0</v>
      </c>
      <c r="AX455" s="77">
        <f>VLOOKUP(F455,'N2K Features'!$D$5:$CL$125,45,FALSE)</f>
        <v>0</v>
      </c>
      <c r="AY455" s="77" t="str">
        <f>VLOOKUP(F455,'N2K Features'!$D$5:$CL$125,46,FALSE)</f>
        <v>No</v>
      </c>
      <c r="AZ455" s="77">
        <f>VLOOKUP(F455,'N2K Features'!$D$5:$CL$125,47,FALSE)</f>
        <v>0</v>
      </c>
      <c r="BA455" s="77">
        <f>VLOOKUP(F455,'N2K Features'!$D$5:$CL$125,48,FALSE)</f>
        <v>0</v>
      </c>
      <c r="BB455" s="77" t="str">
        <f>VLOOKUP(F455,'N2K Features'!$D$5:$CL$125,49,FALSE)</f>
        <v>No</v>
      </c>
      <c r="BC455" s="77">
        <f>VLOOKUP(F455,'N2K Features'!$D$5:$CL$125,50,FALSE)</f>
        <v>0</v>
      </c>
      <c r="BD455" s="77">
        <f>VLOOKUP(F455,'N2K Features'!$D$5:$CL$125,51,FALSE)</f>
        <v>0</v>
      </c>
      <c r="BE455" s="77" t="str">
        <f>VLOOKUP(F455,'N2K Features'!$D$5:$CL$125,52,FALSE)</f>
        <v>No</v>
      </c>
      <c r="BF455" s="77">
        <f>VLOOKUP(F455,'N2K Features'!$D$5:$CL$125,53,FALSE)</f>
        <v>0</v>
      </c>
      <c r="BG455" s="77">
        <f>VLOOKUP(F455,'N2K Features'!$D$5:$CL$125,54,FALSE)</f>
        <v>0</v>
      </c>
      <c r="BH455" s="77" t="str">
        <f>VLOOKUP(F455,'N2K Features'!$D$5:$CL$125,55,FALSE)</f>
        <v>No</v>
      </c>
      <c r="BI455" s="77">
        <f>VLOOKUP(F455,'N2K Features'!$D$5:$CL$125,56,FALSE)</f>
        <v>0</v>
      </c>
      <c r="BJ455" s="77">
        <f>VLOOKUP(F455,'N2K Features'!$D$5:$CL$125,57,FALSE)</f>
        <v>0</v>
      </c>
      <c r="BK455" s="77" t="str">
        <f>VLOOKUP(F455,'N2K Features'!$D$5:$CL$125,58,FALSE)</f>
        <v>No</v>
      </c>
      <c r="BL455" s="77">
        <f>VLOOKUP(F455,'N2K Features'!$D$5:$CL$125,59,FALSE)</f>
        <v>0</v>
      </c>
      <c r="BM455" s="77">
        <f>VLOOKUP(F455,'N2K Features'!$D$5:$CL$125,60,FALSE)</f>
        <v>0</v>
      </c>
      <c r="BN455" s="77" t="str">
        <f>VLOOKUP(F455,'N2K Features'!$D$5:$CL$125,61,FALSE)</f>
        <v>No</v>
      </c>
      <c r="BO455" s="77">
        <f>VLOOKUP(F455,'N2K Features'!$D$5:$CL$125,62,FALSE)</f>
        <v>0</v>
      </c>
      <c r="BP455" s="77">
        <f>VLOOKUP(F455,'N2K Features'!$D$5:$CL$125,63,FALSE)</f>
        <v>0</v>
      </c>
      <c r="BQ455" s="77" t="str">
        <f>VLOOKUP(F455,'N2K Features'!$D$5:$CL$125,64,FALSE)</f>
        <v>No</v>
      </c>
      <c r="BR455" s="77">
        <f>VLOOKUP(F455,'N2K Features'!$D$5:$CL$125,65,FALSE)</f>
        <v>0</v>
      </c>
      <c r="BS455" s="77">
        <f>VLOOKUP(F455,'N2K Features'!$D$5:$CL$125,66,FALSE)</f>
        <v>0</v>
      </c>
      <c r="BT455" s="77" t="str">
        <f>VLOOKUP(F455,'N2K Features'!$D$5:$CL$125,67,FALSE)</f>
        <v>No</v>
      </c>
      <c r="BU455" s="77">
        <f>VLOOKUP(F455,'N2K Features'!$D$5:$CL$125,68,FALSE)</f>
        <v>0</v>
      </c>
      <c r="BV455" s="77">
        <f>VLOOKUP(F455,'N2K Features'!$D$5:$CL$125,69,FALSE)</f>
        <v>0</v>
      </c>
      <c r="BW455" s="77" t="str">
        <f>VLOOKUP(F455,'N2K Features'!$D$5:$CL$125,70,FALSE)</f>
        <v>No</v>
      </c>
      <c r="BX455" s="77">
        <f>VLOOKUP(F455,'N2K Features'!$D$5:$CL$125,71,FALSE)</f>
        <v>0</v>
      </c>
      <c r="BY455" s="77">
        <f>VLOOKUP(F455,'N2K Features'!$D$5:$CL$125,72,FALSE)</f>
        <v>0</v>
      </c>
      <c r="BZ455" s="77" t="str">
        <f>VLOOKUP(F455,'N2K Features'!$D$5:$CL$125,73,FALSE)</f>
        <v>No</v>
      </c>
      <c r="CA455" s="77">
        <f>VLOOKUP(F455,'N2K Features'!$D$5:$CL$125,74,FALSE)</f>
        <v>0</v>
      </c>
      <c r="CB455" s="77">
        <f>VLOOKUP(F455,'N2K Features'!$D$5:$CL$125,75,FALSE)</f>
        <v>0</v>
      </c>
      <c r="CC455" s="77" t="str">
        <f>VLOOKUP(F455,'N2K Features'!$D$5:$CL$125,76,FALSE)</f>
        <v>No</v>
      </c>
      <c r="CD455" s="77">
        <f>VLOOKUP(F455,'N2K Features'!$D$5:$CL$125,77,FALSE)</f>
        <v>0</v>
      </c>
      <c r="CE455" s="77">
        <f>VLOOKUP(F455,'N2K Features'!$D$5:$CL$125,78,FALSE)</f>
        <v>0</v>
      </c>
      <c r="CF455" s="77" t="str">
        <f>VLOOKUP(F455,'N2K Features'!$D$5:$CL$125,79,FALSE)</f>
        <v>No</v>
      </c>
      <c r="CG455" s="77">
        <f>VLOOKUP(F455,'N2K Features'!$D$5:$CL$125,80,FALSE)</f>
        <v>0</v>
      </c>
      <c r="CH455" s="77">
        <f>VLOOKUP(F455,'N2K Features'!$D$5:$CL$125,81,FALSE)</f>
        <v>0</v>
      </c>
      <c r="CI455" s="77" t="str">
        <f>VLOOKUP(F455,'N2K Features'!$D$5:$CL$125,82,FALSE)</f>
        <v>No</v>
      </c>
      <c r="CJ455" s="77">
        <f>VLOOKUP(F455,'N2K Features'!$D$5:$CL$125,83,FALSE)</f>
        <v>0</v>
      </c>
      <c r="CK455" s="77">
        <f>VLOOKUP(F455,'N2K Features'!$D$5:$CL$125,84,FALSE)</f>
        <v>0</v>
      </c>
      <c r="CL455" s="77" t="str">
        <f>VLOOKUP(F455,'N2K Features'!$D$5:$CL$125,85,FALSE)</f>
        <v>Yes</v>
      </c>
      <c r="CM455" s="77">
        <f>VLOOKUP(F455,'N2K Features'!$D$5:$CL$125,86,FALSE)</f>
        <v>0</v>
      </c>
      <c r="CN455" s="77" t="str">
        <f>VLOOKUP(F455,'N2K Features'!$D$5:$CL$125,87,FALSE)</f>
        <v>Interest for birdwatchers.</v>
      </c>
    </row>
    <row r="456" spans="1:92" ht="14.4" hidden="1" x14ac:dyDescent="0.3">
      <c r="A456" s="126" t="s">
        <v>512</v>
      </c>
      <c r="B456" s="126" t="s">
        <v>513</v>
      </c>
      <c r="C456" s="126" t="s">
        <v>430</v>
      </c>
      <c r="D456" s="127"/>
      <c r="E456" s="126" t="s">
        <v>400</v>
      </c>
      <c r="F456" s="126" t="s">
        <v>453</v>
      </c>
      <c r="G456" s="126" t="s">
        <v>400</v>
      </c>
      <c r="H456" s="126" t="s">
        <v>405</v>
      </c>
      <c r="I456" s="173" t="str">
        <f>VLOOKUP(F456,'N2K Features'!$D$5:$CL$125,4,FALSE)</f>
        <v>No</v>
      </c>
      <c r="J456" s="77">
        <f>VLOOKUP(F456,'N2K Features'!$D$5:$CL$125,5,FALSE)</f>
        <v>0</v>
      </c>
      <c r="K456" s="77">
        <f>VLOOKUP(F456,'N2K Features'!$D$5:$CL$125,6,FALSE)</f>
        <v>0</v>
      </c>
      <c r="L456" s="77" t="str">
        <f>VLOOKUP(F456,'N2K Features'!$D$5:$CL$125,7,FALSE)</f>
        <v>No</v>
      </c>
      <c r="M456" s="77" t="str">
        <f>VLOOKUP(F456,'N2K Features'!$D$5:$CL$125,8,FALSE)</f>
        <v>Negligible</v>
      </c>
      <c r="N456" s="77">
        <f>VLOOKUP(F456,'N2K Features'!$D$5:$CL$125,9,FALSE)</f>
        <v>0</v>
      </c>
      <c r="O456" s="77" t="str">
        <f>VLOOKUP(F456,'N2K Features'!$D$5:$CL$125,10,FALSE)</f>
        <v>No</v>
      </c>
      <c r="P456" s="77" t="str">
        <f>VLOOKUP(F456,'N2K Features'!$D$5:$CL$125,11,FALSE)</f>
        <v>Negligible</v>
      </c>
      <c r="Q456" s="77">
        <f>VLOOKUP(F456,'N2K Features'!$D$5:$CL$125,12,FALSE)</f>
        <v>0</v>
      </c>
      <c r="R456" s="77" t="str">
        <f>VLOOKUP(F456,'N2K Features'!$D$5:$CL$125,13,FALSE)</f>
        <v>No</v>
      </c>
      <c r="S456" s="77">
        <f>VLOOKUP(F456,'N2K Features'!$D$5:$CL$125,14,FALSE)</f>
        <v>0</v>
      </c>
      <c r="T456" s="77">
        <f>VLOOKUP(F456,'N2K Features'!$D$5:$CL$125,15,FALSE)</f>
        <v>0</v>
      </c>
      <c r="U456" s="77" t="str">
        <f>VLOOKUP(F456,'N2K Features'!$D$5:$CL$125,16,FALSE)</f>
        <v>No</v>
      </c>
      <c r="V456" s="77">
        <f>VLOOKUP(F456,'N2K Features'!$D$5:$CL$125, 17,FALSE)</f>
        <v>0</v>
      </c>
      <c r="W456" s="77">
        <f>VLOOKUP(F456,'N2K Features'!$D$5:$CL$125,18,FALSE)</f>
        <v>0</v>
      </c>
      <c r="X456" s="77" t="str">
        <f>VLOOKUP(F456,'N2K Features'!$D$5:$CL$125,19,FALSE)</f>
        <v>No</v>
      </c>
      <c r="Y456" s="77">
        <f>VLOOKUP(F456,'N2K Features'!$D$5:$CL$125,20,FALSE)</f>
        <v>0</v>
      </c>
      <c r="Z456" s="77">
        <f>VLOOKUP(F456,'N2K Features'!$D$5:$CL$125,21,FALSE)</f>
        <v>0</v>
      </c>
      <c r="AA456" s="77" t="str">
        <f>VLOOKUP(F456,'N2K Features'!$D$5:$CL$125,22,FALSE)</f>
        <v>No</v>
      </c>
      <c r="AB456" s="77">
        <f>VLOOKUP(F456,'N2K Features'!$D$5:$CL$125,23,FALSE)</f>
        <v>0</v>
      </c>
      <c r="AC456" s="77">
        <f>VLOOKUP(F456,'N2K Features'!$D$5:$CL$125,24,FALSE)</f>
        <v>0</v>
      </c>
      <c r="AD456" s="77" t="str">
        <f>VLOOKUP(F456,'N2K Features'!$D$5:$CL$125,25,FALSE)</f>
        <v>No</v>
      </c>
      <c r="AE456" s="77">
        <f>VLOOKUP(F456,'N2K Features'!$D$5:$CL$125,26,FALSE)</f>
        <v>0</v>
      </c>
      <c r="AF456" s="77">
        <f>VLOOKUP(F456,'N2K Features'!$D$5:$CL$125,27,FALSE)</f>
        <v>0</v>
      </c>
      <c r="AG456" s="77" t="str">
        <f>VLOOKUP(F456,'N2K Features'!$D$5:$CL$125,28,FALSE)</f>
        <v>No</v>
      </c>
      <c r="AH456" s="77">
        <f>VLOOKUP(F456,'N2K Features'!$D$5:$CL$125,29,FALSE)</f>
        <v>0</v>
      </c>
      <c r="AI456" s="77">
        <f>VLOOKUP(F456,'N2K Features'!$D$5:$CL$125,30,FALSE)</f>
        <v>0</v>
      </c>
      <c r="AJ456" s="77" t="str">
        <f>VLOOKUP(F456,'N2K Features'!$D$5:$CL$125,31,FALSE)</f>
        <v>No</v>
      </c>
      <c r="AK456" s="77">
        <f>VLOOKUP(F456,'N2K Features'!$D$5:$CL$125,32,FALSE)</f>
        <v>0</v>
      </c>
      <c r="AL456" s="77">
        <f>VLOOKUP(F456,'N2K Features'!$D$5:$CL$125,33,FALSE)</f>
        <v>0</v>
      </c>
      <c r="AM456" s="77" t="str">
        <f>VLOOKUP(F456,'N2K Features'!$D$5:$CL$125,34,FALSE)</f>
        <v>No</v>
      </c>
      <c r="AN456" s="77">
        <f>VLOOKUP(F456,'N2K Features'!$D$5:$CL$125,35,FALSE)</f>
        <v>0</v>
      </c>
      <c r="AO456" s="77">
        <f>VLOOKUP(F456,'N2K Features'!$D$5:$CL$125,36,FALSE)</f>
        <v>0</v>
      </c>
      <c r="AP456" s="77" t="str">
        <f>VLOOKUP(F456,'N2K Features'!$D$5:$CL$125,37,FALSE)</f>
        <v>No</v>
      </c>
      <c r="AQ456" s="77">
        <f>VLOOKUP(F456,'N2K Features'!$D$5:$CL$125,38,FALSE)</f>
        <v>0</v>
      </c>
      <c r="AR456" s="77">
        <f>VLOOKUP(F456,'N2K Features'!$D$5:$CL$125,39,FALSE)</f>
        <v>0</v>
      </c>
      <c r="AS456" s="77" t="str">
        <f>VLOOKUP(F456,'N2K Features'!$D$5:$CL$125,40,FALSE)</f>
        <v>No</v>
      </c>
      <c r="AT456" s="77">
        <f>VLOOKUP(F456,'N2K Features'!$D$5:$CL$125,41,FALSE)</f>
        <v>0</v>
      </c>
      <c r="AU456" s="77">
        <f>VLOOKUP(F456,'N2K Features'!$D$5:$CL$125,42,FALSE)</f>
        <v>0</v>
      </c>
      <c r="AV456" s="77" t="str">
        <f>VLOOKUP(F456,'N2K Features'!$D$5:$CL$125,43,FALSE)</f>
        <v>No</v>
      </c>
      <c r="AW456" s="77">
        <f>VLOOKUP(F456,'N2K Features'!$D$5:$CL$125,44,FALSE)</f>
        <v>0</v>
      </c>
      <c r="AX456" s="77">
        <f>VLOOKUP(F456,'N2K Features'!$D$5:$CL$125,45,FALSE)</f>
        <v>0</v>
      </c>
      <c r="AY456" s="77" t="str">
        <f>VLOOKUP(F456,'N2K Features'!$D$5:$CL$125,46,FALSE)</f>
        <v>No</v>
      </c>
      <c r="AZ456" s="77">
        <f>VLOOKUP(F456,'N2K Features'!$D$5:$CL$125,47,FALSE)</f>
        <v>0</v>
      </c>
      <c r="BA456" s="77">
        <f>VLOOKUP(F456,'N2K Features'!$D$5:$CL$125,48,FALSE)</f>
        <v>0</v>
      </c>
      <c r="BB456" s="77" t="str">
        <f>VLOOKUP(F456,'N2K Features'!$D$5:$CL$125,49,FALSE)</f>
        <v>No</v>
      </c>
      <c r="BC456" s="77">
        <f>VLOOKUP(F456,'N2K Features'!$D$5:$CL$125,50,FALSE)</f>
        <v>0</v>
      </c>
      <c r="BD456" s="77">
        <f>VLOOKUP(F456,'N2K Features'!$D$5:$CL$125,51,FALSE)</f>
        <v>0</v>
      </c>
      <c r="BE456" s="77" t="str">
        <f>VLOOKUP(F456,'N2K Features'!$D$5:$CL$125,52,FALSE)</f>
        <v>No</v>
      </c>
      <c r="BF456" s="77">
        <f>VLOOKUP(F456,'N2K Features'!$D$5:$CL$125,53,FALSE)</f>
        <v>0</v>
      </c>
      <c r="BG456" s="77">
        <f>VLOOKUP(F456,'N2K Features'!$D$5:$CL$125,54,FALSE)</f>
        <v>0</v>
      </c>
      <c r="BH456" s="77" t="str">
        <f>VLOOKUP(F456,'N2K Features'!$D$5:$CL$125,55,FALSE)</f>
        <v>No</v>
      </c>
      <c r="BI456" s="77">
        <f>VLOOKUP(F456,'N2K Features'!$D$5:$CL$125,56,FALSE)</f>
        <v>0</v>
      </c>
      <c r="BJ456" s="77">
        <f>VLOOKUP(F456,'N2K Features'!$D$5:$CL$125,57,FALSE)</f>
        <v>0</v>
      </c>
      <c r="BK456" s="77" t="str">
        <f>VLOOKUP(F456,'N2K Features'!$D$5:$CL$125,58,FALSE)</f>
        <v>No</v>
      </c>
      <c r="BL456" s="77">
        <f>VLOOKUP(F456,'N2K Features'!$D$5:$CL$125,59,FALSE)</f>
        <v>0</v>
      </c>
      <c r="BM456" s="77">
        <f>VLOOKUP(F456,'N2K Features'!$D$5:$CL$125,60,FALSE)</f>
        <v>0</v>
      </c>
      <c r="BN456" s="77" t="str">
        <f>VLOOKUP(F456,'N2K Features'!$D$5:$CL$125,61,FALSE)</f>
        <v>No</v>
      </c>
      <c r="BO456" s="77">
        <f>VLOOKUP(F456,'N2K Features'!$D$5:$CL$125,62,FALSE)</f>
        <v>0</v>
      </c>
      <c r="BP456" s="77">
        <f>VLOOKUP(F456,'N2K Features'!$D$5:$CL$125,63,FALSE)</f>
        <v>0</v>
      </c>
      <c r="BQ456" s="77" t="str">
        <f>VLOOKUP(F456,'N2K Features'!$D$5:$CL$125,64,FALSE)</f>
        <v>No</v>
      </c>
      <c r="BR456" s="77">
        <f>VLOOKUP(F456,'N2K Features'!$D$5:$CL$125,65,FALSE)</f>
        <v>0</v>
      </c>
      <c r="BS456" s="77">
        <f>VLOOKUP(F456,'N2K Features'!$D$5:$CL$125,66,FALSE)</f>
        <v>0</v>
      </c>
      <c r="BT456" s="77" t="str">
        <f>VLOOKUP(F456,'N2K Features'!$D$5:$CL$125,67,FALSE)</f>
        <v>No</v>
      </c>
      <c r="BU456" s="77">
        <f>VLOOKUP(F456,'N2K Features'!$D$5:$CL$125,68,FALSE)</f>
        <v>0</v>
      </c>
      <c r="BV456" s="77">
        <f>VLOOKUP(F456,'N2K Features'!$D$5:$CL$125,69,FALSE)</f>
        <v>0</v>
      </c>
      <c r="BW456" s="77" t="str">
        <f>VLOOKUP(F456,'N2K Features'!$D$5:$CL$125,70,FALSE)</f>
        <v>No</v>
      </c>
      <c r="BX456" s="77">
        <f>VLOOKUP(F456,'N2K Features'!$D$5:$CL$125,71,FALSE)</f>
        <v>0</v>
      </c>
      <c r="BY456" s="77">
        <f>VLOOKUP(F456,'N2K Features'!$D$5:$CL$125,72,FALSE)</f>
        <v>0</v>
      </c>
      <c r="BZ456" s="77" t="str">
        <f>VLOOKUP(F456,'N2K Features'!$D$5:$CL$125,73,FALSE)</f>
        <v>No</v>
      </c>
      <c r="CA456" s="77">
        <f>VLOOKUP(F456,'N2K Features'!$D$5:$CL$125,74,FALSE)</f>
        <v>0</v>
      </c>
      <c r="CB456" s="77">
        <f>VLOOKUP(F456,'N2K Features'!$D$5:$CL$125,75,FALSE)</f>
        <v>0</v>
      </c>
      <c r="CC456" s="77" t="str">
        <f>VLOOKUP(F456,'N2K Features'!$D$5:$CL$125,76,FALSE)</f>
        <v>No</v>
      </c>
      <c r="CD456" s="77">
        <f>VLOOKUP(F456,'N2K Features'!$D$5:$CL$125,77,FALSE)</f>
        <v>0</v>
      </c>
      <c r="CE456" s="77">
        <f>VLOOKUP(F456,'N2K Features'!$D$5:$CL$125,78,FALSE)</f>
        <v>0</v>
      </c>
      <c r="CF456" s="77" t="str">
        <f>VLOOKUP(F456,'N2K Features'!$D$5:$CL$125,79,FALSE)</f>
        <v>No</v>
      </c>
      <c r="CG456" s="77">
        <f>VLOOKUP(F456,'N2K Features'!$D$5:$CL$125,80,FALSE)</f>
        <v>0</v>
      </c>
      <c r="CH456" s="77">
        <f>VLOOKUP(F456,'N2K Features'!$D$5:$CL$125,81,FALSE)</f>
        <v>0</v>
      </c>
      <c r="CI456" s="77" t="str">
        <f>VLOOKUP(F456,'N2K Features'!$D$5:$CL$125,82,FALSE)</f>
        <v>No</v>
      </c>
      <c r="CJ456" s="77">
        <f>VLOOKUP(F456,'N2K Features'!$D$5:$CL$125,83,FALSE)</f>
        <v>0</v>
      </c>
      <c r="CK456" s="77">
        <f>VLOOKUP(F456,'N2K Features'!$D$5:$CL$125,84,FALSE)</f>
        <v>0</v>
      </c>
      <c r="CL456" s="77" t="str">
        <f>VLOOKUP(F456,'N2K Features'!$D$5:$CL$125,85,FALSE)</f>
        <v>Yes</v>
      </c>
      <c r="CM456" s="77">
        <f>VLOOKUP(F456,'N2K Features'!$D$5:$CL$125,86,FALSE)</f>
        <v>0</v>
      </c>
      <c r="CN456" s="77" t="str">
        <f>VLOOKUP(F456,'N2K Features'!$D$5:$CL$125,87,FALSE)</f>
        <v xml:space="preserve">Iconic bird in Wales. Interest for birdwatchers and public.  Red kite feeding stations at Llanddeusant in the Brecon Beacons and Gigrin Farm near Rhayader are examples of business/projects which sucessfully provide wildlife watching opportunities to the public. </v>
      </c>
    </row>
    <row r="457" spans="1:92" ht="14.4" hidden="1" x14ac:dyDescent="0.3">
      <c r="A457" s="126" t="s">
        <v>514</v>
      </c>
      <c r="B457" s="126" t="s">
        <v>515</v>
      </c>
      <c r="C457" s="126" t="s">
        <v>408</v>
      </c>
      <c r="D457" s="127"/>
      <c r="E457" s="126" t="s">
        <v>393</v>
      </c>
      <c r="F457" s="126" t="s">
        <v>485</v>
      </c>
      <c r="G457" s="126" t="s">
        <v>785</v>
      </c>
      <c r="H457" s="126" t="s">
        <v>487</v>
      </c>
      <c r="I457" s="173" t="str">
        <f>VLOOKUP(F457,'N2K Features'!$D$5:$CL$125,4,FALSE)</f>
        <v>No</v>
      </c>
      <c r="J457" s="77">
        <f>VLOOKUP(F457,'N2K Features'!$D$5:$CL$125,5,FALSE)</f>
        <v>0</v>
      </c>
      <c r="K457" s="77">
        <f>VLOOKUP(F457,'N2K Features'!$D$5:$CL$125,6,FALSE)</f>
        <v>0</v>
      </c>
      <c r="L457" s="77" t="str">
        <f>VLOOKUP(F457,'N2K Features'!$D$5:$CL$125,7,FALSE)</f>
        <v>No</v>
      </c>
      <c r="M457" s="77" t="str">
        <f>VLOOKUP(F457,'N2K Features'!$D$5:$CL$125,8,FALSE)</f>
        <v>Negligible</v>
      </c>
      <c r="N457" s="77">
        <f>VLOOKUP(F457,'N2K Features'!$D$5:$CL$125,9,FALSE)</f>
        <v>0</v>
      </c>
      <c r="O457" s="77" t="str">
        <f>VLOOKUP(F457,'N2K Features'!$D$5:$CL$125,10,FALSE)</f>
        <v>No</v>
      </c>
      <c r="P457" s="77" t="str">
        <f>VLOOKUP(F457,'N2K Features'!$D$5:$CL$125,11,FALSE)</f>
        <v>Negligible</v>
      </c>
      <c r="Q457" s="77">
        <f>VLOOKUP(F457,'N2K Features'!$D$5:$CL$125,12,FALSE)</f>
        <v>0</v>
      </c>
      <c r="R457" s="77" t="str">
        <f>VLOOKUP(F457,'N2K Features'!$D$5:$CL$125,13,FALSE)</f>
        <v>No</v>
      </c>
      <c r="S457" s="77">
        <f>VLOOKUP(F457,'N2K Features'!$D$5:$CL$125,14,FALSE)</f>
        <v>0</v>
      </c>
      <c r="T457" s="77">
        <f>VLOOKUP(F457,'N2K Features'!$D$5:$CL$125,15,FALSE)</f>
        <v>0</v>
      </c>
      <c r="U457" s="77" t="str">
        <f>VLOOKUP(F457,'N2K Features'!$D$5:$CL$125,16,FALSE)</f>
        <v>No</v>
      </c>
      <c r="V457" s="77">
        <f>VLOOKUP(F457,'N2K Features'!$D$5:$CL$125, 17,FALSE)</f>
        <v>0</v>
      </c>
      <c r="W457" s="77">
        <f>VLOOKUP(F457,'N2K Features'!$D$5:$CL$125,18,FALSE)</f>
        <v>0</v>
      </c>
      <c r="X457" s="77" t="str">
        <f>VLOOKUP(F457,'N2K Features'!$D$5:$CL$125,19,FALSE)</f>
        <v>No</v>
      </c>
      <c r="Y457" s="77">
        <f>VLOOKUP(F457,'N2K Features'!$D$5:$CL$125,20,FALSE)</f>
        <v>0</v>
      </c>
      <c r="Z457" s="77">
        <f>VLOOKUP(F457,'N2K Features'!$D$5:$CL$125,21,FALSE)</f>
        <v>0</v>
      </c>
      <c r="AA457" s="77" t="str">
        <f>VLOOKUP(F457,'N2K Features'!$D$5:$CL$125,22,FALSE)</f>
        <v>No</v>
      </c>
      <c r="AB457" s="77">
        <f>VLOOKUP(F457,'N2K Features'!$D$5:$CL$125,23,FALSE)</f>
        <v>0</v>
      </c>
      <c r="AC457" s="77">
        <f>VLOOKUP(F457,'N2K Features'!$D$5:$CL$125,24,FALSE)</f>
        <v>0</v>
      </c>
      <c r="AD457" s="77" t="str">
        <f>VLOOKUP(F457,'N2K Features'!$D$5:$CL$125,25,FALSE)</f>
        <v>No</v>
      </c>
      <c r="AE457" s="77">
        <f>VLOOKUP(F457,'N2K Features'!$D$5:$CL$125,26,FALSE)</f>
        <v>0</v>
      </c>
      <c r="AF457" s="77">
        <f>VLOOKUP(F457,'N2K Features'!$D$5:$CL$125,27,FALSE)</f>
        <v>0</v>
      </c>
      <c r="AG457" s="77" t="str">
        <f>VLOOKUP(F457,'N2K Features'!$D$5:$CL$125,28,FALSE)</f>
        <v>No</v>
      </c>
      <c r="AH457" s="77">
        <f>VLOOKUP(F457,'N2K Features'!$D$5:$CL$125,29,FALSE)</f>
        <v>0</v>
      </c>
      <c r="AI457" s="77">
        <f>VLOOKUP(F457,'N2K Features'!$D$5:$CL$125,30,FALSE)</f>
        <v>0</v>
      </c>
      <c r="AJ457" s="77" t="str">
        <f>VLOOKUP(F457,'N2K Features'!$D$5:$CL$125,31,FALSE)</f>
        <v>No</v>
      </c>
      <c r="AK457" s="77">
        <f>VLOOKUP(F457,'N2K Features'!$D$5:$CL$125,32,FALSE)</f>
        <v>0</v>
      </c>
      <c r="AL457" s="77">
        <f>VLOOKUP(F457,'N2K Features'!$D$5:$CL$125,33,FALSE)</f>
        <v>0</v>
      </c>
      <c r="AM457" s="77" t="str">
        <f>VLOOKUP(F457,'N2K Features'!$D$5:$CL$125,34,FALSE)</f>
        <v>No</v>
      </c>
      <c r="AN457" s="77">
        <f>VLOOKUP(F457,'N2K Features'!$D$5:$CL$125,35,FALSE)</f>
        <v>0</v>
      </c>
      <c r="AO457" s="77">
        <f>VLOOKUP(F457,'N2K Features'!$D$5:$CL$125,36,FALSE)</f>
        <v>0</v>
      </c>
      <c r="AP457" s="77" t="str">
        <f>VLOOKUP(F457,'N2K Features'!$D$5:$CL$125,37,FALSE)</f>
        <v>No</v>
      </c>
      <c r="AQ457" s="77">
        <f>VLOOKUP(F457,'N2K Features'!$D$5:$CL$125,38,FALSE)</f>
        <v>0</v>
      </c>
      <c r="AR457" s="77">
        <f>VLOOKUP(F457,'N2K Features'!$D$5:$CL$125,39,FALSE)</f>
        <v>0</v>
      </c>
      <c r="AS457" s="77" t="str">
        <f>VLOOKUP(F457,'N2K Features'!$D$5:$CL$125,40,FALSE)</f>
        <v>No</v>
      </c>
      <c r="AT457" s="77">
        <f>VLOOKUP(F457,'N2K Features'!$D$5:$CL$125,41,FALSE)</f>
        <v>0</v>
      </c>
      <c r="AU457" s="77">
        <f>VLOOKUP(F457,'N2K Features'!$D$5:$CL$125,42,FALSE)</f>
        <v>0</v>
      </c>
      <c r="AV457" s="77" t="str">
        <f>VLOOKUP(F457,'N2K Features'!$D$5:$CL$125,43,FALSE)</f>
        <v>No</v>
      </c>
      <c r="AW457" s="77">
        <f>VLOOKUP(F457,'N2K Features'!$D$5:$CL$125,44,FALSE)</f>
        <v>0</v>
      </c>
      <c r="AX457" s="77">
        <f>VLOOKUP(F457,'N2K Features'!$D$5:$CL$125,45,FALSE)</f>
        <v>0</v>
      </c>
      <c r="AY457" s="77" t="str">
        <f>VLOOKUP(F457,'N2K Features'!$D$5:$CL$125,46,FALSE)</f>
        <v>No</v>
      </c>
      <c r="AZ457" s="77">
        <f>VLOOKUP(F457,'N2K Features'!$D$5:$CL$125,47,FALSE)</f>
        <v>0</v>
      </c>
      <c r="BA457" s="77">
        <f>VLOOKUP(F457,'N2K Features'!$D$5:$CL$125,48,FALSE)</f>
        <v>0</v>
      </c>
      <c r="BB457" s="77" t="str">
        <f>VLOOKUP(F457,'N2K Features'!$D$5:$CL$125,49,FALSE)</f>
        <v>No</v>
      </c>
      <c r="BC457" s="77">
        <f>VLOOKUP(F457,'N2K Features'!$D$5:$CL$125,50,FALSE)</f>
        <v>0</v>
      </c>
      <c r="BD457" s="77">
        <f>VLOOKUP(F457,'N2K Features'!$D$5:$CL$125,51,FALSE)</f>
        <v>0</v>
      </c>
      <c r="BE457" s="77" t="str">
        <f>VLOOKUP(F457,'N2K Features'!$D$5:$CL$125,52,FALSE)</f>
        <v>No</v>
      </c>
      <c r="BF457" s="77">
        <f>VLOOKUP(F457,'N2K Features'!$D$5:$CL$125,53,FALSE)</f>
        <v>0</v>
      </c>
      <c r="BG457" s="77">
        <f>VLOOKUP(F457,'N2K Features'!$D$5:$CL$125,54,FALSE)</f>
        <v>0</v>
      </c>
      <c r="BH457" s="77" t="str">
        <f>VLOOKUP(F457,'N2K Features'!$D$5:$CL$125,55,FALSE)</f>
        <v>No</v>
      </c>
      <c r="BI457" s="77">
        <f>VLOOKUP(F457,'N2K Features'!$D$5:$CL$125,56,FALSE)</f>
        <v>0</v>
      </c>
      <c r="BJ457" s="77">
        <f>VLOOKUP(F457,'N2K Features'!$D$5:$CL$125,57,FALSE)</f>
        <v>0</v>
      </c>
      <c r="BK457" s="77" t="str">
        <f>VLOOKUP(F457,'N2K Features'!$D$5:$CL$125,58,FALSE)</f>
        <v>No</v>
      </c>
      <c r="BL457" s="77">
        <f>VLOOKUP(F457,'N2K Features'!$D$5:$CL$125,59,FALSE)</f>
        <v>0</v>
      </c>
      <c r="BM457" s="77">
        <f>VLOOKUP(F457,'N2K Features'!$D$5:$CL$125,60,FALSE)</f>
        <v>0</v>
      </c>
      <c r="BN457" s="77" t="str">
        <f>VLOOKUP(F457,'N2K Features'!$D$5:$CL$125,61,FALSE)</f>
        <v>No</v>
      </c>
      <c r="BO457" s="77">
        <f>VLOOKUP(F457,'N2K Features'!$D$5:$CL$125,62,FALSE)</f>
        <v>0</v>
      </c>
      <c r="BP457" s="77">
        <f>VLOOKUP(F457,'N2K Features'!$D$5:$CL$125,63,FALSE)</f>
        <v>0</v>
      </c>
      <c r="BQ457" s="77" t="str">
        <f>VLOOKUP(F457,'N2K Features'!$D$5:$CL$125,64,FALSE)</f>
        <v>No</v>
      </c>
      <c r="BR457" s="77">
        <f>VLOOKUP(F457,'N2K Features'!$D$5:$CL$125,65,FALSE)</f>
        <v>0</v>
      </c>
      <c r="BS457" s="77">
        <f>VLOOKUP(F457,'N2K Features'!$D$5:$CL$125,66,FALSE)</f>
        <v>0</v>
      </c>
      <c r="BT457" s="77" t="str">
        <f>VLOOKUP(F457,'N2K Features'!$D$5:$CL$125,67,FALSE)</f>
        <v>No</v>
      </c>
      <c r="BU457" s="77">
        <f>VLOOKUP(F457,'N2K Features'!$D$5:$CL$125,68,FALSE)</f>
        <v>0</v>
      </c>
      <c r="BV457" s="77">
        <f>VLOOKUP(F457,'N2K Features'!$D$5:$CL$125,69,FALSE)</f>
        <v>0</v>
      </c>
      <c r="BW457" s="77" t="str">
        <f>VLOOKUP(F457,'N2K Features'!$D$5:$CL$125,70,FALSE)</f>
        <v>No</v>
      </c>
      <c r="BX457" s="77">
        <f>VLOOKUP(F457,'N2K Features'!$D$5:$CL$125,71,FALSE)</f>
        <v>0</v>
      </c>
      <c r="BY457" s="77">
        <f>VLOOKUP(F457,'N2K Features'!$D$5:$CL$125,72,FALSE)</f>
        <v>0</v>
      </c>
      <c r="BZ457" s="77" t="str">
        <f>VLOOKUP(F457,'N2K Features'!$D$5:$CL$125,73,FALSE)</f>
        <v>No</v>
      </c>
      <c r="CA457" s="77">
        <f>VLOOKUP(F457,'N2K Features'!$D$5:$CL$125,74,FALSE)</f>
        <v>0</v>
      </c>
      <c r="CB457" s="77">
        <f>VLOOKUP(F457,'N2K Features'!$D$5:$CL$125,75,FALSE)</f>
        <v>0</v>
      </c>
      <c r="CC457" s="77" t="str">
        <f>VLOOKUP(F457,'N2K Features'!$D$5:$CL$125,76,FALSE)</f>
        <v>No</v>
      </c>
      <c r="CD457" s="77">
        <f>VLOOKUP(F457,'N2K Features'!$D$5:$CL$125,77,FALSE)</f>
        <v>0</v>
      </c>
      <c r="CE457" s="77">
        <f>VLOOKUP(F457,'N2K Features'!$D$5:$CL$125,78,FALSE)</f>
        <v>0</v>
      </c>
      <c r="CF457" s="77" t="str">
        <f>VLOOKUP(F457,'N2K Features'!$D$5:$CL$125,79,FALSE)</f>
        <v>No</v>
      </c>
      <c r="CG457" s="77">
        <f>VLOOKUP(F457,'N2K Features'!$D$5:$CL$125,80,FALSE)</f>
        <v>0</v>
      </c>
      <c r="CH457" s="77">
        <f>VLOOKUP(F457,'N2K Features'!$D$5:$CL$125,81,FALSE)</f>
        <v>0</v>
      </c>
      <c r="CI457" s="77" t="str">
        <f>VLOOKUP(F457,'N2K Features'!$D$5:$CL$125,82,FALSE)</f>
        <v>No</v>
      </c>
      <c r="CJ457" s="77">
        <f>VLOOKUP(F457,'N2K Features'!$D$5:$CL$125,83,FALSE)</f>
        <v>0</v>
      </c>
      <c r="CK457" s="77">
        <f>VLOOKUP(F457,'N2K Features'!$D$5:$CL$125,84,FALSE)</f>
        <v>0</v>
      </c>
      <c r="CL457" s="77" t="str">
        <f>VLOOKUP(F457,'N2K Features'!$D$5:$CL$125,85,FALSE)</f>
        <v>Yes</v>
      </c>
      <c r="CM457" s="77">
        <f>VLOOKUP(F457,'N2K Features'!$D$5:$CL$125,86,FALSE)</f>
        <v>0</v>
      </c>
      <c r="CN457" s="77" t="str">
        <f>VLOOKUP(F457,'N2K Features'!$D$5:$CL$125,87,FALSE)</f>
        <v>Interest for birdwatchers and public.</v>
      </c>
    </row>
    <row r="458" spans="1:92" ht="14.4" hidden="1" x14ac:dyDescent="0.3">
      <c r="A458" s="126" t="s">
        <v>514</v>
      </c>
      <c r="B458" s="126" t="s">
        <v>515</v>
      </c>
      <c r="C458" s="126" t="s">
        <v>408</v>
      </c>
      <c r="D458" s="127"/>
      <c r="E458" s="126" t="s">
        <v>393</v>
      </c>
      <c r="F458" s="126" t="s">
        <v>483</v>
      </c>
      <c r="G458" s="126" t="s">
        <v>786</v>
      </c>
      <c r="H458" s="126" t="s">
        <v>409</v>
      </c>
      <c r="I458" s="173" t="str">
        <f>VLOOKUP(F458,'N2K Features'!$D$5:$CL$125,4,FALSE)</f>
        <v>No</v>
      </c>
      <c r="J458" s="77">
        <f>VLOOKUP(F458,'N2K Features'!$D$5:$CL$125,5,FALSE)</f>
        <v>0</v>
      </c>
      <c r="K458" s="77">
        <f>VLOOKUP(F458,'N2K Features'!$D$5:$CL$125,6,FALSE)</f>
        <v>0</v>
      </c>
      <c r="L458" s="77" t="str">
        <f>VLOOKUP(F458,'N2K Features'!$D$5:$CL$125,7,FALSE)</f>
        <v>No</v>
      </c>
      <c r="M458" s="77" t="str">
        <f>VLOOKUP(F458,'N2K Features'!$D$5:$CL$125,8,FALSE)</f>
        <v>Negligible</v>
      </c>
      <c r="N458" s="77">
        <f>VLOOKUP(F458,'N2K Features'!$D$5:$CL$125,9,FALSE)</f>
        <v>0</v>
      </c>
      <c r="O458" s="77" t="str">
        <f>VLOOKUP(F458,'N2K Features'!$D$5:$CL$125,10,FALSE)</f>
        <v>No</v>
      </c>
      <c r="P458" s="77" t="str">
        <f>VLOOKUP(F458,'N2K Features'!$D$5:$CL$125,11,FALSE)</f>
        <v>Negligible</v>
      </c>
      <c r="Q458" s="77">
        <f>VLOOKUP(F458,'N2K Features'!$D$5:$CL$125,12,FALSE)</f>
        <v>0</v>
      </c>
      <c r="R458" s="77" t="str">
        <f>VLOOKUP(F458,'N2K Features'!$D$5:$CL$125,13,FALSE)</f>
        <v>No</v>
      </c>
      <c r="S458" s="77">
        <f>VLOOKUP(F458,'N2K Features'!$D$5:$CL$125,14,FALSE)</f>
        <v>0</v>
      </c>
      <c r="T458" s="77">
        <f>VLOOKUP(F458,'N2K Features'!$D$5:$CL$125,15,FALSE)</f>
        <v>0</v>
      </c>
      <c r="U458" s="77" t="str">
        <f>VLOOKUP(F458,'N2K Features'!$D$5:$CL$125,16,FALSE)</f>
        <v>No</v>
      </c>
      <c r="V458" s="77">
        <f>VLOOKUP(F458,'N2K Features'!$D$5:$CL$125, 17,FALSE)</f>
        <v>0</v>
      </c>
      <c r="W458" s="77">
        <f>VLOOKUP(F458,'N2K Features'!$D$5:$CL$125,18,FALSE)</f>
        <v>0</v>
      </c>
      <c r="X458" s="77" t="str">
        <f>VLOOKUP(F458,'N2K Features'!$D$5:$CL$125,19,FALSE)</f>
        <v>No</v>
      </c>
      <c r="Y458" s="77">
        <f>VLOOKUP(F458,'N2K Features'!$D$5:$CL$125,20,FALSE)</f>
        <v>0</v>
      </c>
      <c r="Z458" s="77">
        <f>VLOOKUP(F458,'N2K Features'!$D$5:$CL$125,21,FALSE)</f>
        <v>0</v>
      </c>
      <c r="AA458" s="77" t="str">
        <f>VLOOKUP(F458,'N2K Features'!$D$5:$CL$125,22,FALSE)</f>
        <v>No</v>
      </c>
      <c r="AB458" s="77">
        <f>VLOOKUP(F458,'N2K Features'!$D$5:$CL$125,23,FALSE)</f>
        <v>0</v>
      </c>
      <c r="AC458" s="77">
        <f>VLOOKUP(F458,'N2K Features'!$D$5:$CL$125,24,FALSE)</f>
        <v>0</v>
      </c>
      <c r="AD458" s="77" t="str">
        <f>VLOOKUP(F458,'N2K Features'!$D$5:$CL$125,25,FALSE)</f>
        <v>No</v>
      </c>
      <c r="AE458" s="77">
        <f>VLOOKUP(F458,'N2K Features'!$D$5:$CL$125,26,FALSE)</f>
        <v>0</v>
      </c>
      <c r="AF458" s="77">
        <f>VLOOKUP(F458,'N2K Features'!$D$5:$CL$125,27,FALSE)</f>
        <v>0</v>
      </c>
      <c r="AG458" s="77" t="str">
        <f>VLOOKUP(F458,'N2K Features'!$D$5:$CL$125,28,FALSE)</f>
        <v>No</v>
      </c>
      <c r="AH458" s="77">
        <f>VLOOKUP(F458,'N2K Features'!$D$5:$CL$125,29,FALSE)</f>
        <v>0</v>
      </c>
      <c r="AI458" s="77">
        <f>VLOOKUP(F458,'N2K Features'!$D$5:$CL$125,30,FALSE)</f>
        <v>0</v>
      </c>
      <c r="AJ458" s="77" t="str">
        <f>VLOOKUP(F458,'N2K Features'!$D$5:$CL$125,31,FALSE)</f>
        <v>No</v>
      </c>
      <c r="AK458" s="77">
        <f>VLOOKUP(F458,'N2K Features'!$D$5:$CL$125,32,FALSE)</f>
        <v>0</v>
      </c>
      <c r="AL458" s="77">
        <f>VLOOKUP(F458,'N2K Features'!$D$5:$CL$125,33,FALSE)</f>
        <v>0</v>
      </c>
      <c r="AM458" s="77" t="str">
        <f>VLOOKUP(F458,'N2K Features'!$D$5:$CL$125,34,FALSE)</f>
        <v>No</v>
      </c>
      <c r="AN458" s="77">
        <f>VLOOKUP(F458,'N2K Features'!$D$5:$CL$125,35,FALSE)</f>
        <v>0</v>
      </c>
      <c r="AO458" s="77">
        <f>VLOOKUP(F458,'N2K Features'!$D$5:$CL$125,36,FALSE)</f>
        <v>0</v>
      </c>
      <c r="AP458" s="77" t="str">
        <f>VLOOKUP(F458,'N2K Features'!$D$5:$CL$125,37,FALSE)</f>
        <v>No</v>
      </c>
      <c r="AQ458" s="77">
        <f>VLOOKUP(F458,'N2K Features'!$D$5:$CL$125,38,FALSE)</f>
        <v>0</v>
      </c>
      <c r="AR458" s="77">
        <f>VLOOKUP(F458,'N2K Features'!$D$5:$CL$125,39,FALSE)</f>
        <v>0</v>
      </c>
      <c r="AS458" s="77" t="str">
        <f>VLOOKUP(F458,'N2K Features'!$D$5:$CL$125,40,FALSE)</f>
        <v>No</v>
      </c>
      <c r="AT458" s="77">
        <f>VLOOKUP(F458,'N2K Features'!$D$5:$CL$125,41,FALSE)</f>
        <v>0</v>
      </c>
      <c r="AU458" s="77">
        <f>VLOOKUP(F458,'N2K Features'!$D$5:$CL$125,42,FALSE)</f>
        <v>0</v>
      </c>
      <c r="AV458" s="77" t="str">
        <f>VLOOKUP(F458,'N2K Features'!$D$5:$CL$125,43,FALSE)</f>
        <v>No</v>
      </c>
      <c r="AW458" s="77">
        <f>VLOOKUP(F458,'N2K Features'!$D$5:$CL$125,44,FALSE)</f>
        <v>0</v>
      </c>
      <c r="AX458" s="77">
        <f>VLOOKUP(F458,'N2K Features'!$D$5:$CL$125,45,FALSE)</f>
        <v>0</v>
      </c>
      <c r="AY458" s="77" t="str">
        <f>VLOOKUP(F458,'N2K Features'!$D$5:$CL$125,46,FALSE)</f>
        <v>No</v>
      </c>
      <c r="AZ458" s="77">
        <f>VLOOKUP(F458,'N2K Features'!$D$5:$CL$125,47,FALSE)</f>
        <v>0</v>
      </c>
      <c r="BA458" s="77">
        <f>VLOOKUP(F458,'N2K Features'!$D$5:$CL$125,48,FALSE)</f>
        <v>0</v>
      </c>
      <c r="BB458" s="77" t="str">
        <f>VLOOKUP(F458,'N2K Features'!$D$5:$CL$125,49,FALSE)</f>
        <v>No</v>
      </c>
      <c r="BC458" s="77">
        <f>VLOOKUP(F458,'N2K Features'!$D$5:$CL$125,50,FALSE)</f>
        <v>0</v>
      </c>
      <c r="BD458" s="77">
        <f>VLOOKUP(F458,'N2K Features'!$D$5:$CL$125,51,FALSE)</f>
        <v>0</v>
      </c>
      <c r="BE458" s="77" t="str">
        <f>VLOOKUP(F458,'N2K Features'!$D$5:$CL$125,52,FALSE)</f>
        <v>No</v>
      </c>
      <c r="BF458" s="77">
        <f>VLOOKUP(F458,'N2K Features'!$D$5:$CL$125,53,FALSE)</f>
        <v>0</v>
      </c>
      <c r="BG458" s="77">
        <f>VLOOKUP(F458,'N2K Features'!$D$5:$CL$125,54,FALSE)</f>
        <v>0</v>
      </c>
      <c r="BH458" s="77" t="str">
        <f>VLOOKUP(F458,'N2K Features'!$D$5:$CL$125,55,FALSE)</f>
        <v>No</v>
      </c>
      <c r="BI458" s="77">
        <f>VLOOKUP(F458,'N2K Features'!$D$5:$CL$125,56,FALSE)</f>
        <v>0</v>
      </c>
      <c r="BJ458" s="77">
        <f>VLOOKUP(F458,'N2K Features'!$D$5:$CL$125,57,FALSE)</f>
        <v>0</v>
      </c>
      <c r="BK458" s="77" t="str">
        <f>VLOOKUP(F458,'N2K Features'!$D$5:$CL$125,58,FALSE)</f>
        <v>No</v>
      </c>
      <c r="BL458" s="77">
        <f>VLOOKUP(F458,'N2K Features'!$D$5:$CL$125,59,FALSE)</f>
        <v>0</v>
      </c>
      <c r="BM458" s="77">
        <f>VLOOKUP(F458,'N2K Features'!$D$5:$CL$125,60,FALSE)</f>
        <v>0</v>
      </c>
      <c r="BN458" s="77" t="str">
        <f>VLOOKUP(F458,'N2K Features'!$D$5:$CL$125,61,FALSE)</f>
        <v>No</v>
      </c>
      <c r="BO458" s="77">
        <f>VLOOKUP(F458,'N2K Features'!$D$5:$CL$125,62,FALSE)</f>
        <v>0</v>
      </c>
      <c r="BP458" s="77">
        <f>VLOOKUP(F458,'N2K Features'!$D$5:$CL$125,63,FALSE)</f>
        <v>0</v>
      </c>
      <c r="BQ458" s="77" t="str">
        <f>VLOOKUP(F458,'N2K Features'!$D$5:$CL$125,64,FALSE)</f>
        <v>No</v>
      </c>
      <c r="BR458" s="77">
        <f>VLOOKUP(F458,'N2K Features'!$D$5:$CL$125,65,FALSE)</f>
        <v>0</v>
      </c>
      <c r="BS458" s="77">
        <f>VLOOKUP(F458,'N2K Features'!$D$5:$CL$125,66,FALSE)</f>
        <v>0</v>
      </c>
      <c r="BT458" s="77" t="str">
        <f>VLOOKUP(F458,'N2K Features'!$D$5:$CL$125,67,FALSE)</f>
        <v>No</v>
      </c>
      <c r="BU458" s="77">
        <f>VLOOKUP(F458,'N2K Features'!$D$5:$CL$125,68,FALSE)</f>
        <v>0</v>
      </c>
      <c r="BV458" s="77">
        <f>VLOOKUP(F458,'N2K Features'!$D$5:$CL$125,69,FALSE)</f>
        <v>0</v>
      </c>
      <c r="BW458" s="77" t="str">
        <f>VLOOKUP(F458,'N2K Features'!$D$5:$CL$125,70,FALSE)</f>
        <v>No</v>
      </c>
      <c r="BX458" s="77">
        <f>VLOOKUP(F458,'N2K Features'!$D$5:$CL$125,71,FALSE)</f>
        <v>0</v>
      </c>
      <c r="BY458" s="77">
        <f>VLOOKUP(F458,'N2K Features'!$D$5:$CL$125,72,FALSE)</f>
        <v>0</v>
      </c>
      <c r="BZ458" s="77" t="str">
        <f>VLOOKUP(F458,'N2K Features'!$D$5:$CL$125,73,FALSE)</f>
        <v>No</v>
      </c>
      <c r="CA458" s="77">
        <f>VLOOKUP(F458,'N2K Features'!$D$5:$CL$125,74,FALSE)</f>
        <v>0</v>
      </c>
      <c r="CB458" s="77">
        <f>VLOOKUP(F458,'N2K Features'!$D$5:$CL$125,75,FALSE)</f>
        <v>0</v>
      </c>
      <c r="CC458" s="77" t="str">
        <f>VLOOKUP(F458,'N2K Features'!$D$5:$CL$125,76,FALSE)</f>
        <v>No</v>
      </c>
      <c r="CD458" s="77">
        <f>VLOOKUP(F458,'N2K Features'!$D$5:$CL$125,77,FALSE)</f>
        <v>0</v>
      </c>
      <c r="CE458" s="77">
        <f>VLOOKUP(F458,'N2K Features'!$D$5:$CL$125,78,FALSE)</f>
        <v>0</v>
      </c>
      <c r="CF458" s="77" t="str">
        <f>VLOOKUP(F458,'N2K Features'!$D$5:$CL$125,79,FALSE)</f>
        <v>No</v>
      </c>
      <c r="CG458" s="77">
        <f>VLOOKUP(F458,'N2K Features'!$D$5:$CL$125,80,FALSE)</f>
        <v>0</v>
      </c>
      <c r="CH458" s="77">
        <f>VLOOKUP(F458,'N2K Features'!$D$5:$CL$125,81,FALSE)</f>
        <v>0</v>
      </c>
      <c r="CI458" s="77" t="str">
        <f>VLOOKUP(F458,'N2K Features'!$D$5:$CL$125,82,FALSE)</f>
        <v>No</v>
      </c>
      <c r="CJ458" s="77">
        <f>VLOOKUP(F458,'N2K Features'!$D$5:$CL$125,83,FALSE)</f>
        <v>0</v>
      </c>
      <c r="CK458" s="77">
        <f>VLOOKUP(F458,'N2K Features'!$D$5:$CL$125,84,FALSE)</f>
        <v>0</v>
      </c>
      <c r="CL458" s="77" t="str">
        <f>VLOOKUP(F458,'N2K Features'!$D$5:$CL$125,85,FALSE)</f>
        <v>Yes</v>
      </c>
      <c r="CM458" s="77">
        <f>VLOOKUP(F458,'N2K Features'!$D$5:$CL$125,86,FALSE)</f>
        <v>0</v>
      </c>
      <c r="CN458" s="77" t="str">
        <f>VLOOKUP(F458,'N2K Features'!$D$5:$CL$125,87,FALSE)</f>
        <v>Interest for birdwatchers and public.</v>
      </c>
    </row>
    <row r="459" spans="1:92" ht="14.4" hidden="1" x14ac:dyDescent="0.3">
      <c r="A459" s="126" t="s">
        <v>514</v>
      </c>
      <c r="B459" s="126" t="s">
        <v>515</v>
      </c>
      <c r="C459" s="126" t="s">
        <v>408</v>
      </c>
      <c r="D459" s="127"/>
      <c r="E459" s="126" t="s">
        <v>393</v>
      </c>
      <c r="F459" s="126" t="s">
        <v>424</v>
      </c>
      <c r="G459" s="126" t="s">
        <v>788</v>
      </c>
      <c r="H459" s="126" t="s">
        <v>409</v>
      </c>
      <c r="I459" s="173" t="str">
        <f>VLOOKUP(F459,'N2K Features'!$D$5:$CL$125,4,FALSE)</f>
        <v>No</v>
      </c>
      <c r="J459" s="77">
        <f>VLOOKUP(F459,'N2K Features'!$D$5:$CL$125,5,FALSE)</f>
        <v>0</v>
      </c>
      <c r="K459" s="77">
        <f>VLOOKUP(F459,'N2K Features'!$D$5:$CL$125,6,FALSE)</f>
        <v>0</v>
      </c>
      <c r="L459" s="77" t="str">
        <f>VLOOKUP(F459,'N2K Features'!$D$5:$CL$125,7,FALSE)</f>
        <v>No</v>
      </c>
      <c r="M459" s="77" t="str">
        <f>VLOOKUP(F459,'N2K Features'!$D$5:$CL$125,8,FALSE)</f>
        <v>Negligible</v>
      </c>
      <c r="N459" s="77">
        <f>VLOOKUP(F459,'N2K Features'!$D$5:$CL$125,9,FALSE)</f>
        <v>0</v>
      </c>
      <c r="O459" s="77" t="str">
        <f>VLOOKUP(F459,'N2K Features'!$D$5:$CL$125,10,FALSE)</f>
        <v>No</v>
      </c>
      <c r="P459" s="77" t="str">
        <f>VLOOKUP(F459,'N2K Features'!$D$5:$CL$125,11,FALSE)</f>
        <v>Negligible</v>
      </c>
      <c r="Q459" s="77">
        <f>VLOOKUP(F459,'N2K Features'!$D$5:$CL$125,12,FALSE)</f>
        <v>0</v>
      </c>
      <c r="R459" s="77" t="str">
        <f>VLOOKUP(F459,'N2K Features'!$D$5:$CL$125,13,FALSE)</f>
        <v>No</v>
      </c>
      <c r="S459" s="77">
        <f>VLOOKUP(F459,'N2K Features'!$D$5:$CL$125,14,FALSE)</f>
        <v>0</v>
      </c>
      <c r="T459" s="77">
        <f>VLOOKUP(F459,'N2K Features'!$D$5:$CL$125,15,FALSE)</f>
        <v>0</v>
      </c>
      <c r="U459" s="77" t="str">
        <f>VLOOKUP(F459,'N2K Features'!$D$5:$CL$125,16,FALSE)</f>
        <v>No</v>
      </c>
      <c r="V459" s="77">
        <f>VLOOKUP(F459,'N2K Features'!$D$5:$CL$125, 17,FALSE)</f>
        <v>0</v>
      </c>
      <c r="W459" s="77">
        <f>VLOOKUP(F459,'N2K Features'!$D$5:$CL$125,18,FALSE)</f>
        <v>0</v>
      </c>
      <c r="X459" s="77" t="str">
        <f>VLOOKUP(F459,'N2K Features'!$D$5:$CL$125,19,FALSE)</f>
        <v>No</v>
      </c>
      <c r="Y459" s="77">
        <f>VLOOKUP(F459,'N2K Features'!$D$5:$CL$125,20,FALSE)</f>
        <v>0</v>
      </c>
      <c r="Z459" s="77">
        <f>VLOOKUP(F459,'N2K Features'!$D$5:$CL$125,21,FALSE)</f>
        <v>0</v>
      </c>
      <c r="AA459" s="77" t="str">
        <f>VLOOKUP(F459,'N2K Features'!$D$5:$CL$125,22,FALSE)</f>
        <v>No</v>
      </c>
      <c r="AB459" s="77">
        <f>VLOOKUP(F459,'N2K Features'!$D$5:$CL$125,23,FALSE)</f>
        <v>0</v>
      </c>
      <c r="AC459" s="77">
        <f>VLOOKUP(F459,'N2K Features'!$D$5:$CL$125,24,FALSE)</f>
        <v>0</v>
      </c>
      <c r="AD459" s="77" t="str">
        <f>VLOOKUP(F459,'N2K Features'!$D$5:$CL$125,25,FALSE)</f>
        <v>No</v>
      </c>
      <c r="AE459" s="77">
        <f>VLOOKUP(F459,'N2K Features'!$D$5:$CL$125,26,FALSE)</f>
        <v>0</v>
      </c>
      <c r="AF459" s="77">
        <f>VLOOKUP(F459,'N2K Features'!$D$5:$CL$125,27,FALSE)</f>
        <v>0</v>
      </c>
      <c r="AG459" s="77" t="str">
        <f>VLOOKUP(F459,'N2K Features'!$D$5:$CL$125,28,FALSE)</f>
        <v>No</v>
      </c>
      <c r="AH459" s="77">
        <f>VLOOKUP(F459,'N2K Features'!$D$5:$CL$125,29,FALSE)</f>
        <v>0</v>
      </c>
      <c r="AI459" s="77">
        <f>VLOOKUP(F459,'N2K Features'!$D$5:$CL$125,30,FALSE)</f>
        <v>0</v>
      </c>
      <c r="AJ459" s="77" t="str">
        <f>VLOOKUP(F459,'N2K Features'!$D$5:$CL$125,31,FALSE)</f>
        <v>No</v>
      </c>
      <c r="AK459" s="77">
        <f>VLOOKUP(F459,'N2K Features'!$D$5:$CL$125,32,FALSE)</f>
        <v>0</v>
      </c>
      <c r="AL459" s="77">
        <f>VLOOKUP(F459,'N2K Features'!$D$5:$CL$125,33,FALSE)</f>
        <v>0</v>
      </c>
      <c r="AM459" s="77" t="str">
        <f>VLOOKUP(F459,'N2K Features'!$D$5:$CL$125,34,FALSE)</f>
        <v>No</v>
      </c>
      <c r="AN459" s="77">
        <f>VLOOKUP(F459,'N2K Features'!$D$5:$CL$125,35,FALSE)</f>
        <v>0</v>
      </c>
      <c r="AO459" s="77">
        <f>VLOOKUP(F459,'N2K Features'!$D$5:$CL$125,36,FALSE)</f>
        <v>0</v>
      </c>
      <c r="AP459" s="77" t="str">
        <f>VLOOKUP(F459,'N2K Features'!$D$5:$CL$125,37,FALSE)</f>
        <v>No</v>
      </c>
      <c r="AQ459" s="77">
        <f>VLOOKUP(F459,'N2K Features'!$D$5:$CL$125,38,FALSE)</f>
        <v>0</v>
      </c>
      <c r="AR459" s="77">
        <f>VLOOKUP(F459,'N2K Features'!$D$5:$CL$125,39,FALSE)</f>
        <v>0</v>
      </c>
      <c r="AS459" s="77" t="str">
        <f>VLOOKUP(F459,'N2K Features'!$D$5:$CL$125,40,FALSE)</f>
        <v>No</v>
      </c>
      <c r="AT459" s="77">
        <f>VLOOKUP(F459,'N2K Features'!$D$5:$CL$125,41,FALSE)</f>
        <v>0</v>
      </c>
      <c r="AU459" s="77">
        <f>VLOOKUP(F459,'N2K Features'!$D$5:$CL$125,42,FALSE)</f>
        <v>0</v>
      </c>
      <c r="AV459" s="77" t="str">
        <f>VLOOKUP(F459,'N2K Features'!$D$5:$CL$125,43,FALSE)</f>
        <v>No</v>
      </c>
      <c r="AW459" s="77">
        <f>VLOOKUP(F459,'N2K Features'!$D$5:$CL$125,44,FALSE)</f>
        <v>0</v>
      </c>
      <c r="AX459" s="77">
        <f>VLOOKUP(F459,'N2K Features'!$D$5:$CL$125,45,FALSE)</f>
        <v>0</v>
      </c>
      <c r="AY459" s="77" t="str">
        <f>VLOOKUP(F459,'N2K Features'!$D$5:$CL$125,46,FALSE)</f>
        <v>No</v>
      </c>
      <c r="AZ459" s="77">
        <f>VLOOKUP(F459,'N2K Features'!$D$5:$CL$125,47,FALSE)</f>
        <v>0</v>
      </c>
      <c r="BA459" s="77">
        <f>VLOOKUP(F459,'N2K Features'!$D$5:$CL$125,48,FALSE)</f>
        <v>0</v>
      </c>
      <c r="BB459" s="77" t="str">
        <f>VLOOKUP(F459,'N2K Features'!$D$5:$CL$125,49,FALSE)</f>
        <v>No</v>
      </c>
      <c r="BC459" s="77">
        <f>VLOOKUP(F459,'N2K Features'!$D$5:$CL$125,50,FALSE)</f>
        <v>0</v>
      </c>
      <c r="BD459" s="77">
        <f>VLOOKUP(F459,'N2K Features'!$D$5:$CL$125,51,FALSE)</f>
        <v>0</v>
      </c>
      <c r="BE459" s="77" t="str">
        <f>VLOOKUP(F459,'N2K Features'!$D$5:$CL$125,52,FALSE)</f>
        <v>No</v>
      </c>
      <c r="BF459" s="77">
        <f>VLOOKUP(F459,'N2K Features'!$D$5:$CL$125,53,FALSE)</f>
        <v>0</v>
      </c>
      <c r="BG459" s="77">
        <f>VLOOKUP(F459,'N2K Features'!$D$5:$CL$125,54,FALSE)</f>
        <v>0</v>
      </c>
      <c r="BH459" s="77" t="str">
        <f>VLOOKUP(F459,'N2K Features'!$D$5:$CL$125,55,FALSE)</f>
        <v>No</v>
      </c>
      <c r="BI459" s="77">
        <f>VLOOKUP(F459,'N2K Features'!$D$5:$CL$125,56,FALSE)</f>
        <v>0</v>
      </c>
      <c r="BJ459" s="77">
        <f>VLOOKUP(F459,'N2K Features'!$D$5:$CL$125,57,FALSE)</f>
        <v>0</v>
      </c>
      <c r="BK459" s="77" t="str">
        <f>VLOOKUP(F459,'N2K Features'!$D$5:$CL$125,58,FALSE)</f>
        <v>No</v>
      </c>
      <c r="BL459" s="77">
        <f>VLOOKUP(F459,'N2K Features'!$D$5:$CL$125,59,FALSE)</f>
        <v>0</v>
      </c>
      <c r="BM459" s="77">
        <f>VLOOKUP(F459,'N2K Features'!$D$5:$CL$125,60,FALSE)</f>
        <v>0</v>
      </c>
      <c r="BN459" s="77" t="str">
        <f>VLOOKUP(F459,'N2K Features'!$D$5:$CL$125,61,FALSE)</f>
        <v>No</v>
      </c>
      <c r="BO459" s="77">
        <f>VLOOKUP(F459,'N2K Features'!$D$5:$CL$125,62,FALSE)</f>
        <v>0</v>
      </c>
      <c r="BP459" s="77">
        <f>VLOOKUP(F459,'N2K Features'!$D$5:$CL$125,63,FALSE)</f>
        <v>0</v>
      </c>
      <c r="BQ459" s="77" t="str">
        <f>VLOOKUP(F459,'N2K Features'!$D$5:$CL$125,64,FALSE)</f>
        <v>No</v>
      </c>
      <c r="BR459" s="77">
        <f>VLOOKUP(F459,'N2K Features'!$D$5:$CL$125,65,FALSE)</f>
        <v>0</v>
      </c>
      <c r="BS459" s="77">
        <f>VLOOKUP(F459,'N2K Features'!$D$5:$CL$125,66,FALSE)</f>
        <v>0</v>
      </c>
      <c r="BT459" s="77" t="str">
        <f>VLOOKUP(F459,'N2K Features'!$D$5:$CL$125,67,FALSE)</f>
        <v>No</v>
      </c>
      <c r="BU459" s="77">
        <f>VLOOKUP(F459,'N2K Features'!$D$5:$CL$125,68,FALSE)</f>
        <v>0</v>
      </c>
      <c r="BV459" s="77">
        <f>VLOOKUP(F459,'N2K Features'!$D$5:$CL$125,69,FALSE)</f>
        <v>0</v>
      </c>
      <c r="BW459" s="77" t="str">
        <f>VLOOKUP(F459,'N2K Features'!$D$5:$CL$125,70,FALSE)</f>
        <v>No</v>
      </c>
      <c r="BX459" s="77">
        <f>VLOOKUP(F459,'N2K Features'!$D$5:$CL$125,71,FALSE)</f>
        <v>0</v>
      </c>
      <c r="BY459" s="77">
        <f>VLOOKUP(F459,'N2K Features'!$D$5:$CL$125,72,FALSE)</f>
        <v>0</v>
      </c>
      <c r="BZ459" s="77" t="str">
        <f>VLOOKUP(F459,'N2K Features'!$D$5:$CL$125,73,FALSE)</f>
        <v>No</v>
      </c>
      <c r="CA459" s="77">
        <f>VLOOKUP(F459,'N2K Features'!$D$5:$CL$125,74,FALSE)</f>
        <v>0</v>
      </c>
      <c r="CB459" s="77">
        <f>VLOOKUP(F459,'N2K Features'!$D$5:$CL$125,75,FALSE)</f>
        <v>0</v>
      </c>
      <c r="CC459" s="77" t="str">
        <f>VLOOKUP(F459,'N2K Features'!$D$5:$CL$125,76,FALSE)</f>
        <v>No</v>
      </c>
      <c r="CD459" s="77">
        <f>VLOOKUP(F459,'N2K Features'!$D$5:$CL$125,77,FALSE)</f>
        <v>0</v>
      </c>
      <c r="CE459" s="77">
        <f>VLOOKUP(F459,'N2K Features'!$D$5:$CL$125,78,FALSE)</f>
        <v>0</v>
      </c>
      <c r="CF459" s="77" t="str">
        <f>VLOOKUP(F459,'N2K Features'!$D$5:$CL$125,79,FALSE)</f>
        <v>No</v>
      </c>
      <c r="CG459" s="77">
        <f>VLOOKUP(F459,'N2K Features'!$D$5:$CL$125,80,FALSE)</f>
        <v>0</v>
      </c>
      <c r="CH459" s="77">
        <f>VLOOKUP(F459,'N2K Features'!$D$5:$CL$125,81,FALSE)</f>
        <v>0</v>
      </c>
      <c r="CI459" s="77" t="str">
        <f>VLOOKUP(F459,'N2K Features'!$D$5:$CL$125,82,FALSE)</f>
        <v>No</v>
      </c>
      <c r="CJ459" s="77">
        <f>VLOOKUP(F459,'N2K Features'!$D$5:$CL$125,83,FALSE)</f>
        <v>0</v>
      </c>
      <c r="CK459" s="77">
        <f>VLOOKUP(F459,'N2K Features'!$D$5:$CL$125,84,FALSE)</f>
        <v>0</v>
      </c>
      <c r="CL459" s="77" t="str">
        <f>VLOOKUP(F459,'N2K Features'!$D$5:$CL$125,85,FALSE)</f>
        <v>Yes</v>
      </c>
      <c r="CM459" s="77">
        <f>VLOOKUP(F459,'N2K Features'!$D$5:$CL$125,86,FALSE)</f>
        <v>0</v>
      </c>
      <c r="CN459" s="77" t="str">
        <f>VLOOKUP(F459,'N2K Features'!$D$5:$CL$125,87,FALSE)</f>
        <v>Interest for birdwatchers and public.</v>
      </c>
    </row>
    <row r="460" spans="1:92" ht="14.4" hidden="1" x14ac:dyDescent="0.3">
      <c r="A460" s="126" t="s">
        <v>514</v>
      </c>
      <c r="B460" s="126" t="s">
        <v>515</v>
      </c>
      <c r="C460" s="126" t="s">
        <v>408</v>
      </c>
      <c r="D460" s="127"/>
      <c r="E460" s="126" t="s">
        <v>394</v>
      </c>
      <c r="F460" s="126" t="s">
        <v>457</v>
      </c>
      <c r="G460" s="126" t="s">
        <v>394</v>
      </c>
      <c r="H460" s="126" t="s">
        <v>409</v>
      </c>
      <c r="I460" s="173" t="str">
        <f>VLOOKUP(F460,'N2K Features'!$D$5:$CL$125,4,FALSE)</f>
        <v>No</v>
      </c>
      <c r="J460" s="77">
        <f>VLOOKUP(F460,'N2K Features'!$D$5:$CL$125,5,FALSE)</f>
        <v>0</v>
      </c>
      <c r="K460" s="77">
        <f>VLOOKUP(F460,'N2K Features'!$D$5:$CL$125,6,FALSE)</f>
        <v>0</v>
      </c>
      <c r="L460" s="77" t="str">
        <f>VLOOKUP(F460,'N2K Features'!$D$5:$CL$125,7,FALSE)</f>
        <v>No</v>
      </c>
      <c r="M460" s="77" t="str">
        <f>VLOOKUP(F460,'N2K Features'!$D$5:$CL$125,8,FALSE)</f>
        <v>Negligible</v>
      </c>
      <c r="N460" s="77">
        <f>VLOOKUP(F460,'N2K Features'!$D$5:$CL$125,9,FALSE)</f>
        <v>0</v>
      </c>
      <c r="O460" s="77" t="str">
        <f>VLOOKUP(F460,'N2K Features'!$D$5:$CL$125,10,FALSE)</f>
        <v>No</v>
      </c>
      <c r="P460" s="77" t="str">
        <f>VLOOKUP(F460,'N2K Features'!$D$5:$CL$125,11,FALSE)</f>
        <v>Negligible</v>
      </c>
      <c r="Q460" s="77">
        <f>VLOOKUP(F460,'N2K Features'!$D$5:$CL$125,12,FALSE)</f>
        <v>0</v>
      </c>
      <c r="R460" s="77" t="str">
        <f>VLOOKUP(F460,'N2K Features'!$D$5:$CL$125,13,FALSE)</f>
        <v>No</v>
      </c>
      <c r="S460" s="77">
        <f>VLOOKUP(F460,'N2K Features'!$D$5:$CL$125,14,FALSE)</f>
        <v>0</v>
      </c>
      <c r="T460" s="77">
        <f>VLOOKUP(F460,'N2K Features'!$D$5:$CL$125,15,FALSE)</f>
        <v>0</v>
      </c>
      <c r="U460" s="77" t="str">
        <f>VLOOKUP(F460,'N2K Features'!$D$5:$CL$125,16,FALSE)</f>
        <v>No</v>
      </c>
      <c r="V460" s="77">
        <f>VLOOKUP(F460,'N2K Features'!$D$5:$CL$125, 17,FALSE)</f>
        <v>0</v>
      </c>
      <c r="W460" s="77">
        <f>VLOOKUP(F460,'N2K Features'!$D$5:$CL$125,18,FALSE)</f>
        <v>0</v>
      </c>
      <c r="X460" s="77" t="str">
        <f>VLOOKUP(F460,'N2K Features'!$D$5:$CL$125,19,FALSE)</f>
        <v>No</v>
      </c>
      <c r="Y460" s="77">
        <f>VLOOKUP(F460,'N2K Features'!$D$5:$CL$125,20,FALSE)</f>
        <v>0</v>
      </c>
      <c r="Z460" s="77">
        <f>VLOOKUP(F460,'N2K Features'!$D$5:$CL$125,21,FALSE)</f>
        <v>0</v>
      </c>
      <c r="AA460" s="77" t="str">
        <f>VLOOKUP(F460,'N2K Features'!$D$5:$CL$125,22,FALSE)</f>
        <v>No</v>
      </c>
      <c r="AB460" s="77">
        <f>VLOOKUP(F460,'N2K Features'!$D$5:$CL$125,23,FALSE)</f>
        <v>0</v>
      </c>
      <c r="AC460" s="77">
        <f>VLOOKUP(F460,'N2K Features'!$D$5:$CL$125,24,FALSE)</f>
        <v>0</v>
      </c>
      <c r="AD460" s="77" t="str">
        <f>VLOOKUP(F460,'N2K Features'!$D$5:$CL$125,25,FALSE)</f>
        <v>No</v>
      </c>
      <c r="AE460" s="77">
        <f>VLOOKUP(F460,'N2K Features'!$D$5:$CL$125,26,FALSE)</f>
        <v>0</v>
      </c>
      <c r="AF460" s="77">
        <f>VLOOKUP(F460,'N2K Features'!$D$5:$CL$125,27,FALSE)</f>
        <v>0</v>
      </c>
      <c r="AG460" s="77" t="str">
        <f>VLOOKUP(F460,'N2K Features'!$D$5:$CL$125,28,FALSE)</f>
        <v>No</v>
      </c>
      <c r="AH460" s="77">
        <f>VLOOKUP(F460,'N2K Features'!$D$5:$CL$125,29,FALSE)</f>
        <v>0</v>
      </c>
      <c r="AI460" s="77">
        <f>VLOOKUP(F460,'N2K Features'!$D$5:$CL$125,30,FALSE)</f>
        <v>0</v>
      </c>
      <c r="AJ460" s="77" t="str">
        <f>VLOOKUP(F460,'N2K Features'!$D$5:$CL$125,31,FALSE)</f>
        <v>No</v>
      </c>
      <c r="AK460" s="77">
        <f>VLOOKUP(F460,'N2K Features'!$D$5:$CL$125,32,FALSE)</f>
        <v>0</v>
      </c>
      <c r="AL460" s="77">
        <f>VLOOKUP(F460,'N2K Features'!$D$5:$CL$125,33,FALSE)</f>
        <v>0</v>
      </c>
      <c r="AM460" s="77" t="str">
        <f>VLOOKUP(F460,'N2K Features'!$D$5:$CL$125,34,FALSE)</f>
        <v>No</v>
      </c>
      <c r="AN460" s="77">
        <f>VLOOKUP(F460,'N2K Features'!$D$5:$CL$125,35,FALSE)</f>
        <v>0</v>
      </c>
      <c r="AO460" s="77">
        <f>VLOOKUP(F460,'N2K Features'!$D$5:$CL$125,36,FALSE)</f>
        <v>0</v>
      </c>
      <c r="AP460" s="77" t="str">
        <f>VLOOKUP(F460,'N2K Features'!$D$5:$CL$125,37,FALSE)</f>
        <v>No</v>
      </c>
      <c r="AQ460" s="77">
        <f>VLOOKUP(F460,'N2K Features'!$D$5:$CL$125,38,FALSE)</f>
        <v>0</v>
      </c>
      <c r="AR460" s="77">
        <f>VLOOKUP(F460,'N2K Features'!$D$5:$CL$125,39,FALSE)</f>
        <v>0</v>
      </c>
      <c r="AS460" s="77" t="str">
        <f>VLOOKUP(F460,'N2K Features'!$D$5:$CL$125,40,FALSE)</f>
        <v>No</v>
      </c>
      <c r="AT460" s="77">
        <f>VLOOKUP(F460,'N2K Features'!$D$5:$CL$125,41,FALSE)</f>
        <v>0</v>
      </c>
      <c r="AU460" s="77">
        <f>VLOOKUP(F460,'N2K Features'!$D$5:$CL$125,42,FALSE)</f>
        <v>0</v>
      </c>
      <c r="AV460" s="77" t="str">
        <f>VLOOKUP(F460,'N2K Features'!$D$5:$CL$125,43,FALSE)</f>
        <v>No</v>
      </c>
      <c r="AW460" s="77">
        <f>VLOOKUP(F460,'N2K Features'!$D$5:$CL$125,44,FALSE)</f>
        <v>0</v>
      </c>
      <c r="AX460" s="77">
        <f>VLOOKUP(F460,'N2K Features'!$D$5:$CL$125,45,FALSE)</f>
        <v>0</v>
      </c>
      <c r="AY460" s="77" t="str">
        <f>VLOOKUP(F460,'N2K Features'!$D$5:$CL$125,46,FALSE)</f>
        <v>No</v>
      </c>
      <c r="AZ460" s="77">
        <f>VLOOKUP(F460,'N2K Features'!$D$5:$CL$125,47,FALSE)</f>
        <v>0</v>
      </c>
      <c r="BA460" s="77">
        <f>VLOOKUP(F460,'N2K Features'!$D$5:$CL$125,48,FALSE)</f>
        <v>0</v>
      </c>
      <c r="BB460" s="77" t="str">
        <f>VLOOKUP(F460,'N2K Features'!$D$5:$CL$125,49,FALSE)</f>
        <v>No</v>
      </c>
      <c r="BC460" s="77">
        <f>VLOOKUP(F460,'N2K Features'!$D$5:$CL$125,50,FALSE)</f>
        <v>0</v>
      </c>
      <c r="BD460" s="77">
        <f>VLOOKUP(F460,'N2K Features'!$D$5:$CL$125,51,FALSE)</f>
        <v>0</v>
      </c>
      <c r="BE460" s="77" t="str">
        <f>VLOOKUP(F460,'N2K Features'!$D$5:$CL$125,52,FALSE)</f>
        <v>No</v>
      </c>
      <c r="BF460" s="77">
        <f>VLOOKUP(F460,'N2K Features'!$D$5:$CL$125,53,FALSE)</f>
        <v>0</v>
      </c>
      <c r="BG460" s="77">
        <f>VLOOKUP(F460,'N2K Features'!$D$5:$CL$125,54,FALSE)</f>
        <v>0</v>
      </c>
      <c r="BH460" s="77" t="str">
        <f>VLOOKUP(F460,'N2K Features'!$D$5:$CL$125,55,FALSE)</f>
        <v>No</v>
      </c>
      <c r="BI460" s="77">
        <f>VLOOKUP(F460,'N2K Features'!$D$5:$CL$125,56,FALSE)</f>
        <v>0</v>
      </c>
      <c r="BJ460" s="77">
        <f>VLOOKUP(F460,'N2K Features'!$D$5:$CL$125,57,FALSE)</f>
        <v>0</v>
      </c>
      <c r="BK460" s="77" t="str">
        <f>VLOOKUP(F460,'N2K Features'!$D$5:$CL$125,58,FALSE)</f>
        <v>No</v>
      </c>
      <c r="BL460" s="77">
        <f>VLOOKUP(F460,'N2K Features'!$D$5:$CL$125,59,FALSE)</f>
        <v>0</v>
      </c>
      <c r="BM460" s="77">
        <f>VLOOKUP(F460,'N2K Features'!$D$5:$CL$125,60,FALSE)</f>
        <v>0</v>
      </c>
      <c r="BN460" s="77" t="str">
        <f>VLOOKUP(F460,'N2K Features'!$D$5:$CL$125,61,FALSE)</f>
        <v>No</v>
      </c>
      <c r="BO460" s="77">
        <f>VLOOKUP(F460,'N2K Features'!$D$5:$CL$125,62,FALSE)</f>
        <v>0</v>
      </c>
      <c r="BP460" s="77">
        <f>VLOOKUP(F460,'N2K Features'!$D$5:$CL$125,63,FALSE)</f>
        <v>0</v>
      </c>
      <c r="BQ460" s="77" t="str">
        <f>VLOOKUP(F460,'N2K Features'!$D$5:$CL$125,64,FALSE)</f>
        <v>No</v>
      </c>
      <c r="BR460" s="77">
        <f>VLOOKUP(F460,'N2K Features'!$D$5:$CL$125,65,FALSE)</f>
        <v>0</v>
      </c>
      <c r="BS460" s="77">
        <f>VLOOKUP(F460,'N2K Features'!$D$5:$CL$125,66,FALSE)</f>
        <v>0</v>
      </c>
      <c r="BT460" s="77" t="str">
        <f>VLOOKUP(F460,'N2K Features'!$D$5:$CL$125,67,FALSE)</f>
        <v>No</v>
      </c>
      <c r="BU460" s="77">
        <f>VLOOKUP(F460,'N2K Features'!$D$5:$CL$125,68,FALSE)</f>
        <v>0</v>
      </c>
      <c r="BV460" s="77">
        <f>VLOOKUP(F460,'N2K Features'!$D$5:$CL$125,69,FALSE)</f>
        <v>0</v>
      </c>
      <c r="BW460" s="77" t="str">
        <f>VLOOKUP(F460,'N2K Features'!$D$5:$CL$125,70,FALSE)</f>
        <v>No</v>
      </c>
      <c r="BX460" s="77">
        <f>VLOOKUP(F460,'N2K Features'!$D$5:$CL$125,71,FALSE)</f>
        <v>0</v>
      </c>
      <c r="BY460" s="77">
        <f>VLOOKUP(F460,'N2K Features'!$D$5:$CL$125,72,FALSE)</f>
        <v>0</v>
      </c>
      <c r="BZ460" s="77" t="str">
        <f>VLOOKUP(F460,'N2K Features'!$D$5:$CL$125,73,FALSE)</f>
        <v>No</v>
      </c>
      <c r="CA460" s="77">
        <f>VLOOKUP(F460,'N2K Features'!$D$5:$CL$125,74,FALSE)</f>
        <v>0</v>
      </c>
      <c r="CB460" s="77">
        <f>VLOOKUP(F460,'N2K Features'!$D$5:$CL$125,75,FALSE)</f>
        <v>0</v>
      </c>
      <c r="CC460" s="77" t="str">
        <f>VLOOKUP(F460,'N2K Features'!$D$5:$CL$125,76,FALSE)</f>
        <v>No</v>
      </c>
      <c r="CD460" s="77">
        <f>VLOOKUP(F460,'N2K Features'!$D$5:$CL$125,77,FALSE)</f>
        <v>0</v>
      </c>
      <c r="CE460" s="77">
        <f>VLOOKUP(F460,'N2K Features'!$D$5:$CL$125,78,FALSE)</f>
        <v>0</v>
      </c>
      <c r="CF460" s="77" t="str">
        <f>VLOOKUP(F460,'N2K Features'!$D$5:$CL$125,79,FALSE)</f>
        <v>No</v>
      </c>
      <c r="CG460" s="77">
        <f>VLOOKUP(F460,'N2K Features'!$D$5:$CL$125,80,FALSE)</f>
        <v>0</v>
      </c>
      <c r="CH460" s="77">
        <f>VLOOKUP(F460,'N2K Features'!$D$5:$CL$125,81,FALSE)</f>
        <v>0</v>
      </c>
      <c r="CI460" s="77" t="str">
        <f>VLOOKUP(F460,'N2K Features'!$D$5:$CL$125,82,FALSE)</f>
        <v>No</v>
      </c>
      <c r="CJ460" s="77">
        <f>VLOOKUP(F460,'N2K Features'!$D$5:$CL$125,83,FALSE)</f>
        <v>0</v>
      </c>
      <c r="CK460" s="77">
        <f>VLOOKUP(F460,'N2K Features'!$D$5:$CL$125,84,FALSE)</f>
        <v>0</v>
      </c>
      <c r="CL460" s="77" t="str">
        <f>VLOOKUP(F460,'N2K Features'!$D$5:$CL$125,85,FALSE)</f>
        <v>Yes</v>
      </c>
      <c r="CM460" s="77">
        <f>VLOOKUP(F460,'N2K Features'!$D$5:$CL$125,86,FALSE)</f>
        <v>0</v>
      </c>
      <c r="CN460" s="77" t="str">
        <f>VLOOKUP(F460,'N2K Features'!$D$5:$CL$125,87,FALSE)</f>
        <v>Interest for birdwatchers and public.</v>
      </c>
    </row>
    <row r="461" spans="1:92" ht="14.4" hidden="1" x14ac:dyDescent="0.3">
      <c r="A461" s="126" t="s">
        <v>514</v>
      </c>
      <c r="B461" s="126" t="s">
        <v>515</v>
      </c>
      <c r="C461" s="126" t="s">
        <v>408</v>
      </c>
      <c r="D461" s="127"/>
      <c r="E461" s="126" t="s">
        <v>395</v>
      </c>
      <c r="F461" s="126" t="s">
        <v>441</v>
      </c>
      <c r="G461" s="126" t="s">
        <v>395</v>
      </c>
      <c r="H461" s="126" t="s">
        <v>409</v>
      </c>
      <c r="I461" s="173" t="str">
        <f>VLOOKUP(F461,'N2K Features'!$D$5:$CL$125,4,FALSE)</f>
        <v>No</v>
      </c>
      <c r="J461" s="77">
        <f>VLOOKUP(F461,'N2K Features'!$D$5:$CL$125,5,FALSE)</f>
        <v>0</v>
      </c>
      <c r="K461" s="77">
        <f>VLOOKUP(F461,'N2K Features'!$D$5:$CL$125,6,FALSE)</f>
        <v>0</v>
      </c>
      <c r="L461" s="77" t="str">
        <f>VLOOKUP(F461,'N2K Features'!$D$5:$CL$125,7,FALSE)</f>
        <v>No</v>
      </c>
      <c r="M461" s="77" t="str">
        <f>VLOOKUP(F461,'N2K Features'!$D$5:$CL$125,8,FALSE)</f>
        <v>Negligible</v>
      </c>
      <c r="N461" s="77">
        <f>VLOOKUP(F461,'N2K Features'!$D$5:$CL$125,9,FALSE)</f>
        <v>0</v>
      </c>
      <c r="O461" s="77" t="str">
        <f>VLOOKUP(F461,'N2K Features'!$D$5:$CL$125,10,FALSE)</f>
        <v>No</v>
      </c>
      <c r="P461" s="77" t="str">
        <f>VLOOKUP(F461,'N2K Features'!$D$5:$CL$125,11,FALSE)</f>
        <v>Negligible</v>
      </c>
      <c r="Q461" s="77">
        <f>VLOOKUP(F461,'N2K Features'!$D$5:$CL$125,12,FALSE)</f>
        <v>0</v>
      </c>
      <c r="R461" s="77" t="str">
        <f>VLOOKUP(F461,'N2K Features'!$D$5:$CL$125,13,FALSE)</f>
        <v>No</v>
      </c>
      <c r="S461" s="77">
        <f>VLOOKUP(F461,'N2K Features'!$D$5:$CL$125,14,FALSE)</f>
        <v>0</v>
      </c>
      <c r="T461" s="77">
        <f>VLOOKUP(F461,'N2K Features'!$D$5:$CL$125,15,FALSE)</f>
        <v>0</v>
      </c>
      <c r="U461" s="77" t="str">
        <f>VLOOKUP(F461,'N2K Features'!$D$5:$CL$125,16,FALSE)</f>
        <v>No</v>
      </c>
      <c r="V461" s="77">
        <f>VLOOKUP(F461,'N2K Features'!$D$5:$CL$125, 17,FALSE)</f>
        <v>0</v>
      </c>
      <c r="W461" s="77">
        <f>VLOOKUP(F461,'N2K Features'!$D$5:$CL$125,18,FALSE)</f>
        <v>0</v>
      </c>
      <c r="X461" s="77" t="str">
        <f>VLOOKUP(F461,'N2K Features'!$D$5:$CL$125,19,FALSE)</f>
        <v>No</v>
      </c>
      <c r="Y461" s="77">
        <f>VLOOKUP(F461,'N2K Features'!$D$5:$CL$125,20,FALSE)</f>
        <v>0</v>
      </c>
      <c r="Z461" s="77">
        <f>VLOOKUP(F461,'N2K Features'!$D$5:$CL$125,21,FALSE)</f>
        <v>0</v>
      </c>
      <c r="AA461" s="77" t="str">
        <f>VLOOKUP(F461,'N2K Features'!$D$5:$CL$125,22,FALSE)</f>
        <v>No</v>
      </c>
      <c r="AB461" s="77">
        <f>VLOOKUP(F461,'N2K Features'!$D$5:$CL$125,23,FALSE)</f>
        <v>0</v>
      </c>
      <c r="AC461" s="77">
        <f>VLOOKUP(F461,'N2K Features'!$D$5:$CL$125,24,FALSE)</f>
        <v>0</v>
      </c>
      <c r="AD461" s="77" t="str">
        <f>VLOOKUP(F461,'N2K Features'!$D$5:$CL$125,25,FALSE)</f>
        <v>No</v>
      </c>
      <c r="AE461" s="77">
        <f>VLOOKUP(F461,'N2K Features'!$D$5:$CL$125,26,FALSE)</f>
        <v>0</v>
      </c>
      <c r="AF461" s="77">
        <f>VLOOKUP(F461,'N2K Features'!$D$5:$CL$125,27,FALSE)</f>
        <v>0</v>
      </c>
      <c r="AG461" s="77" t="str">
        <f>VLOOKUP(F461,'N2K Features'!$D$5:$CL$125,28,FALSE)</f>
        <v>No</v>
      </c>
      <c r="AH461" s="77">
        <f>VLOOKUP(F461,'N2K Features'!$D$5:$CL$125,29,FALSE)</f>
        <v>0</v>
      </c>
      <c r="AI461" s="77">
        <f>VLOOKUP(F461,'N2K Features'!$D$5:$CL$125,30,FALSE)</f>
        <v>0</v>
      </c>
      <c r="AJ461" s="77" t="str">
        <f>VLOOKUP(F461,'N2K Features'!$D$5:$CL$125,31,FALSE)</f>
        <v>No</v>
      </c>
      <c r="AK461" s="77">
        <f>VLOOKUP(F461,'N2K Features'!$D$5:$CL$125,32,FALSE)</f>
        <v>0</v>
      </c>
      <c r="AL461" s="77">
        <f>VLOOKUP(F461,'N2K Features'!$D$5:$CL$125,33,FALSE)</f>
        <v>0</v>
      </c>
      <c r="AM461" s="77" t="str">
        <f>VLOOKUP(F461,'N2K Features'!$D$5:$CL$125,34,FALSE)</f>
        <v>No</v>
      </c>
      <c r="AN461" s="77">
        <f>VLOOKUP(F461,'N2K Features'!$D$5:$CL$125,35,FALSE)</f>
        <v>0</v>
      </c>
      <c r="AO461" s="77">
        <f>VLOOKUP(F461,'N2K Features'!$D$5:$CL$125,36,FALSE)</f>
        <v>0</v>
      </c>
      <c r="AP461" s="77" t="str">
        <f>VLOOKUP(F461,'N2K Features'!$D$5:$CL$125,37,FALSE)</f>
        <v>No</v>
      </c>
      <c r="AQ461" s="77">
        <f>VLOOKUP(F461,'N2K Features'!$D$5:$CL$125,38,FALSE)</f>
        <v>0</v>
      </c>
      <c r="AR461" s="77">
        <f>VLOOKUP(F461,'N2K Features'!$D$5:$CL$125,39,FALSE)</f>
        <v>0</v>
      </c>
      <c r="AS461" s="77" t="str">
        <f>VLOOKUP(F461,'N2K Features'!$D$5:$CL$125,40,FALSE)</f>
        <v>No</v>
      </c>
      <c r="AT461" s="77">
        <f>VLOOKUP(F461,'N2K Features'!$D$5:$CL$125,41,FALSE)</f>
        <v>0</v>
      </c>
      <c r="AU461" s="77">
        <f>VLOOKUP(F461,'N2K Features'!$D$5:$CL$125,42,FALSE)</f>
        <v>0</v>
      </c>
      <c r="AV461" s="77" t="str">
        <f>VLOOKUP(F461,'N2K Features'!$D$5:$CL$125,43,FALSE)</f>
        <v>No</v>
      </c>
      <c r="AW461" s="77">
        <f>VLOOKUP(F461,'N2K Features'!$D$5:$CL$125,44,FALSE)</f>
        <v>0</v>
      </c>
      <c r="AX461" s="77">
        <f>VLOOKUP(F461,'N2K Features'!$D$5:$CL$125,45,FALSE)</f>
        <v>0</v>
      </c>
      <c r="AY461" s="77" t="str">
        <f>VLOOKUP(F461,'N2K Features'!$D$5:$CL$125,46,FALSE)</f>
        <v>No</v>
      </c>
      <c r="AZ461" s="77">
        <f>VLOOKUP(F461,'N2K Features'!$D$5:$CL$125,47,FALSE)</f>
        <v>0</v>
      </c>
      <c r="BA461" s="77">
        <f>VLOOKUP(F461,'N2K Features'!$D$5:$CL$125,48,FALSE)</f>
        <v>0</v>
      </c>
      <c r="BB461" s="77" t="str">
        <f>VLOOKUP(F461,'N2K Features'!$D$5:$CL$125,49,FALSE)</f>
        <v>No</v>
      </c>
      <c r="BC461" s="77">
        <f>VLOOKUP(F461,'N2K Features'!$D$5:$CL$125,50,FALSE)</f>
        <v>0</v>
      </c>
      <c r="BD461" s="77">
        <f>VLOOKUP(F461,'N2K Features'!$D$5:$CL$125,51,FALSE)</f>
        <v>0</v>
      </c>
      <c r="BE461" s="77" t="str">
        <f>VLOOKUP(F461,'N2K Features'!$D$5:$CL$125,52,FALSE)</f>
        <v>No</v>
      </c>
      <c r="BF461" s="77">
        <f>VLOOKUP(F461,'N2K Features'!$D$5:$CL$125,53,FALSE)</f>
        <v>0</v>
      </c>
      <c r="BG461" s="77">
        <f>VLOOKUP(F461,'N2K Features'!$D$5:$CL$125,54,FALSE)</f>
        <v>0</v>
      </c>
      <c r="BH461" s="77" t="str">
        <f>VLOOKUP(F461,'N2K Features'!$D$5:$CL$125,55,FALSE)</f>
        <v>No</v>
      </c>
      <c r="BI461" s="77">
        <f>VLOOKUP(F461,'N2K Features'!$D$5:$CL$125,56,FALSE)</f>
        <v>0</v>
      </c>
      <c r="BJ461" s="77">
        <f>VLOOKUP(F461,'N2K Features'!$D$5:$CL$125,57,FALSE)</f>
        <v>0</v>
      </c>
      <c r="BK461" s="77" t="str">
        <f>VLOOKUP(F461,'N2K Features'!$D$5:$CL$125,58,FALSE)</f>
        <v>No</v>
      </c>
      <c r="BL461" s="77">
        <f>VLOOKUP(F461,'N2K Features'!$D$5:$CL$125,59,FALSE)</f>
        <v>0</v>
      </c>
      <c r="BM461" s="77">
        <f>VLOOKUP(F461,'N2K Features'!$D$5:$CL$125,60,FALSE)</f>
        <v>0</v>
      </c>
      <c r="BN461" s="77" t="str">
        <f>VLOOKUP(F461,'N2K Features'!$D$5:$CL$125,61,FALSE)</f>
        <v>No</v>
      </c>
      <c r="BO461" s="77">
        <f>VLOOKUP(F461,'N2K Features'!$D$5:$CL$125,62,FALSE)</f>
        <v>0</v>
      </c>
      <c r="BP461" s="77">
        <f>VLOOKUP(F461,'N2K Features'!$D$5:$CL$125,63,FALSE)</f>
        <v>0</v>
      </c>
      <c r="BQ461" s="77" t="str">
        <f>VLOOKUP(F461,'N2K Features'!$D$5:$CL$125,64,FALSE)</f>
        <v>No</v>
      </c>
      <c r="BR461" s="77">
        <f>VLOOKUP(F461,'N2K Features'!$D$5:$CL$125,65,FALSE)</f>
        <v>0</v>
      </c>
      <c r="BS461" s="77">
        <f>VLOOKUP(F461,'N2K Features'!$D$5:$CL$125,66,FALSE)</f>
        <v>0</v>
      </c>
      <c r="BT461" s="77" t="str">
        <f>VLOOKUP(F461,'N2K Features'!$D$5:$CL$125,67,FALSE)</f>
        <v>No</v>
      </c>
      <c r="BU461" s="77">
        <f>VLOOKUP(F461,'N2K Features'!$D$5:$CL$125,68,FALSE)</f>
        <v>0</v>
      </c>
      <c r="BV461" s="77">
        <f>VLOOKUP(F461,'N2K Features'!$D$5:$CL$125,69,FALSE)</f>
        <v>0</v>
      </c>
      <c r="BW461" s="77" t="str">
        <f>VLOOKUP(F461,'N2K Features'!$D$5:$CL$125,70,FALSE)</f>
        <v>No</v>
      </c>
      <c r="BX461" s="77">
        <f>VLOOKUP(F461,'N2K Features'!$D$5:$CL$125,71,FALSE)</f>
        <v>0</v>
      </c>
      <c r="BY461" s="77">
        <f>VLOOKUP(F461,'N2K Features'!$D$5:$CL$125,72,FALSE)</f>
        <v>0</v>
      </c>
      <c r="BZ461" s="77" t="str">
        <f>VLOOKUP(F461,'N2K Features'!$D$5:$CL$125,73,FALSE)</f>
        <v>No</v>
      </c>
      <c r="CA461" s="77">
        <f>VLOOKUP(F461,'N2K Features'!$D$5:$CL$125,74,FALSE)</f>
        <v>0</v>
      </c>
      <c r="CB461" s="77">
        <f>VLOOKUP(F461,'N2K Features'!$D$5:$CL$125,75,FALSE)</f>
        <v>0</v>
      </c>
      <c r="CC461" s="77" t="str">
        <f>VLOOKUP(F461,'N2K Features'!$D$5:$CL$125,76,FALSE)</f>
        <v>No</v>
      </c>
      <c r="CD461" s="77">
        <f>VLOOKUP(F461,'N2K Features'!$D$5:$CL$125,77,FALSE)</f>
        <v>0</v>
      </c>
      <c r="CE461" s="77">
        <f>VLOOKUP(F461,'N2K Features'!$D$5:$CL$125,78,FALSE)</f>
        <v>0</v>
      </c>
      <c r="CF461" s="77" t="str">
        <f>VLOOKUP(F461,'N2K Features'!$D$5:$CL$125,79,FALSE)</f>
        <v>No</v>
      </c>
      <c r="CG461" s="77">
        <f>VLOOKUP(F461,'N2K Features'!$D$5:$CL$125,80,FALSE)</f>
        <v>0</v>
      </c>
      <c r="CH461" s="77">
        <f>VLOOKUP(F461,'N2K Features'!$D$5:$CL$125,81,FALSE)</f>
        <v>0</v>
      </c>
      <c r="CI461" s="77" t="str">
        <f>VLOOKUP(F461,'N2K Features'!$D$5:$CL$125,82,FALSE)</f>
        <v>No</v>
      </c>
      <c r="CJ461" s="77">
        <f>VLOOKUP(F461,'N2K Features'!$D$5:$CL$125,83,FALSE)</f>
        <v>0</v>
      </c>
      <c r="CK461" s="77">
        <f>VLOOKUP(F461,'N2K Features'!$D$5:$CL$125,84,FALSE)</f>
        <v>0</v>
      </c>
      <c r="CL461" s="77" t="str">
        <f>VLOOKUP(F461,'N2K Features'!$D$5:$CL$125,85,FALSE)</f>
        <v>Yes</v>
      </c>
      <c r="CM461" s="77">
        <f>VLOOKUP(F461,'N2K Features'!$D$5:$CL$125,86,FALSE)</f>
        <v>0</v>
      </c>
      <c r="CN461" s="77" t="str">
        <f>VLOOKUP(F461,'N2K Features'!$D$5:$CL$125,87,FALSE)</f>
        <v>Interest for birdwatchers and public.</v>
      </c>
    </row>
    <row r="462" spans="1:92" ht="14.4" hidden="1" x14ac:dyDescent="0.3">
      <c r="A462" s="126" t="s">
        <v>514</v>
      </c>
      <c r="B462" s="126" t="s">
        <v>515</v>
      </c>
      <c r="C462" s="126" t="s">
        <v>408</v>
      </c>
      <c r="D462" s="127"/>
      <c r="E462" s="126" t="s">
        <v>393</v>
      </c>
      <c r="F462" s="126" t="s">
        <v>412</v>
      </c>
      <c r="G462" s="126" t="s">
        <v>789</v>
      </c>
      <c r="H462" s="126" t="s">
        <v>409</v>
      </c>
      <c r="I462" s="173" t="str">
        <f>VLOOKUP(F462,'N2K Features'!$D$5:$CL$125,4,FALSE)</f>
        <v>No</v>
      </c>
      <c r="J462" s="77">
        <f>VLOOKUP(F462,'N2K Features'!$D$5:$CL$125,5,FALSE)</f>
        <v>0</v>
      </c>
      <c r="K462" s="77">
        <f>VLOOKUP(F462,'N2K Features'!$D$5:$CL$125,6,FALSE)</f>
        <v>0</v>
      </c>
      <c r="L462" s="77" t="str">
        <f>VLOOKUP(F462,'N2K Features'!$D$5:$CL$125,7,FALSE)</f>
        <v>No</v>
      </c>
      <c r="M462" s="77" t="str">
        <f>VLOOKUP(F462,'N2K Features'!$D$5:$CL$125,8,FALSE)</f>
        <v>Negligible</v>
      </c>
      <c r="N462" s="77">
        <f>VLOOKUP(F462,'N2K Features'!$D$5:$CL$125,9,FALSE)</f>
        <v>0</v>
      </c>
      <c r="O462" s="77" t="str">
        <f>VLOOKUP(F462,'N2K Features'!$D$5:$CL$125,10,FALSE)</f>
        <v>No</v>
      </c>
      <c r="P462" s="77" t="str">
        <f>VLOOKUP(F462,'N2K Features'!$D$5:$CL$125,11,FALSE)</f>
        <v>Negligible</v>
      </c>
      <c r="Q462" s="77">
        <f>VLOOKUP(F462,'N2K Features'!$D$5:$CL$125,12,FALSE)</f>
        <v>0</v>
      </c>
      <c r="R462" s="77" t="str">
        <f>VLOOKUP(F462,'N2K Features'!$D$5:$CL$125,13,FALSE)</f>
        <v>No</v>
      </c>
      <c r="S462" s="77">
        <f>VLOOKUP(F462,'N2K Features'!$D$5:$CL$125,14,FALSE)</f>
        <v>0</v>
      </c>
      <c r="T462" s="77">
        <f>VLOOKUP(F462,'N2K Features'!$D$5:$CL$125,15,FALSE)</f>
        <v>0</v>
      </c>
      <c r="U462" s="77" t="str">
        <f>VLOOKUP(F462,'N2K Features'!$D$5:$CL$125,16,FALSE)</f>
        <v>No</v>
      </c>
      <c r="V462" s="77">
        <f>VLOOKUP(F462,'N2K Features'!$D$5:$CL$125, 17,FALSE)</f>
        <v>0</v>
      </c>
      <c r="W462" s="77">
        <f>VLOOKUP(F462,'N2K Features'!$D$5:$CL$125,18,FALSE)</f>
        <v>0</v>
      </c>
      <c r="X462" s="77" t="str">
        <f>VLOOKUP(F462,'N2K Features'!$D$5:$CL$125,19,FALSE)</f>
        <v>No</v>
      </c>
      <c r="Y462" s="77">
        <f>VLOOKUP(F462,'N2K Features'!$D$5:$CL$125,20,FALSE)</f>
        <v>0</v>
      </c>
      <c r="Z462" s="77">
        <f>VLOOKUP(F462,'N2K Features'!$D$5:$CL$125,21,FALSE)</f>
        <v>0</v>
      </c>
      <c r="AA462" s="77" t="str">
        <f>VLOOKUP(F462,'N2K Features'!$D$5:$CL$125,22,FALSE)</f>
        <v>No</v>
      </c>
      <c r="AB462" s="77">
        <f>VLOOKUP(F462,'N2K Features'!$D$5:$CL$125,23,FALSE)</f>
        <v>0</v>
      </c>
      <c r="AC462" s="77">
        <f>VLOOKUP(F462,'N2K Features'!$D$5:$CL$125,24,FALSE)</f>
        <v>0</v>
      </c>
      <c r="AD462" s="77" t="str">
        <f>VLOOKUP(F462,'N2K Features'!$D$5:$CL$125,25,FALSE)</f>
        <v>No</v>
      </c>
      <c r="AE462" s="77">
        <f>VLOOKUP(F462,'N2K Features'!$D$5:$CL$125,26,FALSE)</f>
        <v>0</v>
      </c>
      <c r="AF462" s="77">
        <f>VLOOKUP(F462,'N2K Features'!$D$5:$CL$125,27,FALSE)</f>
        <v>0</v>
      </c>
      <c r="AG462" s="77" t="str">
        <f>VLOOKUP(F462,'N2K Features'!$D$5:$CL$125,28,FALSE)</f>
        <v>No</v>
      </c>
      <c r="AH462" s="77">
        <f>VLOOKUP(F462,'N2K Features'!$D$5:$CL$125,29,FALSE)</f>
        <v>0</v>
      </c>
      <c r="AI462" s="77">
        <f>VLOOKUP(F462,'N2K Features'!$D$5:$CL$125,30,FALSE)</f>
        <v>0</v>
      </c>
      <c r="AJ462" s="77" t="str">
        <f>VLOOKUP(F462,'N2K Features'!$D$5:$CL$125,31,FALSE)</f>
        <v>No</v>
      </c>
      <c r="AK462" s="77">
        <f>VLOOKUP(F462,'N2K Features'!$D$5:$CL$125,32,FALSE)</f>
        <v>0</v>
      </c>
      <c r="AL462" s="77">
        <f>VLOOKUP(F462,'N2K Features'!$D$5:$CL$125,33,FALSE)</f>
        <v>0</v>
      </c>
      <c r="AM462" s="77" t="str">
        <f>VLOOKUP(F462,'N2K Features'!$D$5:$CL$125,34,FALSE)</f>
        <v>No</v>
      </c>
      <c r="AN462" s="77">
        <f>VLOOKUP(F462,'N2K Features'!$D$5:$CL$125,35,FALSE)</f>
        <v>0</v>
      </c>
      <c r="AO462" s="77">
        <f>VLOOKUP(F462,'N2K Features'!$D$5:$CL$125,36,FALSE)</f>
        <v>0</v>
      </c>
      <c r="AP462" s="77" t="str">
        <f>VLOOKUP(F462,'N2K Features'!$D$5:$CL$125,37,FALSE)</f>
        <v>No</v>
      </c>
      <c r="AQ462" s="77">
        <f>VLOOKUP(F462,'N2K Features'!$D$5:$CL$125,38,FALSE)</f>
        <v>0</v>
      </c>
      <c r="AR462" s="77">
        <f>VLOOKUP(F462,'N2K Features'!$D$5:$CL$125,39,FALSE)</f>
        <v>0</v>
      </c>
      <c r="AS462" s="77" t="str">
        <f>VLOOKUP(F462,'N2K Features'!$D$5:$CL$125,40,FALSE)</f>
        <v>No</v>
      </c>
      <c r="AT462" s="77">
        <f>VLOOKUP(F462,'N2K Features'!$D$5:$CL$125,41,FALSE)</f>
        <v>0</v>
      </c>
      <c r="AU462" s="77">
        <f>VLOOKUP(F462,'N2K Features'!$D$5:$CL$125,42,FALSE)</f>
        <v>0</v>
      </c>
      <c r="AV462" s="77" t="str">
        <f>VLOOKUP(F462,'N2K Features'!$D$5:$CL$125,43,FALSE)</f>
        <v>No</v>
      </c>
      <c r="AW462" s="77">
        <f>VLOOKUP(F462,'N2K Features'!$D$5:$CL$125,44,FALSE)</f>
        <v>0</v>
      </c>
      <c r="AX462" s="77">
        <f>VLOOKUP(F462,'N2K Features'!$D$5:$CL$125,45,FALSE)</f>
        <v>0</v>
      </c>
      <c r="AY462" s="77" t="str">
        <f>VLOOKUP(F462,'N2K Features'!$D$5:$CL$125,46,FALSE)</f>
        <v>No</v>
      </c>
      <c r="AZ462" s="77">
        <f>VLOOKUP(F462,'N2K Features'!$D$5:$CL$125,47,FALSE)</f>
        <v>0</v>
      </c>
      <c r="BA462" s="77">
        <f>VLOOKUP(F462,'N2K Features'!$D$5:$CL$125,48,FALSE)</f>
        <v>0</v>
      </c>
      <c r="BB462" s="77" t="str">
        <f>VLOOKUP(F462,'N2K Features'!$D$5:$CL$125,49,FALSE)</f>
        <v>No</v>
      </c>
      <c r="BC462" s="77">
        <f>VLOOKUP(F462,'N2K Features'!$D$5:$CL$125,50,FALSE)</f>
        <v>0</v>
      </c>
      <c r="BD462" s="77">
        <f>VLOOKUP(F462,'N2K Features'!$D$5:$CL$125,51,FALSE)</f>
        <v>0</v>
      </c>
      <c r="BE462" s="77" t="str">
        <f>VLOOKUP(F462,'N2K Features'!$D$5:$CL$125,52,FALSE)</f>
        <v>No</v>
      </c>
      <c r="BF462" s="77">
        <f>VLOOKUP(F462,'N2K Features'!$D$5:$CL$125,53,FALSE)</f>
        <v>0</v>
      </c>
      <c r="BG462" s="77">
        <f>VLOOKUP(F462,'N2K Features'!$D$5:$CL$125,54,FALSE)</f>
        <v>0</v>
      </c>
      <c r="BH462" s="77" t="str">
        <f>VLOOKUP(F462,'N2K Features'!$D$5:$CL$125,55,FALSE)</f>
        <v>No</v>
      </c>
      <c r="BI462" s="77">
        <f>VLOOKUP(F462,'N2K Features'!$D$5:$CL$125,56,FALSE)</f>
        <v>0</v>
      </c>
      <c r="BJ462" s="77">
        <f>VLOOKUP(F462,'N2K Features'!$D$5:$CL$125,57,FALSE)</f>
        <v>0</v>
      </c>
      <c r="BK462" s="77" t="str">
        <f>VLOOKUP(F462,'N2K Features'!$D$5:$CL$125,58,FALSE)</f>
        <v>No</v>
      </c>
      <c r="BL462" s="77">
        <f>VLOOKUP(F462,'N2K Features'!$D$5:$CL$125,59,FALSE)</f>
        <v>0</v>
      </c>
      <c r="BM462" s="77">
        <f>VLOOKUP(F462,'N2K Features'!$D$5:$CL$125,60,FALSE)</f>
        <v>0</v>
      </c>
      <c r="BN462" s="77" t="str">
        <f>VLOOKUP(F462,'N2K Features'!$D$5:$CL$125,61,FALSE)</f>
        <v>No</v>
      </c>
      <c r="BO462" s="77">
        <f>VLOOKUP(F462,'N2K Features'!$D$5:$CL$125,62,FALSE)</f>
        <v>0</v>
      </c>
      <c r="BP462" s="77">
        <f>VLOOKUP(F462,'N2K Features'!$D$5:$CL$125,63,FALSE)</f>
        <v>0</v>
      </c>
      <c r="BQ462" s="77" t="str">
        <f>VLOOKUP(F462,'N2K Features'!$D$5:$CL$125,64,FALSE)</f>
        <v>No</v>
      </c>
      <c r="BR462" s="77">
        <f>VLOOKUP(F462,'N2K Features'!$D$5:$CL$125,65,FALSE)</f>
        <v>0</v>
      </c>
      <c r="BS462" s="77">
        <f>VLOOKUP(F462,'N2K Features'!$D$5:$CL$125,66,FALSE)</f>
        <v>0</v>
      </c>
      <c r="BT462" s="77" t="str">
        <f>VLOOKUP(F462,'N2K Features'!$D$5:$CL$125,67,FALSE)</f>
        <v>No</v>
      </c>
      <c r="BU462" s="77">
        <f>VLOOKUP(F462,'N2K Features'!$D$5:$CL$125,68,FALSE)</f>
        <v>0</v>
      </c>
      <c r="BV462" s="77">
        <f>VLOOKUP(F462,'N2K Features'!$D$5:$CL$125,69,FALSE)</f>
        <v>0</v>
      </c>
      <c r="BW462" s="77" t="str">
        <f>VLOOKUP(F462,'N2K Features'!$D$5:$CL$125,70,FALSE)</f>
        <v>No</v>
      </c>
      <c r="BX462" s="77">
        <f>VLOOKUP(F462,'N2K Features'!$D$5:$CL$125,71,FALSE)</f>
        <v>0</v>
      </c>
      <c r="BY462" s="77">
        <f>VLOOKUP(F462,'N2K Features'!$D$5:$CL$125,72,FALSE)</f>
        <v>0</v>
      </c>
      <c r="BZ462" s="77" t="str">
        <f>VLOOKUP(F462,'N2K Features'!$D$5:$CL$125,73,FALSE)</f>
        <v>No</v>
      </c>
      <c r="CA462" s="77">
        <f>VLOOKUP(F462,'N2K Features'!$D$5:$CL$125,74,FALSE)</f>
        <v>0</v>
      </c>
      <c r="CB462" s="77">
        <f>VLOOKUP(F462,'N2K Features'!$D$5:$CL$125,75,FALSE)</f>
        <v>0</v>
      </c>
      <c r="CC462" s="77" t="str">
        <f>VLOOKUP(F462,'N2K Features'!$D$5:$CL$125,76,FALSE)</f>
        <v>No</v>
      </c>
      <c r="CD462" s="77">
        <f>VLOOKUP(F462,'N2K Features'!$D$5:$CL$125,77,FALSE)</f>
        <v>0</v>
      </c>
      <c r="CE462" s="77">
        <f>VLOOKUP(F462,'N2K Features'!$D$5:$CL$125,78,FALSE)</f>
        <v>0</v>
      </c>
      <c r="CF462" s="77" t="str">
        <f>VLOOKUP(F462,'N2K Features'!$D$5:$CL$125,79,FALSE)</f>
        <v>No</v>
      </c>
      <c r="CG462" s="77">
        <f>VLOOKUP(F462,'N2K Features'!$D$5:$CL$125,80,FALSE)</f>
        <v>0</v>
      </c>
      <c r="CH462" s="77">
        <f>VLOOKUP(F462,'N2K Features'!$D$5:$CL$125,81,FALSE)</f>
        <v>0</v>
      </c>
      <c r="CI462" s="77" t="str">
        <f>VLOOKUP(F462,'N2K Features'!$D$5:$CL$125,82,FALSE)</f>
        <v>No</v>
      </c>
      <c r="CJ462" s="77">
        <f>VLOOKUP(F462,'N2K Features'!$D$5:$CL$125,83,FALSE)</f>
        <v>0</v>
      </c>
      <c r="CK462" s="77">
        <f>VLOOKUP(F462,'N2K Features'!$D$5:$CL$125,84,FALSE)</f>
        <v>0</v>
      </c>
      <c r="CL462" s="77" t="str">
        <f>VLOOKUP(F462,'N2K Features'!$D$5:$CL$125,85,FALSE)</f>
        <v>Yes</v>
      </c>
      <c r="CM462" s="77">
        <f>VLOOKUP(F462,'N2K Features'!$D$5:$CL$125,86,FALSE)</f>
        <v>0</v>
      </c>
      <c r="CN462" s="77" t="str">
        <f>VLOOKUP(F462,'N2K Features'!$D$5:$CL$125,87,FALSE)</f>
        <v>Interest for birdwatchers and public.</v>
      </c>
    </row>
    <row r="463" spans="1:92" ht="14.4" hidden="1" x14ac:dyDescent="0.3">
      <c r="A463" s="126" t="s">
        <v>514</v>
      </c>
      <c r="B463" s="126" t="s">
        <v>515</v>
      </c>
      <c r="C463" s="126" t="s">
        <v>408</v>
      </c>
      <c r="D463" s="127"/>
      <c r="E463" s="126" t="s">
        <v>393</v>
      </c>
      <c r="F463" s="126" t="s">
        <v>414</v>
      </c>
      <c r="G463" s="126" t="s">
        <v>802</v>
      </c>
      <c r="H463" s="126" t="s">
        <v>409</v>
      </c>
      <c r="I463" s="173" t="str">
        <f>VLOOKUP(F463,'N2K Features'!$D$5:$CL$125,4,FALSE)</f>
        <v>No</v>
      </c>
      <c r="J463" s="77">
        <f>VLOOKUP(F463,'N2K Features'!$D$5:$CL$125,5,FALSE)</f>
        <v>0</v>
      </c>
      <c r="K463" s="77">
        <f>VLOOKUP(F463,'N2K Features'!$D$5:$CL$125,6,FALSE)</f>
        <v>0</v>
      </c>
      <c r="L463" s="77" t="str">
        <f>VLOOKUP(F463,'N2K Features'!$D$5:$CL$125,7,FALSE)</f>
        <v>No</v>
      </c>
      <c r="M463" s="77" t="str">
        <f>VLOOKUP(F463,'N2K Features'!$D$5:$CL$125,8,FALSE)</f>
        <v>Negligible</v>
      </c>
      <c r="N463" s="77">
        <f>VLOOKUP(F463,'N2K Features'!$D$5:$CL$125,9,FALSE)</f>
        <v>0</v>
      </c>
      <c r="O463" s="77" t="str">
        <f>VLOOKUP(F463,'N2K Features'!$D$5:$CL$125,10,FALSE)</f>
        <v>No</v>
      </c>
      <c r="P463" s="77" t="str">
        <f>VLOOKUP(F463,'N2K Features'!$D$5:$CL$125,11,FALSE)</f>
        <v>Negligible</v>
      </c>
      <c r="Q463" s="77">
        <f>VLOOKUP(F463,'N2K Features'!$D$5:$CL$125,12,FALSE)</f>
        <v>0</v>
      </c>
      <c r="R463" s="77" t="str">
        <f>VLOOKUP(F463,'N2K Features'!$D$5:$CL$125,13,FALSE)</f>
        <v>No</v>
      </c>
      <c r="S463" s="77">
        <f>VLOOKUP(F463,'N2K Features'!$D$5:$CL$125,14,FALSE)</f>
        <v>0</v>
      </c>
      <c r="T463" s="77">
        <f>VLOOKUP(F463,'N2K Features'!$D$5:$CL$125,15,FALSE)</f>
        <v>0</v>
      </c>
      <c r="U463" s="77" t="str">
        <f>VLOOKUP(F463,'N2K Features'!$D$5:$CL$125,16,FALSE)</f>
        <v>No</v>
      </c>
      <c r="V463" s="77">
        <f>VLOOKUP(F463,'N2K Features'!$D$5:$CL$125, 17,FALSE)</f>
        <v>0</v>
      </c>
      <c r="W463" s="77">
        <f>VLOOKUP(F463,'N2K Features'!$D$5:$CL$125,18,FALSE)</f>
        <v>0</v>
      </c>
      <c r="X463" s="77" t="str">
        <f>VLOOKUP(F463,'N2K Features'!$D$5:$CL$125,19,FALSE)</f>
        <v>No</v>
      </c>
      <c r="Y463" s="77">
        <f>VLOOKUP(F463,'N2K Features'!$D$5:$CL$125,20,FALSE)</f>
        <v>0</v>
      </c>
      <c r="Z463" s="77">
        <f>VLOOKUP(F463,'N2K Features'!$D$5:$CL$125,21,FALSE)</f>
        <v>0</v>
      </c>
      <c r="AA463" s="77" t="str">
        <f>VLOOKUP(F463,'N2K Features'!$D$5:$CL$125,22,FALSE)</f>
        <v>No</v>
      </c>
      <c r="AB463" s="77">
        <f>VLOOKUP(F463,'N2K Features'!$D$5:$CL$125,23,FALSE)</f>
        <v>0</v>
      </c>
      <c r="AC463" s="77">
        <f>VLOOKUP(F463,'N2K Features'!$D$5:$CL$125,24,FALSE)</f>
        <v>0</v>
      </c>
      <c r="AD463" s="77" t="str">
        <f>VLOOKUP(F463,'N2K Features'!$D$5:$CL$125,25,FALSE)</f>
        <v>No</v>
      </c>
      <c r="AE463" s="77">
        <f>VLOOKUP(F463,'N2K Features'!$D$5:$CL$125,26,FALSE)</f>
        <v>0</v>
      </c>
      <c r="AF463" s="77">
        <f>VLOOKUP(F463,'N2K Features'!$D$5:$CL$125,27,FALSE)</f>
        <v>0</v>
      </c>
      <c r="AG463" s="77" t="str">
        <f>VLOOKUP(F463,'N2K Features'!$D$5:$CL$125,28,FALSE)</f>
        <v>No</v>
      </c>
      <c r="AH463" s="77">
        <f>VLOOKUP(F463,'N2K Features'!$D$5:$CL$125,29,FALSE)</f>
        <v>0</v>
      </c>
      <c r="AI463" s="77">
        <f>VLOOKUP(F463,'N2K Features'!$D$5:$CL$125,30,FALSE)</f>
        <v>0</v>
      </c>
      <c r="AJ463" s="77" t="str">
        <f>VLOOKUP(F463,'N2K Features'!$D$5:$CL$125,31,FALSE)</f>
        <v>No</v>
      </c>
      <c r="AK463" s="77">
        <f>VLOOKUP(F463,'N2K Features'!$D$5:$CL$125,32,FALSE)</f>
        <v>0</v>
      </c>
      <c r="AL463" s="77">
        <f>VLOOKUP(F463,'N2K Features'!$D$5:$CL$125,33,FALSE)</f>
        <v>0</v>
      </c>
      <c r="AM463" s="77" t="str">
        <f>VLOOKUP(F463,'N2K Features'!$D$5:$CL$125,34,FALSE)</f>
        <v>No</v>
      </c>
      <c r="AN463" s="77">
        <f>VLOOKUP(F463,'N2K Features'!$D$5:$CL$125,35,FALSE)</f>
        <v>0</v>
      </c>
      <c r="AO463" s="77">
        <f>VLOOKUP(F463,'N2K Features'!$D$5:$CL$125,36,FALSE)</f>
        <v>0</v>
      </c>
      <c r="AP463" s="77" t="str">
        <f>VLOOKUP(F463,'N2K Features'!$D$5:$CL$125,37,FALSE)</f>
        <v>No</v>
      </c>
      <c r="AQ463" s="77">
        <f>VLOOKUP(F463,'N2K Features'!$D$5:$CL$125,38,FALSE)</f>
        <v>0</v>
      </c>
      <c r="AR463" s="77">
        <f>VLOOKUP(F463,'N2K Features'!$D$5:$CL$125,39,FALSE)</f>
        <v>0</v>
      </c>
      <c r="AS463" s="77" t="str">
        <f>VLOOKUP(F463,'N2K Features'!$D$5:$CL$125,40,FALSE)</f>
        <v>No</v>
      </c>
      <c r="AT463" s="77">
        <f>VLOOKUP(F463,'N2K Features'!$D$5:$CL$125,41,FALSE)</f>
        <v>0</v>
      </c>
      <c r="AU463" s="77">
        <f>VLOOKUP(F463,'N2K Features'!$D$5:$CL$125,42,FALSE)</f>
        <v>0</v>
      </c>
      <c r="AV463" s="77" t="str">
        <f>VLOOKUP(F463,'N2K Features'!$D$5:$CL$125,43,FALSE)</f>
        <v>No</v>
      </c>
      <c r="AW463" s="77">
        <f>VLOOKUP(F463,'N2K Features'!$D$5:$CL$125,44,FALSE)</f>
        <v>0</v>
      </c>
      <c r="AX463" s="77">
        <f>VLOOKUP(F463,'N2K Features'!$D$5:$CL$125,45,FALSE)</f>
        <v>0</v>
      </c>
      <c r="AY463" s="77" t="str">
        <f>VLOOKUP(F463,'N2K Features'!$D$5:$CL$125,46,FALSE)</f>
        <v>No</v>
      </c>
      <c r="AZ463" s="77">
        <f>VLOOKUP(F463,'N2K Features'!$D$5:$CL$125,47,FALSE)</f>
        <v>0</v>
      </c>
      <c r="BA463" s="77">
        <f>VLOOKUP(F463,'N2K Features'!$D$5:$CL$125,48,FALSE)</f>
        <v>0</v>
      </c>
      <c r="BB463" s="77" t="str">
        <f>VLOOKUP(F463,'N2K Features'!$D$5:$CL$125,49,FALSE)</f>
        <v>No</v>
      </c>
      <c r="BC463" s="77">
        <f>VLOOKUP(F463,'N2K Features'!$D$5:$CL$125,50,FALSE)</f>
        <v>0</v>
      </c>
      <c r="BD463" s="77">
        <f>VLOOKUP(F463,'N2K Features'!$D$5:$CL$125,51,FALSE)</f>
        <v>0</v>
      </c>
      <c r="BE463" s="77" t="str">
        <f>VLOOKUP(F463,'N2K Features'!$D$5:$CL$125,52,FALSE)</f>
        <v>No</v>
      </c>
      <c r="BF463" s="77">
        <f>VLOOKUP(F463,'N2K Features'!$D$5:$CL$125,53,FALSE)</f>
        <v>0</v>
      </c>
      <c r="BG463" s="77">
        <f>VLOOKUP(F463,'N2K Features'!$D$5:$CL$125,54,FALSE)</f>
        <v>0</v>
      </c>
      <c r="BH463" s="77" t="str">
        <f>VLOOKUP(F463,'N2K Features'!$D$5:$CL$125,55,FALSE)</f>
        <v>No</v>
      </c>
      <c r="BI463" s="77">
        <f>VLOOKUP(F463,'N2K Features'!$D$5:$CL$125,56,FALSE)</f>
        <v>0</v>
      </c>
      <c r="BJ463" s="77">
        <f>VLOOKUP(F463,'N2K Features'!$D$5:$CL$125,57,FALSE)</f>
        <v>0</v>
      </c>
      <c r="BK463" s="77" t="str">
        <f>VLOOKUP(F463,'N2K Features'!$D$5:$CL$125,58,FALSE)</f>
        <v>No</v>
      </c>
      <c r="BL463" s="77">
        <f>VLOOKUP(F463,'N2K Features'!$D$5:$CL$125,59,FALSE)</f>
        <v>0</v>
      </c>
      <c r="BM463" s="77">
        <f>VLOOKUP(F463,'N2K Features'!$D$5:$CL$125,60,FALSE)</f>
        <v>0</v>
      </c>
      <c r="BN463" s="77" t="str">
        <f>VLOOKUP(F463,'N2K Features'!$D$5:$CL$125,61,FALSE)</f>
        <v>No</v>
      </c>
      <c r="BO463" s="77">
        <f>VLOOKUP(F463,'N2K Features'!$D$5:$CL$125,62,FALSE)</f>
        <v>0</v>
      </c>
      <c r="BP463" s="77">
        <f>VLOOKUP(F463,'N2K Features'!$D$5:$CL$125,63,FALSE)</f>
        <v>0</v>
      </c>
      <c r="BQ463" s="77" t="str">
        <f>VLOOKUP(F463,'N2K Features'!$D$5:$CL$125,64,FALSE)</f>
        <v>No</v>
      </c>
      <c r="BR463" s="77">
        <f>VLOOKUP(F463,'N2K Features'!$D$5:$CL$125,65,FALSE)</f>
        <v>0</v>
      </c>
      <c r="BS463" s="77">
        <f>VLOOKUP(F463,'N2K Features'!$D$5:$CL$125,66,FALSE)</f>
        <v>0</v>
      </c>
      <c r="BT463" s="77" t="str">
        <f>VLOOKUP(F463,'N2K Features'!$D$5:$CL$125,67,FALSE)</f>
        <v>No</v>
      </c>
      <c r="BU463" s="77">
        <f>VLOOKUP(F463,'N2K Features'!$D$5:$CL$125,68,FALSE)</f>
        <v>0</v>
      </c>
      <c r="BV463" s="77">
        <f>VLOOKUP(F463,'N2K Features'!$D$5:$CL$125,69,FALSE)</f>
        <v>0</v>
      </c>
      <c r="BW463" s="77" t="str">
        <f>VLOOKUP(F463,'N2K Features'!$D$5:$CL$125,70,FALSE)</f>
        <v>No</v>
      </c>
      <c r="BX463" s="77">
        <f>VLOOKUP(F463,'N2K Features'!$D$5:$CL$125,71,FALSE)</f>
        <v>0</v>
      </c>
      <c r="BY463" s="77">
        <f>VLOOKUP(F463,'N2K Features'!$D$5:$CL$125,72,FALSE)</f>
        <v>0</v>
      </c>
      <c r="BZ463" s="77" t="str">
        <f>VLOOKUP(F463,'N2K Features'!$D$5:$CL$125,73,FALSE)</f>
        <v>No</v>
      </c>
      <c r="CA463" s="77">
        <f>VLOOKUP(F463,'N2K Features'!$D$5:$CL$125,74,FALSE)</f>
        <v>0</v>
      </c>
      <c r="CB463" s="77">
        <f>VLOOKUP(F463,'N2K Features'!$D$5:$CL$125,75,FALSE)</f>
        <v>0</v>
      </c>
      <c r="CC463" s="77" t="str">
        <f>VLOOKUP(F463,'N2K Features'!$D$5:$CL$125,76,FALSE)</f>
        <v>No</v>
      </c>
      <c r="CD463" s="77">
        <f>VLOOKUP(F463,'N2K Features'!$D$5:$CL$125,77,FALSE)</f>
        <v>0</v>
      </c>
      <c r="CE463" s="77">
        <f>VLOOKUP(F463,'N2K Features'!$D$5:$CL$125,78,FALSE)</f>
        <v>0</v>
      </c>
      <c r="CF463" s="77" t="str">
        <f>VLOOKUP(F463,'N2K Features'!$D$5:$CL$125,79,FALSE)</f>
        <v>No</v>
      </c>
      <c r="CG463" s="77">
        <f>VLOOKUP(F463,'N2K Features'!$D$5:$CL$125,80,FALSE)</f>
        <v>0</v>
      </c>
      <c r="CH463" s="77">
        <f>VLOOKUP(F463,'N2K Features'!$D$5:$CL$125,81,FALSE)</f>
        <v>0</v>
      </c>
      <c r="CI463" s="77" t="str">
        <f>VLOOKUP(F463,'N2K Features'!$D$5:$CL$125,82,FALSE)</f>
        <v>No</v>
      </c>
      <c r="CJ463" s="77">
        <f>VLOOKUP(F463,'N2K Features'!$D$5:$CL$125,83,FALSE)</f>
        <v>0</v>
      </c>
      <c r="CK463" s="77">
        <f>VLOOKUP(F463,'N2K Features'!$D$5:$CL$125,84,FALSE)</f>
        <v>0</v>
      </c>
      <c r="CL463" s="77" t="str">
        <f>VLOOKUP(F463,'N2K Features'!$D$5:$CL$125,85,FALSE)</f>
        <v>Yes</v>
      </c>
      <c r="CM463" s="77">
        <f>VLOOKUP(F463,'N2K Features'!$D$5:$CL$125,86,FALSE)</f>
        <v>0</v>
      </c>
      <c r="CN463" s="77" t="str">
        <f>VLOOKUP(F463,'N2K Features'!$D$5:$CL$125,87,FALSE)</f>
        <v>Interest for birdwatchers and public.</v>
      </c>
    </row>
    <row r="464" spans="1:92" ht="14.4" hidden="1" x14ac:dyDescent="0.3">
      <c r="A464" s="126" t="s">
        <v>514</v>
      </c>
      <c r="B464" s="126" t="s">
        <v>515</v>
      </c>
      <c r="C464" s="126" t="s">
        <v>408</v>
      </c>
      <c r="D464" s="127"/>
      <c r="E464" s="126" t="s">
        <v>393</v>
      </c>
      <c r="F464" s="126" t="s">
        <v>461</v>
      </c>
      <c r="G464" s="126" t="s">
        <v>790</v>
      </c>
      <c r="H464" s="126" t="s">
        <v>409</v>
      </c>
      <c r="I464" s="173" t="str">
        <f>VLOOKUP(F464,'N2K Features'!$D$5:$CL$125,4,FALSE)</f>
        <v>No</v>
      </c>
      <c r="J464" s="77">
        <f>VLOOKUP(F464,'N2K Features'!$D$5:$CL$125,5,FALSE)</f>
        <v>0</v>
      </c>
      <c r="K464" s="77">
        <f>VLOOKUP(F464,'N2K Features'!$D$5:$CL$125,6,FALSE)</f>
        <v>0</v>
      </c>
      <c r="L464" s="77" t="str">
        <f>VLOOKUP(F464,'N2K Features'!$D$5:$CL$125,7,FALSE)</f>
        <v>No</v>
      </c>
      <c r="M464" s="77" t="str">
        <f>VLOOKUP(F464,'N2K Features'!$D$5:$CL$125,8,FALSE)</f>
        <v>Negligible</v>
      </c>
      <c r="N464" s="77">
        <f>VLOOKUP(F464,'N2K Features'!$D$5:$CL$125,9,FALSE)</f>
        <v>0</v>
      </c>
      <c r="O464" s="77" t="str">
        <f>VLOOKUP(F464,'N2K Features'!$D$5:$CL$125,10,FALSE)</f>
        <v>No</v>
      </c>
      <c r="P464" s="77" t="str">
        <f>VLOOKUP(F464,'N2K Features'!$D$5:$CL$125,11,FALSE)</f>
        <v>Negligible</v>
      </c>
      <c r="Q464" s="77">
        <f>VLOOKUP(F464,'N2K Features'!$D$5:$CL$125,12,FALSE)</f>
        <v>0</v>
      </c>
      <c r="R464" s="77" t="str">
        <f>VLOOKUP(F464,'N2K Features'!$D$5:$CL$125,13,FALSE)</f>
        <v>No</v>
      </c>
      <c r="S464" s="77">
        <f>VLOOKUP(F464,'N2K Features'!$D$5:$CL$125,14,FALSE)</f>
        <v>0</v>
      </c>
      <c r="T464" s="77">
        <f>VLOOKUP(F464,'N2K Features'!$D$5:$CL$125,15,FALSE)</f>
        <v>0</v>
      </c>
      <c r="U464" s="77" t="str">
        <f>VLOOKUP(F464,'N2K Features'!$D$5:$CL$125,16,FALSE)</f>
        <v>No</v>
      </c>
      <c r="V464" s="77">
        <f>VLOOKUP(F464,'N2K Features'!$D$5:$CL$125, 17,FALSE)</f>
        <v>0</v>
      </c>
      <c r="W464" s="77">
        <f>VLOOKUP(F464,'N2K Features'!$D$5:$CL$125,18,FALSE)</f>
        <v>0</v>
      </c>
      <c r="X464" s="77" t="str">
        <f>VLOOKUP(F464,'N2K Features'!$D$5:$CL$125,19,FALSE)</f>
        <v>No</v>
      </c>
      <c r="Y464" s="77">
        <f>VLOOKUP(F464,'N2K Features'!$D$5:$CL$125,20,FALSE)</f>
        <v>0</v>
      </c>
      <c r="Z464" s="77">
        <f>VLOOKUP(F464,'N2K Features'!$D$5:$CL$125,21,FALSE)</f>
        <v>0</v>
      </c>
      <c r="AA464" s="77" t="str">
        <f>VLOOKUP(F464,'N2K Features'!$D$5:$CL$125,22,FALSE)</f>
        <v>No</v>
      </c>
      <c r="AB464" s="77">
        <f>VLOOKUP(F464,'N2K Features'!$D$5:$CL$125,23,FALSE)</f>
        <v>0</v>
      </c>
      <c r="AC464" s="77">
        <f>VLOOKUP(F464,'N2K Features'!$D$5:$CL$125,24,FALSE)</f>
        <v>0</v>
      </c>
      <c r="AD464" s="77" t="str">
        <f>VLOOKUP(F464,'N2K Features'!$D$5:$CL$125,25,FALSE)</f>
        <v>No</v>
      </c>
      <c r="AE464" s="77">
        <f>VLOOKUP(F464,'N2K Features'!$D$5:$CL$125,26,FALSE)</f>
        <v>0</v>
      </c>
      <c r="AF464" s="77">
        <f>VLOOKUP(F464,'N2K Features'!$D$5:$CL$125,27,FALSE)</f>
        <v>0</v>
      </c>
      <c r="AG464" s="77" t="str">
        <f>VLOOKUP(F464,'N2K Features'!$D$5:$CL$125,28,FALSE)</f>
        <v>No</v>
      </c>
      <c r="AH464" s="77">
        <f>VLOOKUP(F464,'N2K Features'!$D$5:$CL$125,29,FALSE)</f>
        <v>0</v>
      </c>
      <c r="AI464" s="77">
        <f>VLOOKUP(F464,'N2K Features'!$D$5:$CL$125,30,FALSE)</f>
        <v>0</v>
      </c>
      <c r="AJ464" s="77" t="str">
        <f>VLOOKUP(F464,'N2K Features'!$D$5:$CL$125,31,FALSE)</f>
        <v>No</v>
      </c>
      <c r="AK464" s="77">
        <f>VLOOKUP(F464,'N2K Features'!$D$5:$CL$125,32,FALSE)</f>
        <v>0</v>
      </c>
      <c r="AL464" s="77">
        <f>VLOOKUP(F464,'N2K Features'!$D$5:$CL$125,33,FALSE)</f>
        <v>0</v>
      </c>
      <c r="AM464" s="77" t="str">
        <f>VLOOKUP(F464,'N2K Features'!$D$5:$CL$125,34,FALSE)</f>
        <v>No</v>
      </c>
      <c r="AN464" s="77">
        <f>VLOOKUP(F464,'N2K Features'!$D$5:$CL$125,35,FALSE)</f>
        <v>0</v>
      </c>
      <c r="AO464" s="77">
        <f>VLOOKUP(F464,'N2K Features'!$D$5:$CL$125,36,FALSE)</f>
        <v>0</v>
      </c>
      <c r="AP464" s="77" t="str">
        <f>VLOOKUP(F464,'N2K Features'!$D$5:$CL$125,37,FALSE)</f>
        <v>No</v>
      </c>
      <c r="AQ464" s="77">
        <f>VLOOKUP(F464,'N2K Features'!$D$5:$CL$125,38,FALSE)</f>
        <v>0</v>
      </c>
      <c r="AR464" s="77">
        <f>VLOOKUP(F464,'N2K Features'!$D$5:$CL$125,39,FALSE)</f>
        <v>0</v>
      </c>
      <c r="AS464" s="77" t="str">
        <f>VLOOKUP(F464,'N2K Features'!$D$5:$CL$125,40,FALSE)</f>
        <v>No</v>
      </c>
      <c r="AT464" s="77">
        <f>VLOOKUP(F464,'N2K Features'!$D$5:$CL$125,41,FALSE)</f>
        <v>0</v>
      </c>
      <c r="AU464" s="77">
        <f>VLOOKUP(F464,'N2K Features'!$D$5:$CL$125,42,FALSE)</f>
        <v>0</v>
      </c>
      <c r="AV464" s="77" t="str">
        <f>VLOOKUP(F464,'N2K Features'!$D$5:$CL$125,43,FALSE)</f>
        <v>No</v>
      </c>
      <c r="AW464" s="77">
        <f>VLOOKUP(F464,'N2K Features'!$D$5:$CL$125,44,FALSE)</f>
        <v>0</v>
      </c>
      <c r="AX464" s="77">
        <f>VLOOKUP(F464,'N2K Features'!$D$5:$CL$125,45,FALSE)</f>
        <v>0</v>
      </c>
      <c r="AY464" s="77" t="str">
        <f>VLOOKUP(F464,'N2K Features'!$D$5:$CL$125,46,FALSE)</f>
        <v>No</v>
      </c>
      <c r="AZ464" s="77">
        <f>VLOOKUP(F464,'N2K Features'!$D$5:$CL$125,47,FALSE)</f>
        <v>0</v>
      </c>
      <c r="BA464" s="77">
        <f>VLOOKUP(F464,'N2K Features'!$D$5:$CL$125,48,FALSE)</f>
        <v>0</v>
      </c>
      <c r="BB464" s="77" t="str">
        <f>VLOOKUP(F464,'N2K Features'!$D$5:$CL$125,49,FALSE)</f>
        <v>No</v>
      </c>
      <c r="BC464" s="77">
        <f>VLOOKUP(F464,'N2K Features'!$D$5:$CL$125,50,FALSE)</f>
        <v>0</v>
      </c>
      <c r="BD464" s="77">
        <f>VLOOKUP(F464,'N2K Features'!$D$5:$CL$125,51,FALSE)</f>
        <v>0</v>
      </c>
      <c r="BE464" s="77" t="str">
        <f>VLOOKUP(F464,'N2K Features'!$D$5:$CL$125,52,FALSE)</f>
        <v>No</v>
      </c>
      <c r="BF464" s="77">
        <f>VLOOKUP(F464,'N2K Features'!$D$5:$CL$125,53,FALSE)</f>
        <v>0</v>
      </c>
      <c r="BG464" s="77">
        <f>VLOOKUP(F464,'N2K Features'!$D$5:$CL$125,54,FALSE)</f>
        <v>0</v>
      </c>
      <c r="BH464" s="77" t="str">
        <f>VLOOKUP(F464,'N2K Features'!$D$5:$CL$125,55,FALSE)</f>
        <v>No</v>
      </c>
      <c r="BI464" s="77">
        <f>VLOOKUP(F464,'N2K Features'!$D$5:$CL$125,56,FALSE)</f>
        <v>0</v>
      </c>
      <c r="BJ464" s="77">
        <f>VLOOKUP(F464,'N2K Features'!$D$5:$CL$125,57,FALSE)</f>
        <v>0</v>
      </c>
      <c r="BK464" s="77" t="str">
        <f>VLOOKUP(F464,'N2K Features'!$D$5:$CL$125,58,FALSE)</f>
        <v>No</v>
      </c>
      <c r="BL464" s="77">
        <f>VLOOKUP(F464,'N2K Features'!$D$5:$CL$125,59,FALSE)</f>
        <v>0</v>
      </c>
      <c r="BM464" s="77">
        <f>VLOOKUP(F464,'N2K Features'!$D$5:$CL$125,60,FALSE)</f>
        <v>0</v>
      </c>
      <c r="BN464" s="77" t="str">
        <f>VLOOKUP(F464,'N2K Features'!$D$5:$CL$125,61,FALSE)</f>
        <v>No</v>
      </c>
      <c r="BO464" s="77">
        <f>VLOOKUP(F464,'N2K Features'!$D$5:$CL$125,62,FALSE)</f>
        <v>0</v>
      </c>
      <c r="BP464" s="77">
        <f>VLOOKUP(F464,'N2K Features'!$D$5:$CL$125,63,FALSE)</f>
        <v>0</v>
      </c>
      <c r="BQ464" s="77" t="str">
        <f>VLOOKUP(F464,'N2K Features'!$D$5:$CL$125,64,FALSE)</f>
        <v>No</v>
      </c>
      <c r="BR464" s="77">
        <f>VLOOKUP(F464,'N2K Features'!$D$5:$CL$125,65,FALSE)</f>
        <v>0</v>
      </c>
      <c r="BS464" s="77">
        <f>VLOOKUP(F464,'N2K Features'!$D$5:$CL$125,66,FALSE)</f>
        <v>0</v>
      </c>
      <c r="BT464" s="77" t="str">
        <f>VLOOKUP(F464,'N2K Features'!$D$5:$CL$125,67,FALSE)</f>
        <v>No</v>
      </c>
      <c r="BU464" s="77">
        <f>VLOOKUP(F464,'N2K Features'!$D$5:$CL$125,68,FALSE)</f>
        <v>0</v>
      </c>
      <c r="BV464" s="77">
        <f>VLOOKUP(F464,'N2K Features'!$D$5:$CL$125,69,FALSE)</f>
        <v>0</v>
      </c>
      <c r="BW464" s="77" t="str">
        <f>VLOOKUP(F464,'N2K Features'!$D$5:$CL$125,70,FALSE)</f>
        <v>No</v>
      </c>
      <c r="BX464" s="77">
        <f>VLOOKUP(F464,'N2K Features'!$D$5:$CL$125,71,FALSE)</f>
        <v>0</v>
      </c>
      <c r="BY464" s="77">
        <f>VLOOKUP(F464,'N2K Features'!$D$5:$CL$125,72,FALSE)</f>
        <v>0</v>
      </c>
      <c r="BZ464" s="77" t="str">
        <f>VLOOKUP(F464,'N2K Features'!$D$5:$CL$125,73,FALSE)</f>
        <v>No</v>
      </c>
      <c r="CA464" s="77">
        <f>VLOOKUP(F464,'N2K Features'!$D$5:$CL$125,74,FALSE)</f>
        <v>0</v>
      </c>
      <c r="CB464" s="77">
        <f>VLOOKUP(F464,'N2K Features'!$D$5:$CL$125,75,FALSE)</f>
        <v>0</v>
      </c>
      <c r="CC464" s="77" t="str">
        <f>VLOOKUP(F464,'N2K Features'!$D$5:$CL$125,76,FALSE)</f>
        <v>No</v>
      </c>
      <c r="CD464" s="77">
        <f>VLOOKUP(F464,'N2K Features'!$D$5:$CL$125,77,FALSE)</f>
        <v>0</v>
      </c>
      <c r="CE464" s="77">
        <f>VLOOKUP(F464,'N2K Features'!$D$5:$CL$125,78,FALSE)</f>
        <v>0</v>
      </c>
      <c r="CF464" s="77" t="str">
        <f>VLOOKUP(F464,'N2K Features'!$D$5:$CL$125,79,FALSE)</f>
        <v>No</v>
      </c>
      <c r="CG464" s="77">
        <f>VLOOKUP(F464,'N2K Features'!$D$5:$CL$125,80,FALSE)</f>
        <v>0</v>
      </c>
      <c r="CH464" s="77">
        <f>VLOOKUP(F464,'N2K Features'!$D$5:$CL$125,81,FALSE)</f>
        <v>0</v>
      </c>
      <c r="CI464" s="77" t="str">
        <f>VLOOKUP(F464,'N2K Features'!$D$5:$CL$125,82,FALSE)</f>
        <v>No</v>
      </c>
      <c r="CJ464" s="77">
        <f>VLOOKUP(F464,'N2K Features'!$D$5:$CL$125,83,FALSE)</f>
        <v>0</v>
      </c>
      <c r="CK464" s="77">
        <f>VLOOKUP(F464,'N2K Features'!$D$5:$CL$125,84,FALSE)</f>
        <v>0</v>
      </c>
      <c r="CL464" s="77" t="str">
        <f>VLOOKUP(F464,'N2K Features'!$D$5:$CL$125,85,FALSE)</f>
        <v>Yes</v>
      </c>
      <c r="CM464" s="77">
        <f>VLOOKUP(F464,'N2K Features'!$D$5:$CL$125,86,FALSE)</f>
        <v>0</v>
      </c>
      <c r="CN464" s="77" t="str">
        <f>VLOOKUP(F464,'N2K Features'!$D$5:$CL$125,87,FALSE)</f>
        <v>Interest for birdwatchers and public.</v>
      </c>
    </row>
    <row r="465" spans="1:92" ht="14.4" hidden="1" x14ac:dyDescent="0.3">
      <c r="A465" s="126" t="s">
        <v>514</v>
      </c>
      <c r="B465" s="126" t="s">
        <v>515</v>
      </c>
      <c r="C465" s="126" t="s">
        <v>408</v>
      </c>
      <c r="D465" s="127"/>
      <c r="E465" s="126" t="s">
        <v>393</v>
      </c>
      <c r="F465" s="126" t="s">
        <v>406</v>
      </c>
      <c r="G465" s="126" t="s">
        <v>792</v>
      </c>
      <c r="H465" s="126" t="s">
        <v>409</v>
      </c>
      <c r="I465" s="173" t="str">
        <f>VLOOKUP(F465,'N2K Features'!$D$5:$CL$125,4,FALSE)</f>
        <v>No</v>
      </c>
      <c r="J465" s="77">
        <f>VLOOKUP(F465,'N2K Features'!$D$5:$CL$125,5,FALSE)</f>
        <v>0</v>
      </c>
      <c r="K465" s="77">
        <f>VLOOKUP(F465,'N2K Features'!$D$5:$CL$125,6,FALSE)</f>
        <v>0</v>
      </c>
      <c r="L465" s="77" t="str">
        <f>VLOOKUP(F465,'N2K Features'!$D$5:$CL$125,7,FALSE)</f>
        <v>No</v>
      </c>
      <c r="M465" s="77" t="str">
        <f>VLOOKUP(F465,'N2K Features'!$D$5:$CL$125,8,FALSE)</f>
        <v>Negligible</v>
      </c>
      <c r="N465" s="77">
        <f>VLOOKUP(F465,'N2K Features'!$D$5:$CL$125,9,FALSE)</f>
        <v>0</v>
      </c>
      <c r="O465" s="77" t="str">
        <f>VLOOKUP(F465,'N2K Features'!$D$5:$CL$125,10,FALSE)</f>
        <v>No</v>
      </c>
      <c r="P465" s="77" t="str">
        <f>VLOOKUP(F465,'N2K Features'!$D$5:$CL$125,11,FALSE)</f>
        <v>Negligible</v>
      </c>
      <c r="Q465" s="77">
        <f>VLOOKUP(F465,'N2K Features'!$D$5:$CL$125,12,FALSE)</f>
        <v>0</v>
      </c>
      <c r="R465" s="77" t="str">
        <f>VLOOKUP(F465,'N2K Features'!$D$5:$CL$125,13,FALSE)</f>
        <v>No</v>
      </c>
      <c r="S465" s="77">
        <f>VLOOKUP(F465,'N2K Features'!$D$5:$CL$125,14,FALSE)</f>
        <v>0</v>
      </c>
      <c r="T465" s="77">
        <f>VLOOKUP(F465,'N2K Features'!$D$5:$CL$125,15,FALSE)</f>
        <v>0</v>
      </c>
      <c r="U465" s="77" t="str">
        <f>VLOOKUP(F465,'N2K Features'!$D$5:$CL$125,16,FALSE)</f>
        <v>No</v>
      </c>
      <c r="V465" s="77">
        <f>VLOOKUP(F465,'N2K Features'!$D$5:$CL$125, 17,FALSE)</f>
        <v>0</v>
      </c>
      <c r="W465" s="77">
        <f>VLOOKUP(F465,'N2K Features'!$D$5:$CL$125,18,FALSE)</f>
        <v>0</v>
      </c>
      <c r="X465" s="77" t="str">
        <f>VLOOKUP(F465,'N2K Features'!$D$5:$CL$125,19,FALSE)</f>
        <v>No</v>
      </c>
      <c r="Y465" s="77">
        <f>VLOOKUP(F465,'N2K Features'!$D$5:$CL$125,20,FALSE)</f>
        <v>0</v>
      </c>
      <c r="Z465" s="77">
        <f>VLOOKUP(F465,'N2K Features'!$D$5:$CL$125,21,FALSE)</f>
        <v>0</v>
      </c>
      <c r="AA465" s="77" t="str">
        <f>VLOOKUP(F465,'N2K Features'!$D$5:$CL$125,22,FALSE)</f>
        <v>No</v>
      </c>
      <c r="AB465" s="77">
        <f>VLOOKUP(F465,'N2K Features'!$D$5:$CL$125,23,FALSE)</f>
        <v>0</v>
      </c>
      <c r="AC465" s="77">
        <f>VLOOKUP(F465,'N2K Features'!$D$5:$CL$125,24,FALSE)</f>
        <v>0</v>
      </c>
      <c r="AD465" s="77" t="str">
        <f>VLOOKUP(F465,'N2K Features'!$D$5:$CL$125,25,FALSE)</f>
        <v>No</v>
      </c>
      <c r="AE465" s="77">
        <f>VLOOKUP(F465,'N2K Features'!$D$5:$CL$125,26,FALSE)</f>
        <v>0</v>
      </c>
      <c r="AF465" s="77">
        <f>VLOOKUP(F465,'N2K Features'!$D$5:$CL$125,27,FALSE)</f>
        <v>0</v>
      </c>
      <c r="AG465" s="77" t="str">
        <f>VLOOKUP(F465,'N2K Features'!$D$5:$CL$125,28,FALSE)</f>
        <v>No</v>
      </c>
      <c r="AH465" s="77">
        <f>VLOOKUP(F465,'N2K Features'!$D$5:$CL$125,29,FALSE)</f>
        <v>0</v>
      </c>
      <c r="AI465" s="77">
        <f>VLOOKUP(F465,'N2K Features'!$D$5:$CL$125,30,FALSE)</f>
        <v>0</v>
      </c>
      <c r="AJ465" s="77" t="str">
        <f>VLOOKUP(F465,'N2K Features'!$D$5:$CL$125,31,FALSE)</f>
        <v>No</v>
      </c>
      <c r="AK465" s="77">
        <f>VLOOKUP(F465,'N2K Features'!$D$5:$CL$125,32,FALSE)</f>
        <v>0</v>
      </c>
      <c r="AL465" s="77">
        <f>VLOOKUP(F465,'N2K Features'!$D$5:$CL$125,33,FALSE)</f>
        <v>0</v>
      </c>
      <c r="AM465" s="77" t="str">
        <f>VLOOKUP(F465,'N2K Features'!$D$5:$CL$125,34,FALSE)</f>
        <v>No</v>
      </c>
      <c r="AN465" s="77">
        <f>VLOOKUP(F465,'N2K Features'!$D$5:$CL$125,35,FALSE)</f>
        <v>0</v>
      </c>
      <c r="AO465" s="77">
        <f>VLOOKUP(F465,'N2K Features'!$D$5:$CL$125,36,FALSE)</f>
        <v>0</v>
      </c>
      <c r="AP465" s="77" t="str">
        <f>VLOOKUP(F465,'N2K Features'!$D$5:$CL$125,37,FALSE)</f>
        <v>No</v>
      </c>
      <c r="AQ465" s="77">
        <f>VLOOKUP(F465,'N2K Features'!$D$5:$CL$125,38,FALSE)</f>
        <v>0</v>
      </c>
      <c r="AR465" s="77">
        <f>VLOOKUP(F465,'N2K Features'!$D$5:$CL$125,39,FALSE)</f>
        <v>0</v>
      </c>
      <c r="AS465" s="77" t="str">
        <f>VLOOKUP(F465,'N2K Features'!$D$5:$CL$125,40,FALSE)</f>
        <v>No</v>
      </c>
      <c r="AT465" s="77">
        <f>VLOOKUP(F465,'N2K Features'!$D$5:$CL$125,41,FALSE)</f>
        <v>0</v>
      </c>
      <c r="AU465" s="77">
        <f>VLOOKUP(F465,'N2K Features'!$D$5:$CL$125,42,FALSE)</f>
        <v>0</v>
      </c>
      <c r="AV465" s="77" t="str">
        <f>VLOOKUP(F465,'N2K Features'!$D$5:$CL$125,43,FALSE)</f>
        <v>No</v>
      </c>
      <c r="AW465" s="77">
        <f>VLOOKUP(F465,'N2K Features'!$D$5:$CL$125,44,FALSE)</f>
        <v>0</v>
      </c>
      <c r="AX465" s="77">
        <f>VLOOKUP(F465,'N2K Features'!$D$5:$CL$125,45,FALSE)</f>
        <v>0</v>
      </c>
      <c r="AY465" s="77" t="str">
        <f>VLOOKUP(F465,'N2K Features'!$D$5:$CL$125,46,FALSE)</f>
        <v>No</v>
      </c>
      <c r="AZ465" s="77">
        <f>VLOOKUP(F465,'N2K Features'!$D$5:$CL$125,47,FALSE)</f>
        <v>0</v>
      </c>
      <c r="BA465" s="77">
        <f>VLOOKUP(F465,'N2K Features'!$D$5:$CL$125,48,FALSE)</f>
        <v>0</v>
      </c>
      <c r="BB465" s="77" t="str">
        <f>VLOOKUP(F465,'N2K Features'!$D$5:$CL$125,49,FALSE)</f>
        <v>No</v>
      </c>
      <c r="BC465" s="77">
        <f>VLOOKUP(F465,'N2K Features'!$D$5:$CL$125,50,FALSE)</f>
        <v>0</v>
      </c>
      <c r="BD465" s="77">
        <f>VLOOKUP(F465,'N2K Features'!$D$5:$CL$125,51,FALSE)</f>
        <v>0</v>
      </c>
      <c r="BE465" s="77" t="str">
        <f>VLOOKUP(F465,'N2K Features'!$D$5:$CL$125,52,FALSE)</f>
        <v>No</v>
      </c>
      <c r="BF465" s="77">
        <f>VLOOKUP(F465,'N2K Features'!$D$5:$CL$125,53,FALSE)</f>
        <v>0</v>
      </c>
      <c r="BG465" s="77">
        <f>VLOOKUP(F465,'N2K Features'!$D$5:$CL$125,54,FALSE)</f>
        <v>0</v>
      </c>
      <c r="BH465" s="77" t="str">
        <f>VLOOKUP(F465,'N2K Features'!$D$5:$CL$125,55,FALSE)</f>
        <v>No</v>
      </c>
      <c r="BI465" s="77">
        <f>VLOOKUP(F465,'N2K Features'!$D$5:$CL$125,56,FALSE)</f>
        <v>0</v>
      </c>
      <c r="BJ465" s="77">
        <f>VLOOKUP(F465,'N2K Features'!$D$5:$CL$125,57,FALSE)</f>
        <v>0</v>
      </c>
      <c r="BK465" s="77" t="str">
        <f>VLOOKUP(F465,'N2K Features'!$D$5:$CL$125,58,FALSE)</f>
        <v>No</v>
      </c>
      <c r="BL465" s="77">
        <f>VLOOKUP(F465,'N2K Features'!$D$5:$CL$125,59,FALSE)</f>
        <v>0</v>
      </c>
      <c r="BM465" s="77">
        <f>VLOOKUP(F465,'N2K Features'!$D$5:$CL$125,60,FALSE)</f>
        <v>0</v>
      </c>
      <c r="BN465" s="77" t="str">
        <f>VLOOKUP(F465,'N2K Features'!$D$5:$CL$125,61,FALSE)</f>
        <v>No</v>
      </c>
      <c r="BO465" s="77">
        <f>VLOOKUP(F465,'N2K Features'!$D$5:$CL$125,62,FALSE)</f>
        <v>0</v>
      </c>
      <c r="BP465" s="77">
        <f>VLOOKUP(F465,'N2K Features'!$D$5:$CL$125,63,FALSE)</f>
        <v>0</v>
      </c>
      <c r="BQ465" s="77" t="str">
        <f>VLOOKUP(F465,'N2K Features'!$D$5:$CL$125,64,FALSE)</f>
        <v>No</v>
      </c>
      <c r="BR465" s="77">
        <f>VLOOKUP(F465,'N2K Features'!$D$5:$CL$125,65,FALSE)</f>
        <v>0</v>
      </c>
      <c r="BS465" s="77">
        <f>VLOOKUP(F465,'N2K Features'!$D$5:$CL$125,66,FALSE)</f>
        <v>0</v>
      </c>
      <c r="BT465" s="77" t="str">
        <f>VLOOKUP(F465,'N2K Features'!$D$5:$CL$125,67,FALSE)</f>
        <v>No</v>
      </c>
      <c r="BU465" s="77">
        <f>VLOOKUP(F465,'N2K Features'!$D$5:$CL$125,68,FALSE)</f>
        <v>0</v>
      </c>
      <c r="BV465" s="77">
        <f>VLOOKUP(F465,'N2K Features'!$D$5:$CL$125,69,FALSE)</f>
        <v>0</v>
      </c>
      <c r="BW465" s="77" t="str">
        <f>VLOOKUP(F465,'N2K Features'!$D$5:$CL$125,70,FALSE)</f>
        <v>No</v>
      </c>
      <c r="BX465" s="77">
        <f>VLOOKUP(F465,'N2K Features'!$D$5:$CL$125,71,FALSE)</f>
        <v>0</v>
      </c>
      <c r="BY465" s="77">
        <f>VLOOKUP(F465,'N2K Features'!$D$5:$CL$125,72,FALSE)</f>
        <v>0</v>
      </c>
      <c r="BZ465" s="77" t="str">
        <f>VLOOKUP(F465,'N2K Features'!$D$5:$CL$125,73,FALSE)</f>
        <v>No</v>
      </c>
      <c r="CA465" s="77">
        <f>VLOOKUP(F465,'N2K Features'!$D$5:$CL$125,74,FALSE)</f>
        <v>0</v>
      </c>
      <c r="CB465" s="77">
        <f>VLOOKUP(F465,'N2K Features'!$D$5:$CL$125,75,FALSE)</f>
        <v>0</v>
      </c>
      <c r="CC465" s="77" t="str">
        <f>VLOOKUP(F465,'N2K Features'!$D$5:$CL$125,76,FALSE)</f>
        <v>No</v>
      </c>
      <c r="CD465" s="77">
        <f>VLOOKUP(F465,'N2K Features'!$D$5:$CL$125,77,FALSE)</f>
        <v>0</v>
      </c>
      <c r="CE465" s="77">
        <f>VLOOKUP(F465,'N2K Features'!$D$5:$CL$125,78,FALSE)</f>
        <v>0</v>
      </c>
      <c r="CF465" s="77" t="str">
        <f>VLOOKUP(F465,'N2K Features'!$D$5:$CL$125,79,FALSE)</f>
        <v>No</v>
      </c>
      <c r="CG465" s="77">
        <f>VLOOKUP(F465,'N2K Features'!$D$5:$CL$125,80,FALSE)</f>
        <v>0</v>
      </c>
      <c r="CH465" s="77">
        <f>VLOOKUP(F465,'N2K Features'!$D$5:$CL$125,81,FALSE)</f>
        <v>0</v>
      </c>
      <c r="CI465" s="77" t="str">
        <f>VLOOKUP(F465,'N2K Features'!$D$5:$CL$125,82,FALSE)</f>
        <v>No</v>
      </c>
      <c r="CJ465" s="77">
        <f>VLOOKUP(F465,'N2K Features'!$D$5:$CL$125,83,FALSE)</f>
        <v>0</v>
      </c>
      <c r="CK465" s="77">
        <f>VLOOKUP(F465,'N2K Features'!$D$5:$CL$125,84,FALSE)</f>
        <v>0</v>
      </c>
      <c r="CL465" s="77" t="str">
        <f>VLOOKUP(F465,'N2K Features'!$D$5:$CL$125,85,FALSE)</f>
        <v>Yes</v>
      </c>
      <c r="CM465" s="77">
        <f>VLOOKUP(F465,'N2K Features'!$D$5:$CL$125,86,FALSE)</f>
        <v>0</v>
      </c>
      <c r="CN465" s="77" t="str">
        <f>VLOOKUP(F465,'N2K Features'!$D$5:$CL$125,87,FALSE)</f>
        <v>Interest for birdwatchers and public.</v>
      </c>
    </row>
    <row r="466" spans="1:92" ht="14.4" hidden="1" x14ac:dyDescent="0.3">
      <c r="A466" s="126" t="s">
        <v>514</v>
      </c>
      <c r="B466" s="126" t="s">
        <v>515</v>
      </c>
      <c r="C466" s="126" t="s">
        <v>408</v>
      </c>
      <c r="D466" s="127"/>
      <c r="E466" s="126" t="s">
        <v>393</v>
      </c>
      <c r="F466" s="126" t="s">
        <v>410</v>
      </c>
      <c r="G466" s="126" t="s">
        <v>803</v>
      </c>
      <c r="H466" s="126" t="s">
        <v>409</v>
      </c>
      <c r="I466" s="173" t="str">
        <f>VLOOKUP(F466,'N2K Features'!$D$5:$CL$125,4,FALSE)</f>
        <v>No</v>
      </c>
      <c r="J466" s="77">
        <f>VLOOKUP(F466,'N2K Features'!$D$5:$CL$125,5,FALSE)</f>
        <v>0</v>
      </c>
      <c r="K466" s="77">
        <f>VLOOKUP(F466,'N2K Features'!$D$5:$CL$125,6,FALSE)</f>
        <v>0</v>
      </c>
      <c r="L466" s="77" t="str">
        <f>VLOOKUP(F466,'N2K Features'!$D$5:$CL$125,7,FALSE)</f>
        <v>No</v>
      </c>
      <c r="M466" s="77" t="str">
        <f>VLOOKUP(F466,'N2K Features'!$D$5:$CL$125,8,FALSE)</f>
        <v>Negligible</v>
      </c>
      <c r="N466" s="77">
        <f>VLOOKUP(F466,'N2K Features'!$D$5:$CL$125,9,FALSE)</f>
        <v>0</v>
      </c>
      <c r="O466" s="77" t="str">
        <f>VLOOKUP(F466,'N2K Features'!$D$5:$CL$125,10,FALSE)</f>
        <v>No</v>
      </c>
      <c r="P466" s="77" t="str">
        <f>VLOOKUP(F466,'N2K Features'!$D$5:$CL$125,11,FALSE)</f>
        <v>Negligible</v>
      </c>
      <c r="Q466" s="77">
        <f>VLOOKUP(F466,'N2K Features'!$D$5:$CL$125,12,FALSE)</f>
        <v>0</v>
      </c>
      <c r="R466" s="77" t="str">
        <f>VLOOKUP(F466,'N2K Features'!$D$5:$CL$125,13,FALSE)</f>
        <v>No</v>
      </c>
      <c r="S466" s="77">
        <f>VLOOKUP(F466,'N2K Features'!$D$5:$CL$125,14,FALSE)</f>
        <v>0</v>
      </c>
      <c r="T466" s="77">
        <f>VLOOKUP(F466,'N2K Features'!$D$5:$CL$125,15,FALSE)</f>
        <v>0</v>
      </c>
      <c r="U466" s="77" t="str">
        <f>VLOOKUP(F466,'N2K Features'!$D$5:$CL$125,16,FALSE)</f>
        <v>No</v>
      </c>
      <c r="V466" s="77">
        <f>VLOOKUP(F466,'N2K Features'!$D$5:$CL$125, 17,FALSE)</f>
        <v>0</v>
      </c>
      <c r="W466" s="77">
        <f>VLOOKUP(F466,'N2K Features'!$D$5:$CL$125,18,FALSE)</f>
        <v>0</v>
      </c>
      <c r="X466" s="77" t="str">
        <f>VLOOKUP(F466,'N2K Features'!$D$5:$CL$125,19,FALSE)</f>
        <v>No</v>
      </c>
      <c r="Y466" s="77">
        <f>VLOOKUP(F466,'N2K Features'!$D$5:$CL$125,20,FALSE)</f>
        <v>0</v>
      </c>
      <c r="Z466" s="77">
        <f>VLOOKUP(F466,'N2K Features'!$D$5:$CL$125,21,FALSE)</f>
        <v>0</v>
      </c>
      <c r="AA466" s="77" t="str">
        <f>VLOOKUP(F466,'N2K Features'!$D$5:$CL$125,22,FALSE)</f>
        <v>No</v>
      </c>
      <c r="AB466" s="77">
        <f>VLOOKUP(F466,'N2K Features'!$D$5:$CL$125,23,FALSE)</f>
        <v>0</v>
      </c>
      <c r="AC466" s="77">
        <f>VLOOKUP(F466,'N2K Features'!$D$5:$CL$125,24,FALSE)</f>
        <v>0</v>
      </c>
      <c r="AD466" s="77" t="str">
        <f>VLOOKUP(F466,'N2K Features'!$D$5:$CL$125,25,FALSE)</f>
        <v>No</v>
      </c>
      <c r="AE466" s="77">
        <f>VLOOKUP(F466,'N2K Features'!$D$5:$CL$125,26,FALSE)</f>
        <v>0</v>
      </c>
      <c r="AF466" s="77">
        <f>VLOOKUP(F466,'N2K Features'!$D$5:$CL$125,27,FALSE)</f>
        <v>0</v>
      </c>
      <c r="AG466" s="77" t="str">
        <f>VLOOKUP(F466,'N2K Features'!$D$5:$CL$125,28,FALSE)</f>
        <v>No</v>
      </c>
      <c r="AH466" s="77">
        <f>VLOOKUP(F466,'N2K Features'!$D$5:$CL$125,29,FALSE)</f>
        <v>0</v>
      </c>
      <c r="AI466" s="77">
        <f>VLOOKUP(F466,'N2K Features'!$D$5:$CL$125,30,FALSE)</f>
        <v>0</v>
      </c>
      <c r="AJ466" s="77" t="str">
        <f>VLOOKUP(F466,'N2K Features'!$D$5:$CL$125,31,FALSE)</f>
        <v>No</v>
      </c>
      <c r="AK466" s="77">
        <f>VLOOKUP(F466,'N2K Features'!$D$5:$CL$125,32,FALSE)</f>
        <v>0</v>
      </c>
      <c r="AL466" s="77">
        <f>VLOOKUP(F466,'N2K Features'!$D$5:$CL$125,33,FALSE)</f>
        <v>0</v>
      </c>
      <c r="AM466" s="77" t="str">
        <f>VLOOKUP(F466,'N2K Features'!$D$5:$CL$125,34,FALSE)</f>
        <v>No</v>
      </c>
      <c r="AN466" s="77">
        <f>VLOOKUP(F466,'N2K Features'!$D$5:$CL$125,35,FALSE)</f>
        <v>0</v>
      </c>
      <c r="AO466" s="77">
        <f>VLOOKUP(F466,'N2K Features'!$D$5:$CL$125,36,FALSE)</f>
        <v>0</v>
      </c>
      <c r="AP466" s="77" t="str">
        <f>VLOOKUP(F466,'N2K Features'!$D$5:$CL$125,37,FALSE)</f>
        <v>No</v>
      </c>
      <c r="AQ466" s="77">
        <f>VLOOKUP(F466,'N2K Features'!$D$5:$CL$125,38,FALSE)</f>
        <v>0</v>
      </c>
      <c r="AR466" s="77">
        <f>VLOOKUP(F466,'N2K Features'!$D$5:$CL$125,39,FALSE)</f>
        <v>0</v>
      </c>
      <c r="AS466" s="77" t="str">
        <f>VLOOKUP(F466,'N2K Features'!$D$5:$CL$125,40,FALSE)</f>
        <v>No</v>
      </c>
      <c r="AT466" s="77">
        <f>VLOOKUP(F466,'N2K Features'!$D$5:$CL$125,41,FALSE)</f>
        <v>0</v>
      </c>
      <c r="AU466" s="77">
        <f>VLOOKUP(F466,'N2K Features'!$D$5:$CL$125,42,FALSE)</f>
        <v>0</v>
      </c>
      <c r="AV466" s="77" t="str">
        <f>VLOOKUP(F466,'N2K Features'!$D$5:$CL$125,43,FALSE)</f>
        <v>No</v>
      </c>
      <c r="AW466" s="77">
        <f>VLOOKUP(F466,'N2K Features'!$D$5:$CL$125,44,FALSE)</f>
        <v>0</v>
      </c>
      <c r="AX466" s="77">
        <f>VLOOKUP(F466,'N2K Features'!$D$5:$CL$125,45,FALSE)</f>
        <v>0</v>
      </c>
      <c r="AY466" s="77" t="str">
        <f>VLOOKUP(F466,'N2K Features'!$D$5:$CL$125,46,FALSE)</f>
        <v>No</v>
      </c>
      <c r="AZ466" s="77">
        <f>VLOOKUP(F466,'N2K Features'!$D$5:$CL$125,47,FALSE)</f>
        <v>0</v>
      </c>
      <c r="BA466" s="77">
        <f>VLOOKUP(F466,'N2K Features'!$D$5:$CL$125,48,FALSE)</f>
        <v>0</v>
      </c>
      <c r="BB466" s="77" t="str">
        <f>VLOOKUP(F466,'N2K Features'!$D$5:$CL$125,49,FALSE)</f>
        <v>No</v>
      </c>
      <c r="BC466" s="77">
        <f>VLOOKUP(F466,'N2K Features'!$D$5:$CL$125,50,FALSE)</f>
        <v>0</v>
      </c>
      <c r="BD466" s="77">
        <f>VLOOKUP(F466,'N2K Features'!$D$5:$CL$125,51,FALSE)</f>
        <v>0</v>
      </c>
      <c r="BE466" s="77" t="str">
        <f>VLOOKUP(F466,'N2K Features'!$D$5:$CL$125,52,FALSE)</f>
        <v>No</v>
      </c>
      <c r="BF466" s="77">
        <f>VLOOKUP(F466,'N2K Features'!$D$5:$CL$125,53,FALSE)</f>
        <v>0</v>
      </c>
      <c r="BG466" s="77">
        <f>VLOOKUP(F466,'N2K Features'!$D$5:$CL$125,54,FALSE)</f>
        <v>0</v>
      </c>
      <c r="BH466" s="77" t="str">
        <f>VLOOKUP(F466,'N2K Features'!$D$5:$CL$125,55,FALSE)</f>
        <v>No</v>
      </c>
      <c r="BI466" s="77">
        <f>VLOOKUP(F466,'N2K Features'!$D$5:$CL$125,56,FALSE)</f>
        <v>0</v>
      </c>
      <c r="BJ466" s="77">
        <f>VLOOKUP(F466,'N2K Features'!$D$5:$CL$125,57,FALSE)</f>
        <v>0</v>
      </c>
      <c r="BK466" s="77" t="str">
        <f>VLOOKUP(F466,'N2K Features'!$D$5:$CL$125,58,FALSE)</f>
        <v>No</v>
      </c>
      <c r="BL466" s="77">
        <f>VLOOKUP(F466,'N2K Features'!$D$5:$CL$125,59,FALSE)</f>
        <v>0</v>
      </c>
      <c r="BM466" s="77">
        <f>VLOOKUP(F466,'N2K Features'!$D$5:$CL$125,60,FALSE)</f>
        <v>0</v>
      </c>
      <c r="BN466" s="77" t="str">
        <f>VLOOKUP(F466,'N2K Features'!$D$5:$CL$125,61,FALSE)</f>
        <v>No</v>
      </c>
      <c r="BO466" s="77">
        <f>VLOOKUP(F466,'N2K Features'!$D$5:$CL$125,62,FALSE)</f>
        <v>0</v>
      </c>
      <c r="BP466" s="77">
        <f>VLOOKUP(F466,'N2K Features'!$D$5:$CL$125,63,FALSE)</f>
        <v>0</v>
      </c>
      <c r="BQ466" s="77" t="str">
        <f>VLOOKUP(F466,'N2K Features'!$D$5:$CL$125,64,FALSE)</f>
        <v>No</v>
      </c>
      <c r="BR466" s="77">
        <f>VLOOKUP(F466,'N2K Features'!$D$5:$CL$125,65,FALSE)</f>
        <v>0</v>
      </c>
      <c r="BS466" s="77">
        <f>VLOOKUP(F466,'N2K Features'!$D$5:$CL$125,66,FALSE)</f>
        <v>0</v>
      </c>
      <c r="BT466" s="77" t="str">
        <f>VLOOKUP(F466,'N2K Features'!$D$5:$CL$125,67,FALSE)</f>
        <v>No</v>
      </c>
      <c r="BU466" s="77">
        <f>VLOOKUP(F466,'N2K Features'!$D$5:$CL$125,68,FALSE)</f>
        <v>0</v>
      </c>
      <c r="BV466" s="77">
        <f>VLOOKUP(F466,'N2K Features'!$D$5:$CL$125,69,FALSE)</f>
        <v>0</v>
      </c>
      <c r="BW466" s="77" t="str">
        <f>VLOOKUP(F466,'N2K Features'!$D$5:$CL$125,70,FALSE)</f>
        <v>No</v>
      </c>
      <c r="BX466" s="77">
        <f>VLOOKUP(F466,'N2K Features'!$D$5:$CL$125,71,FALSE)</f>
        <v>0</v>
      </c>
      <c r="BY466" s="77">
        <f>VLOOKUP(F466,'N2K Features'!$D$5:$CL$125,72,FALSE)</f>
        <v>0</v>
      </c>
      <c r="BZ466" s="77" t="str">
        <f>VLOOKUP(F466,'N2K Features'!$D$5:$CL$125,73,FALSE)</f>
        <v>No</v>
      </c>
      <c r="CA466" s="77">
        <f>VLOOKUP(F466,'N2K Features'!$D$5:$CL$125,74,FALSE)</f>
        <v>0</v>
      </c>
      <c r="CB466" s="77">
        <f>VLOOKUP(F466,'N2K Features'!$D$5:$CL$125,75,FALSE)</f>
        <v>0</v>
      </c>
      <c r="CC466" s="77" t="str">
        <f>VLOOKUP(F466,'N2K Features'!$D$5:$CL$125,76,FALSE)</f>
        <v>No</v>
      </c>
      <c r="CD466" s="77">
        <f>VLOOKUP(F466,'N2K Features'!$D$5:$CL$125,77,FALSE)</f>
        <v>0</v>
      </c>
      <c r="CE466" s="77">
        <f>VLOOKUP(F466,'N2K Features'!$D$5:$CL$125,78,FALSE)</f>
        <v>0</v>
      </c>
      <c r="CF466" s="77" t="str">
        <f>VLOOKUP(F466,'N2K Features'!$D$5:$CL$125,79,FALSE)</f>
        <v>No</v>
      </c>
      <c r="CG466" s="77">
        <f>VLOOKUP(F466,'N2K Features'!$D$5:$CL$125,80,FALSE)</f>
        <v>0</v>
      </c>
      <c r="CH466" s="77">
        <f>VLOOKUP(F466,'N2K Features'!$D$5:$CL$125,81,FALSE)</f>
        <v>0</v>
      </c>
      <c r="CI466" s="77" t="str">
        <f>VLOOKUP(F466,'N2K Features'!$D$5:$CL$125,82,FALSE)</f>
        <v>No</v>
      </c>
      <c r="CJ466" s="77">
        <f>VLOOKUP(F466,'N2K Features'!$D$5:$CL$125,83,FALSE)</f>
        <v>0</v>
      </c>
      <c r="CK466" s="77">
        <f>VLOOKUP(F466,'N2K Features'!$D$5:$CL$125,84,FALSE)</f>
        <v>0</v>
      </c>
      <c r="CL466" s="77" t="str">
        <f>VLOOKUP(F466,'N2K Features'!$D$5:$CL$125,85,FALSE)</f>
        <v>Yes</v>
      </c>
      <c r="CM466" s="77">
        <f>VLOOKUP(F466,'N2K Features'!$D$5:$CL$125,86,FALSE)</f>
        <v>0</v>
      </c>
      <c r="CN466" s="77" t="str">
        <f>VLOOKUP(F466,'N2K Features'!$D$5:$CL$125,87,FALSE)</f>
        <v>Interest for birdwatchers and public.</v>
      </c>
    </row>
    <row r="467" spans="1:92" ht="14.4" hidden="1" x14ac:dyDescent="0.3">
      <c r="A467" s="126" t="s">
        <v>514</v>
      </c>
      <c r="B467" s="126" t="s">
        <v>515</v>
      </c>
      <c r="C467" s="126" t="s">
        <v>408</v>
      </c>
      <c r="D467" s="127"/>
      <c r="E467" s="126" t="s">
        <v>393</v>
      </c>
      <c r="F467" s="126" t="s">
        <v>426</v>
      </c>
      <c r="G467" s="126" t="s">
        <v>793</v>
      </c>
      <c r="H467" s="126" t="s">
        <v>409</v>
      </c>
      <c r="I467" s="173" t="str">
        <f>VLOOKUP(F467,'N2K Features'!$D$5:$CL$125,4,FALSE)</f>
        <v>No</v>
      </c>
      <c r="J467" s="77">
        <f>VLOOKUP(F467,'N2K Features'!$D$5:$CL$125,5,FALSE)</f>
        <v>0</v>
      </c>
      <c r="K467" s="77">
        <f>VLOOKUP(F467,'N2K Features'!$D$5:$CL$125,6,FALSE)</f>
        <v>0</v>
      </c>
      <c r="L467" s="77" t="str">
        <f>VLOOKUP(F467,'N2K Features'!$D$5:$CL$125,7,FALSE)</f>
        <v>No</v>
      </c>
      <c r="M467" s="77" t="str">
        <f>VLOOKUP(F467,'N2K Features'!$D$5:$CL$125,8,FALSE)</f>
        <v>Negligible</v>
      </c>
      <c r="N467" s="77">
        <f>VLOOKUP(F467,'N2K Features'!$D$5:$CL$125,9,FALSE)</f>
        <v>0</v>
      </c>
      <c r="O467" s="77" t="str">
        <f>VLOOKUP(F467,'N2K Features'!$D$5:$CL$125,10,FALSE)</f>
        <v>No</v>
      </c>
      <c r="P467" s="77" t="str">
        <f>VLOOKUP(F467,'N2K Features'!$D$5:$CL$125,11,FALSE)</f>
        <v>Negligible</v>
      </c>
      <c r="Q467" s="77">
        <f>VLOOKUP(F467,'N2K Features'!$D$5:$CL$125,12,FALSE)</f>
        <v>0</v>
      </c>
      <c r="R467" s="77" t="str">
        <f>VLOOKUP(F467,'N2K Features'!$D$5:$CL$125,13,FALSE)</f>
        <v>No</v>
      </c>
      <c r="S467" s="77">
        <f>VLOOKUP(F467,'N2K Features'!$D$5:$CL$125,14,FALSE)</f>
        <v>0</v>
      </c>
      <c r="T467" s="77">
        <f>VLOOKUP(F467,'N2K Features'!$D$5:$CL$125,15,FALSE)</f>
        <v>0</v>
      </c>
      <c r="U467" s="77" t="str">
        <f>VLOOKUP(F467,'N2K Features'!$D$5:$CL$125,16,FALSE)</f>
        <v>No</v>
      </c>
      <c r="V467" s="77">
        <f>VLOOKUP(F467,'N2K Features'!$D$5:$CL$125, 17,FALSE)</f>
        <v>0</v>
      </c>
      <c r="W467" s="77">
        <f>VLOOKUP(F467,'N2K Features'!$D$5:$CL$125,18,FALSE)</f>
        <v>0</v>
      </c>
      <c r="X467" s="77" t="str">
        <f>VLOOKUP(F467,'N2K Features'!$D$5:$CL$125,19,FALSE)</f>
        <v>No</v>
      </c>
      <c r="Y467" s="77">
        <f>VLOOKUP(F467,'N2K Features'!$D$5:$CL$125,20,FALSE)</f>
        <v>0</v>
      </c>
      <c r="Z467" s="77">
        <f>VLOOKUP(F467,'N2K Features'!$D$5:$CL$125,21,FALSE)</f>
        <v>0</v>
      </c>
      <c r="AA467" s="77" t="str">
        <f>VLOOKUP(F467,'N2K Features'!$D$5:$CL$125,22,FALSE)</f>
        <v>No</v>
      </c>
      <c r="AB467" s="77">
        <f>VLOOKUP(F467,'N2K Features'!$D$5:$CL$125,23,FALSE)</f>
        <v>0</v>
      </c>
      <c r="AC467" s="77">
        <f>VLOOKUP(F467,'N2K Features'!$D$5:$CL$125,24,FALSE)</f>
        <v>0</v>
      </c>
      <c r="AD467" s="77" t="str">
        <f>VLOOKUP(F467,'N2K Features'!$D$5:$CL$125,25,FALSE)</f>
        <v>No</v>
      </c>
      <c r="AE467" s="77">
        <f>VLOOKUP(F467,'N2K Features'!$D$5:$CL$125,26,FALSE)</f>
        <v>0</v>
      </c>
      <c r="AF467" s="77">
        <f>VLOOKUP(F467,'N2K Features'!$D$5:$CL$125,27,FALSE)</f>
        <v>0</v>
      </c>
      <c r="AG467" s="77" t="str">
        <f>VLOOKUP(F467,'N2K Features'!$D$5:$CL$125,28,FALSE)</f>
        <v>No</v>
      </c>
      <c r="AH467" s="77">
        <f>VLOOKUP(F467,'N2K Features'!$D$5:$CL$125,29,FALSE)</f>
        <v>0</v>
      </c>
      <c r="AI467" s="77">
        <f>VLOOKUP(F467,'N2K Features'!$D$5:$CL$125,30,FALSE)</f>
        <v>0</v>
      </c>
      <c r="AJ467" s="77" t="str">
        <f>VLOOKUP(F467,'N2K Features'!$D$5:$CL$125,31,FALSE)</f>
        <v>No</v>
      </c>
      <c r="AK467" s="77">
        <f>VLOOKUP(F467,'N2K Features'!$D$5:$CL$125,32,FALSE)</f>
        <v>0</v>
      </c>
      <c r="AL467" s="77">
        <f>VLOOKUP(F467,'N2K Features'!$D$5:$CL$125,33,FALSE)</f>
        <v>0</v>
      </c>
      <c r="AM467" s="77" t="str">
        <f>VLOOKUP(F467,'N2K Features'!$D$5:$CL$125,34,FALSE)</f>
        <v>No</v>
      </c>
      <c r="AN467" s="77">
        <f>VLOOKUP(F467,'N2K Features'!$D$5:$CL$125,35,FALSE)</f>
        <v>0</v>
      </c>
      <c r="AO467" s="77">
        <f>VLOOKUP(F467,'N2K Features'!$D$5:$CL$125,36,FALSE)</f>
        <v>0</v>
      </c>
      <c r="AP467" s="77" t="str">
        <f>VLOOKUP(F467,'N2K Features'!$D$5:$CL$125,37,FALSE)</f>
        <v>No</v>
      </c>
      <c r="AQ467" s="77">
        <f>VLOOKUP(F467,'N2K Features'!$D$5:$CL$125,38,FALSE)</f>
        <v>0</v>
      </c>
      <c r="AR467" s="77">
        <f>VLOOKUP(F467,'N2K Features'!$D$5:$CL$125,39,FALSE)</f>
        <v>0</v>
      </c>
      <c r="AS467" s="77" t="str">
        <f>VLOOKUP(F467,'N2K Features'!$D$5:$CL$125,40,FALSE)</f>
        <v>No</v>
      </c>
      <c r="AT467" s="77">
        <f>VLOOKUP(F467,'N2K Features'!$D$5:$CL$125,41,FALSE)</f>
        <v>0</v>
      </c>
      <c r="AU467" s="77">
        <f>VLOOKUP(F467,'N2K Features'!$D$5:$CL$125,42,FALSE)</f>
        <v>0</v>
      </c>
      <c r="AV467" s="77" t="str">
        <f>VLOOKUP(F467,'N2K Features'!$D$5:$CL$125,43,FALSE)</f>
        <v>No</v>
      </c>
      <c r="AW467" s="77">
        <f>VLOOKUP(F467,'N2K Features'!$D$5:$CL$125,44,FALSE)</f>
        <v>0</v>
      </c>
      <c r="AX467" s="77">
        <f>VLOOKUP(F467,'N2K Features'!$D$5:$CL$125,45,FALSE)</f>
        <v>0</v>
      </c>
      <c r="AY467" s="77" t="str">
        <f>VLOOKUP(F467,'N2K Features'!$D$5:$CL$125,46,FALSE)</f>
        <v>No</v>
      </c>
      <c r="AZ467" s="77">
        <f>VLOOKUP(F467,'N2K Features'!$D$5:$CL$125,47,FALSE)</f>
        <v>0</v>
      </c>
      <c r="BA467" s="77">
        <f>VLOOKUP(F467,'N2K Features'!$D$5:$CL$125,48,FALSE)</f>
        <v>0</v>
      </c>
      <c r="BB467" s="77" t="str">
        <f>VLOOKUP(F467,'N2K Features'!$D$5:$CL$125,49,FALSE)</f>
        <v>No</v>
      </c>
      <c r="BC467" s="77">
        <f>VLOOKUP(F467,'N2K Features'!$D$5:$CL$125,50,FALSE)</f>
        <v>0</v>
      </c>
      <c r="BD467" s="77">
        <f>VLOOKUP(F467,'N2K Features'!$D$5:$CL$125,51,FALSE)</f>
        <v>0</v>
      </c>
      <c r="BE467" s="77" t="str">
        <f>VLOOKUP(F467,'N2K Features'!$D$5:$CL$125,52,FALSE)</f>
        <v>No</v>
      </c>
      <c r="BF467" s="77">
        <f>VLOOKUP(F467,'N2K Features'!$D$5:$CL$125,53,FALSE)</f>
        <v>0</v>
      </c>
      <c r="BG467" s="77">
        <f>VLOOKUP(F467,'N2K Features'!$D$5:$CL$125,54,FALSE)</f>
        <v>0</v>
      </c>
      <c r="BH467" s="77" t="str">
        <f>VLOOKUP(F467,'N2K Features'!$D$5:$CL$125,55,FALSE)</f>
        <v>No</v>
      </c>
      <c r="BI467" s="77">
        <f>VLOOKUP(F467,'N2K Features'!$D$5:$CL$125,56,FALSE)</f>
        <v>0</v>
      </c>
      <c r="BJ467" s="77">
        <f>VLOOKUP(F467,'N2K Features'!$D$5:$CL$125,57,FALSE)</f>
        <v>0</v>
      </c>
      <c r="BK467" s="77" t="str">
        <f>VLOOKUP(F467,'N2K Features'!$D$5:$CL$125,58,FALSE)</f>
        <v>No</v>
      </c>
      <c r="BL467" s="77">
        <f>VLOOKUP(F467,'N2K Features'!$D$5:$CL$125,59,FALSE)</f>
        <v>0</v>
      </c>
      <c r="BM467" s="77">
        <f>VLOOKUP(F467,'N2K Features'!$D$5:$CL$125,60,FALSE)</f>
        <v>0</v>
      </c>
      <c r="BN467" s="77" t="str">
        <f>VLOOKUP(F467,'N2K Features'!$D$5:$CL$125,61,FALSE)</f>
        <v>No</v>
      </c>
      <c r="BO467" s="77">
        <f>VLOOKUP(F467,'N2K Features'!$D$5:$CL$125,62,FALSE)</f>
        <v>0</v>
      </c>
      <c r="BP467" s="77">
        <f>VLOOKUP(F467,'N2K Features'!$D$5:$CL$125,63,FALSE)</f>
        <v>0</v>
      </c>
      <c r="BQ467" s="77" t="str">
        <f>VLOOKUP(F467,'N2K Features'!$D$5:$CL$125,64,FALSE)</f>
        <v>No</v>
      </c>
      <c r="BR467" s="77">
        <f>VLOOKUP(F467,'N2K Features'!$D$5:$CL$125,65,FALSE)</f>
        <v>0</v>
      </c>
      <c r="BS467" s="77">
        <f>VLOOKUP(F467,'N2K Features'!$D$5:$CL$125,66,FALSE)</f>
        <v>0</v>
      </c>
      <c r="BT467" s="77" t="str">
        <f>VLOOKUP(F467,'N2K Features'!$D$5:$CL$125,67,FALSE)</f>
        <v>No</v>
      </c>
      <c r="BU467" s="77">
        <f>VLOOKUP(F467,'N2K Features'!$D$5:$CL$125,68,FALSE)</f>
        <v>0</v>
      </c>
      <c r="BV467" s="77">
        <f>VLOOKUP(F467,'N2K Features'!$D$5:$CL$125,69,FALSE)</f>
        <v>0</v>
      </c>
      <c r="BW467" s="77" t="str">
        <f>VLOOKUP(F467,'N2K Features'!$D$5:$CL$125,70,FALSE)</f>
        <v>No</v>
      </c>
      <c r="BX467" s="77">
        <f>VLOOKUP(F467,'N2K Features'!$D$5:$CL$125,71,FALSE)</f>
        <v>0</v>
      </c>
      <c r="BY467" s="77">
        <f>VLOOKUP(F467,'N2K Features'!$D$5:$CL$125,72,FALSE)</f>
        <v>0</v>
      </c>
      <c r="BZ467" s="77" t="str">
        <f>VLOOKUP(F467,'N2K Features'!$D$5:$CL$125,73,FALSE)</f>
        <v>No</v>
      </c>
      <c r="CA467" s="77">
        <f>VLOOKUP(F467,'N2K Features'!$D$5:$CL$125,74,FALSE)</f>
        <v>0</v>
      </c>
      <c r="CB467" s="77">
        <f>VLOOKUP(F467,'N2K Features'!$D$5:$CL$125,75,FALSE)</f>
        <v>0</v>
      </c>
      <c r="CC467" s="77" t="str">
        <f>VLOOKUP(F467,'N2K Features'!$D$5:$CL$125,76,FALSE)</f>
        <v>No</v>
      </c>
      <c r="CD467" s="77">
        <f>VLOOKUP(F467,'N2K Features'!$D$5:$CL$125,77,FALSE)</f>
        <v>0</v>
      </c>
      <c r="CE467" s="77">
        <f>VLOOKUP(F467,'N2K Features'!$D$5:$CL$125,78,FALSE)</f>
        <v>0</v>
      </c>
      <c r="CF467" s="77" t="str">
        <f>VLOOKUP(F467,'N2K Features'!$D$5:$CL$125,79,FALSE)</f>
        <v>No</v>
      </c>
      <c r="CG467" s="77">
        <f>VLOOKUP(F467,'N2K Features'!$D$5:$CL$125,80,FALSE)</f>
        <v>0</v>
      </c>
      <c r="CH467" s="77">
        <f>VLOOKUP(F467,'N2K Features'!$D$5:$CL$125,81,FALSE)</f>
        <v>0</v>
      </c>
      <c r="CI467" s="77" t="str">
        <f>VLOOKUP(F467,'N2K Features'!$D$5:$CL$125,82,FALSE)</f>
        <v>No</v>
      </c>
      <c r="CJ467" s="77">
        <f>VLOOKUP(F467,'N2K Features'!$D$5:$CL$125,83,FALSE)</f>
        <v>0</v>
      </c>
      <c r="CK467" s="77">
        <f>VLOOKUP(F467,'N2K Features'!$D$5:$CL$125,84,FALSE)</f>
        <v>0</v>
      </c>
      <c r="CL467" s="77" t="str">
        <f>VLOOKUP(F467,'N2K Features'!$D$5:$CL$125,85,FALSE)</f>
        <v>Yes</v>
      </c>
      <c r="CM467" s="77">
        <f>VLOOKUP(F467,'N2K Features'!$D$5:$CL$125,86,FALSE)</f>
        <v>0</v>
      </c>
      <c r="CN467" s="77" t="str">
        <f>VLOOKUP(F467,'N2K Features'!$D$5:$CL$125,87,FALSE)</f>
        <v>Interest for birdwatchers and public.</v>
      </c>
    </row>
    <row r="468" spans="1:92" ht="14.4" hidden="1" x14ac:dyDescent="0.3">
      <c r="A468" s="126" t="s">
        <v>514</v>
      </c>
      <c r="B468" s="126" t="s">
        <v>515</v>
      </c>
      <c r="C468" s="126" t="s">
        <v>408</v>
      </c>
      <c r="D468" s="127"/>
      <c r="E468" s="126" t="s">
        <v>393</v>
      </c>
      <c r="F468" s="126" t="s">
        <v>422</v>
      </c>
      <c r="G468" s="126" t="s">
        <v>423</v>
      </c>
      <c r="H468" s="126" t="s">
        <v>409</v>
      </c>
      <c r="I468" s="173" t="str">
        <f>VLOOKUP(F468,'N2K Features'!$D$5:$CL$125,4,FALSE)</f>
        <v>No</v>
      </c>
      <c r="J468" s="77">
        <f>VLOOKUP(F468,'N2K Features'!$D$5:$CL$125,5,FALSE)</f>
        <v>0</v>
      </c>
      <c r="K468" s="77">
        <f>VLOOKUP(F468,'N2K Features'!$D$5:$CL$125,6,FALSE)</f>
        <v>0</v>
      </c>
      <c r="L468" s="77" t="str">
        <f>VLOOKUP(F468,'N2K Features'!$D$5:$CL$125,7,FALSE)</f>
        <v>No</v>
      </c>
      <c r="M468" s="77" t="str">
        <f>VLOOKUP(F468,'N2K Features'!$D$5:$CL$125,8,FALSE)</f>
        <v>Negligible</v>
      </c>
      <c r="N468" s="77">
        <f>VLOOKUP(F468,'N2K Features'!$D$5:$CL$125,9,FALSE)</f>
        <v>0</v>
      </c>
      <c r="O468" s="77" t="str">
        <f>VLOOKUP(F468,'N2K Features'!$D$5:$CL$125,10,FALSE)</f>
        <v>No</v>
      </c>
      <c r="P468" s="77" t="str">
        <f>VLOOKUP(F468,'N2K Features'!$D$5:$CL$125,11,FALSE)</f>
        <v>Negligible</v>
      </c>
      <c r="Q468" s="77">
        <f>VLOOKUP(F468,'N2K Features'!$D$5:$CL$125,12,FALSE)</f>
        <v>0</v>
      </c>
      <c r="R468" s="77" t="str">
        <f>VLOOKUP(F468,'N2K Features'!$D$5:$CL$125,13,FALSE)</f>
        <v>No</v>
      </c>
      <c r="S468" s="77">
        <f>VLOOKUP(F468,'N2K Features'!$D$5:$CL$125,14,FALSE)</f>
        <v>0</v>
      </c>
      <c r="T468" s="77">
        <f>VLOOKUP(F468,'N2K Features'!$D$5:$CL$125,15,FALSE)</f>
        <v>0</v>
      </c>
      <c r="U468" s="77" t="str">
        <f>VLOOKUP(F468,'N2K Features'!$D$5:$CL$125,16,FALSE)</f>
        <v>No</v>
      </c>
      <c r="V468" s="77">
        <f>VLOOKUP(F468,'N2K Features'!$D$5:$CL$125, 17,FALSE)</f>
        <v>0</v>
      </c>
      <c r="W468" s="77">
        <f>VLOOKUP(F468,'N2K Features'!$D$5:$CL$125,18,FALSE)</f>
        <v>0</v>
      </c>
      <c r="X468" s="77" t="str">
        <f>VLOOKUP(F468,'N2K Features'!$D$5:$CL$125,19,FALSE)</f>
        <v>No</v>
      </c>
      <c r="Y468" s="77">
        <f>VLOOKUP(F468,'N2K Features'!$D$5:$CL$125,20,FALSE)</f>
        <v>0</v>
      </c>
      <c r="Z468" s="77">
        <f>VLOOKUP(F468,'N2K Features'!$D$5:$CL$125,21,FALSE)</f>
        <v>0</v>
      </c>
      <c r="AA468" s="77" t="str">
        <f>VLOOKUP(F468,'N2K Features'!$D$5:$CL$125,22,FALSE)</f>
        <v>No</v>
      </c>
      <c r="AB468" s="77">
        <f>VLOOKUP(F468,'N2K Features'!$D$5:$CL$125,23,FALSE)</f>
        <v>0</v>
      </c>
      <c r="AC468" s="77">
        <f>VLOOKUP(F468,'N2K Features'!$D$5:$CL$125,24,FALSE)</f>
        <v>0</v>
      </c>
      <c r="AD468" s="77" t="str">
        <f>VLOOKUP(F468,'N2K Features'!$D$5:$CL$125,25,FALSE)</f>
        <v>No</v>
      </c>
      <c r="AE468" s="77">
        <f>VLOOKUP(F468,'N2K Features'!$D$5:$CL$125,26,FALSE)</f>
        <v>0</v>
      </c>
      <c r="AF468" s="77">
        <f>VLOOKUP(F468,'N2K Features'!$D$5:$CL$125,27,FALSE)</f>
        <v>0</v>
      </c>
      <c r="AG468" s="77" t="str">
        <f>VLOOKUP(F468,'N2K Features'!$D$5:$CL$125,28,FALSE)</f>
        <v>No</v>
      </c>
      <c r="AH468" s="77">
        <f>VLOOKUP(F468,'N2K Features'!$D$5:$CL$125,29,FALSE)</f>
        <v>0</v>
      </c>
      <c r="AI468" s="77">
        <f>VLOOKUP(F468,'N2K Features'!$D$5:$CL$125,30,FALSE)</f>
        <v>0</v>
      </c>
      <c r="AJ468" s="77" t="str">
        <f>VLOOKUP(F468,'N2K Features'!$D$5:$CL$125,31,FALSE)</f>
        <v>No</v>
      </c>
      <c r="AK468" s="77">
        <f>VLOOKUP(F468,'N2K Features'!$D$5:$CL$125,32,FALSE)</f>
        <v>0</v>
      </c>
      <c r="AL468" s="77">
        <f>VLOOKUP(F468,'N2K Features'!$D$5:$CL$125,33,FALSE)</f>
        <v>0</v>
      </c>
      <c r="AM468" s="77" t="str">
        <f>VLOOKUP(F468,'N2K Features'!$D$5:$CL$125,34,FALSE)</f>
        <v>No</v>
      </c>
      <c r="AN468" s="77">
        <f>VLOOKUP(F468,'N2K Features'!$D$5:$CL$125,35,FALSE)</f>
        <v>0</v>
      </c>
      <c r="AO468" s="77">
        <f>VLOOKUP(F468,'N2K Features'!$D$5:$CL$125,36,FALSE)</f>
        <v>0</v>
      </c>
      <c r="AP468" s="77" t="str">
        <f>VLOOKUP(F468,'N2K Features'!$D$5:$CL$125,37,FALSE)</f>
        <v>No</v>
      </c>
      <c r="AQ468" s="77">
        <f>VLOOKUP(F468,'N2K Features'!$D$5:$CL$125,38,FALSE)</f>
        <v>0</v>
      </c>
      <c r="AR468" s="77">
        <f>VLOOKUP(F468,'N2K Features'!$D$5:$CL$125,39,FALSE)</f>
        <v>0</v>
      </c>
      <c r="AS468" s="77" t="str">
        <f>VLOOKUP(F468,'N2K Features'!$D$5:$CL$125,40,FALSE)</f>
        <v>No</v>
      </c>
      <c r="AT468" s="77">
        <f>VLOOKUP(F468,'N2K Features'!$D$5:$CL$125,41,FALSE)</f>
        <v>0</v>
      </c>
      <c r="AU468" s="77">
        <f>VLOOKUP(F468,'N2K Features'!$D$5:$CL$125,42,FALSE)</f>
        <v>0</v>
      </c>
      <c r="AV468" s="77" t="str">
        <f>VLOOKUP(F468,'N2K Features'!$D$5:$CL$125,43,FALSE)</f>
        <v>No</v>
      </c>
      <c r="AW468" s="77">
        <f>VLOOKUP(F468,'N2K Features'!$D$5:$CL$125,44,FALSE)</f>
        <v>0</v>
      </c>
      <c r="AX468" s="77">
        <f>VLOOKUP(F468,'N2K Features'!$D$5:$CL$125,45,FALSE)</f>
        <v>0</v>
      </c>
      <c r="AY468" s="77" t="str">
        <f>VLOOKUP(F468,'N2K Features'!$D$5:$CL$125,46,FALSE)</f>
        <v>No</v>
      </c>
      <c r="AZ468" s="77">
        <f>VLOOKUP(F468,'N2K Features'!$D$5:$CL$125,47,FALSE)</f>
        <v>0</v>
      </c>
      <c r="BA468" s="77">
        <f>VLOOKUP(F468,'N2K Features'!$D$5:$CL$125,48,FALSE)</f>
        <v>0</v>
      </c>
      <c r="BB468" s="77" t="str">
        <f>VLOOKUP(F468,'N2K Features'!$D$5:$CL$125,49,FALSE)</f>
        <v>No</v>
      </c>
      <c r="BC468" s="77">
        <f>VLOOKUP(F468,'N2K Features'!$D$5:$CL$125,50,FALSE)</f>
        <v>0</v>
      </c>
      <c r="BD468" s="77">
        <f>VLOOKUP(F468,'N2K Features'!$D$5:$CL$125,51,FALSE)</f>
        <v>0</v>
      </c>
      <c r="BE468" s="77" t="str">
        <f>VLOOKUP(F468,'N2K Features'!$D$5:$CL$125,52,FALSE)</f>
        <v>No</v>
      </c>
      <c r="BF468" s="77">
        <f>VLOOKUP(F468,'N2K Features'!$D$5:$CL$125,53,FALSE)</f>
        <v>0</v>
      </c>
      <c r="BG468" s="77">
        <f>VLOOKUP(F468,'N2K Features'!$D$5:$CL$125,54,FALSE)</f>
        <v>0</v>
      </c>
      <c r="BH468" s="77" t="str">
        <f>VLOOKUP(F468,'N2K Features'!$D$5:$CL$125,55,FALSE)</f>
        <v>No</v>
      </c>
      <c r="BI468" s="77">
        <f>VLOOKUP(F468,'N2K Features'!$D$5:$CL$125,56,FALSE)</f>
        <v>0</v>
      </c>
      <c r="BJ468" s="77">
        <f>VLOOKUP(F468,'N2K Features'!$D$5:$CL$125,57,FALSE)</f>
        <v>0</v>
      </c>
      <c r="BK468" s="77" t="str">
        <f>VLOOKUP(F468,'N2K Features'!$D$5:$CL$125,58,FALSE)</f>
        <v>No</v>
      </c>
      <c r="BL468" s="77">
        <f>VLOOKUP(F468,'N2K Features'!$D$5:$CL$125,59,FALSE)</f>
        <v>0</v>
      </c>
      <c r="BM468" s="77">
        <f>VLOOKUP(F468,'N2K Features'!$D$5:$CL$125,60,FALSE)</f>
        <v>0</v>
      </c>
      <c r="BN468" s="77" t="str">
        <f>VLOOKUP(F468,'N2K Features'!$D$5:$CL$125,61,FALSE)</f>
        <v>No</v>
      </c>
      <c r="BO468" s="77">
        <f>VLOOKUP(F468,'N2K Features'!$D$5:$CL$125,62,FALSE)</f>
        <v>0</v>
      </c>
      <c r="BP468" s="77">
        <f>VLOOKUP(F468,'N2K Features'!$D$5:$CL$125,63,FALSE)</f>
        <v>0</v>
      </c>
      <c r="BQ468" s="77" t="str">
        <f>VLOOKUP(F468,'N2K Features'!$D$5:$CL$125,64,FALSE)</f>
        <v>No</v>
      </c>
      <c r="BR468" s="77">
        <f>VLOOKUP(F468,'N2K Features'!$D$5:$CL$125,65,FALSE)</f>
        <v>0</v>
      </c>
      <c r="BS468" s="77">
        <f>VLOOKUP(F468,'N2K Features'!$D$5:$CL$125,66,FALSE)</f>
        <v>0</v>
      </c>
      <c r="BT468" s="77" t="str">
        <f>VLOOKUP(F468,'N2K Features'!$D$5:$CL$125,67,FALSE)</f>
        <v>No</v>
      </c>
      <c r="BU468" s="77">
        <f>VLOOKUP(F468,'N2K Features'!$D$5:$CL$125,68,FALSE)</f>
        <v>0</v>
      </c>
      <c r="BV468" s="77">
        <f>VLOOKUP(F468,'N2K Features'!$D$5:$CL$125,69,FALSE)</f>
        <v>0</v>
      </c>
      <c r="BW468" s="77" t="str">
        <f>VLOOKUP(F468,'N2K Features'!$D$5:$CL$125,70,FALSE)</f>
        <v>No</v>
      </c>
      <c r="BX468" s="77">
        <f>VLOOKUP(F468,'N2K Features'!$D$5:$CL$125,71,FALSE)</f>
        <v>0</v>
      </c>
      <c r="BY468" s="77">
        <f>VLOOKUP(F468,'N2K Features'!$D$5:$CL$125,72,FALSE)</f>
        <v>0</v>
      </c>
      <c r="BZ468" s="77" t="str">
        <f>VLOOKUP(F468,'N2K Features'!$D$5:$CL$125,73,FALSE)</f>
        <v>No</v>
      </c>
      <c r="CA468" s="77">
        <f>VLOOKUP(F468,'N2K Features'!$D$5:$CL$125,74,FALSE)</f>
        <v>0</v>
      </c>
      <c r="CB468" s="77">
        <f>VLOOKUP(F468,'N2K Features'!$D$5:$CL$125,75,FALSE)</f>
        <v>0</v>
      </c>
      <c r="CC468" s="77" t="str">
        <f>VLOOKUP(F468,'N2K Features'!$D$5:$CL$125,76,FALSE)</f>
        <v>No</v>
      </c>
      <c r="CD468" s="77">
        <f>VLOOKUP(F468,'N2K Features'!$D$5:$CL$125,77,FALSE)</f>
        <v>0</v>
      </c>
      <c r="CE468" s="77">
        <f>VLOOKUP(F468,'N2K Features'!$D$5:$CL$125,78,FALSE)</f>
        <v>0</v>
      </c>
      <c r="CF468" s="77" t="str">
        <f>VLOOKUP(F468,'N2K Features'!$D$5:$CL$125,79,FALSE)</f>
        <v>No</v>
      </c>
      <c r="CG468" s="77">
        <f>VLOOKUP(F468,'N2K Features'!$D$5:$CL$125,80,FALSE)</f>
        <v>0</v>
      </c>
      <c r="CH468" s="77">
        <f>VLOOKUP(F468,'N2K Features'!$D$5:$CL$125,81,FALSE)</f>
        <v>0</v>
      </c>
      <c r="CI468" s="77" t="str">
        <f>VLOOKUP(F468,'N2K Features'!$D$5:$CL$125,82,FALSE)</f>
        <v>No</v>
      </c>
      <c r="CJ468" s="77">
        <f>VLOOKUP(F468,'N2K Features'!$D$5:$CL$125,83,FALSE)</f>
        <v>0</v>
      </c>
      <c r="CK468" s="77">
        <f>VLOOKUP(F468,'N2K Features'!$D$5:$CL$125,84,FALSE)</f>
        <v>0</v>
      </c>
      <c r="CL468" s="77" t="str">
        <f>VLOOKUP(F468,'N2K Features'!$D$5:$CL$125,85,FALSE)</f>
        <v>Yes</v>
      </c>
      <c r="CM468" s="77">
        <f>VLOOKUP(F468,'N2K Features'!$D$5:$CL$125,86,FALSE)</f>
        <v>0</v>
      </c>
      <c r="CN468" s="77" t="str">
        <f>VLOOKUP(F468,'N2K Features'!$D$5:$CL$125,87,FALSE)</f>
        <v>Iconic bird in Wales. Interest for birdwatchers and public.</v>
      </c>
    </row>
    <row r="469" spans="1:92" ht="14.4" hidden="1" x14ac:dyDescent="0.3">
      <c r="A469" s="126" t="s">
        <v>514</v>
      </c>
      <c r="B469" s="126" t="s">
        <v>515</v>
      </c>
      <c r="C469" s="126" t="s">
        <v>489</v>
      </c>
      <c r="D469" s="127"/>
      <c r="E469" s="126" t="s">
        <v>393</v>
      </c>
      <c r="F469" s="126" t="s">
        <v>488</v>
      </c>
      <c r="G469" s="126" t="s">
        <v>488</v>
      </c>
      <c r="H469" s="126" t="s">
        <v>409</v>
      </c>
      <c r="I469" s="173" t="str">
        <f>VLOOKUP(F469,'N2K Features'!$D$5:$CL$125,4,FALSE)</f>
        <v>No</v>
      </c>
      <c r="J469" s="77">
        <f>VLOOKUP(F469,'N2K Features'!$D$5:$CL$125,5,FALSE)</f>
        <v>0</v>
      </c>
      <c r="K469" s="77">
        <f>VLOOKUP(F469,'N2K Features'!$D$5:$CL$125,6,FALSE)</f>
        <v>0</v>
      </c>
      <c r="L469" s="77" t="str">
        <f>VLOOKUP(F469,'N2K Features'!$D$5:$CL$125,7,FALSE)</f>
        <v>No</v>
      </c>
      <c r="M469" s="77" t="str">
        <f>VLOOKUP(F469,'N2K Features'!$D$5:$CL$125,8,FALSE)</f>
        <v>Negligible</v>
      </c>
      <c r="N469" s="77">
        <f>VLOOKUP(F469,'N2K Features'!$D$5:$CL$125,9,FALSE)</f>
        <v>0</v>
      </c>
      <c r="O469" s="77" t="str">
        <f>VLOOKUP(F469,'N2K Features'!$D$5:$CL$125,10,FALSE)</f>
        <v>No</v>
      </c>
      <c r="P469" s="77" t="str">
        <f>VLOOKUP(F469,'N2K Features'!$D$5:$CL$125,11,FALSE)</f>
        <v>Negligible</v>
      </c>
      <c r="Q469" s="77">
        <f>VLOOKUP(F469,'N2K Features'!$D$5:$CL$125,12,FALSE)</f>
        <v>0</v>
      </c>
      <c r="R469" s="77" t="str">
        <f>VLOOKUP(F469,'N2K Features'!$D$5:$CL$125,13,FALSE)</f>
        <v>No</v>
      </c>
      <c r="S469" s="77">
        <f>VLOOKUP(F469,'N2K Features'!$D$5:$CL$125,14,FALSE)</f>
        <v>0</v>
      </c>
      <c r="T469" s="77">
        <f>VLOOKUP(F469,'N2K Features'!$D$5:$CL$125,15,FALSE)</f>
        <v>0</v>
      </c>
      <c r="U469" s="77" t="str">
        <f>VLOOKUP(F469,'N2K Features'!$D$5:$CL$125,16,FALSE)</f>
        <v>No</v>
      </c>
      <c r="V469" s="77">
        <f>VLOOKUP(F469,'N2K Features'!$D$5:$CL$125, 17,FALSE)</f>
        <v>0</v>
      </c>
      <c r="W469" s="77">
        <f>VLOOKUP(F469,'N2K Features'!$D$5:$CL$125,18,FALSE)</f>
        <v>0</v>
      </c>
      <c r="X469" s="77" t="str">
        <f>VLOOKUP(F469,'N2K Features'!$D$5:$CL$125,19,FALSE)</f>
        <v>No</v>
      </c>
      <c r="Y469" s="77">
        <f>VLOOKUP(F469,'N2K Features'!$D$5:$CL$125,20,FALSE)</f>
        <v>0</v>
      </c>
      <c r="Z469" s="77">
        <f>VLOOKUP(F469,'N2K Features'!$D$5:$CL$125,21,FALSE)</f>
        <v>0</v>
      </c>
      <c r="AA469" s="77" t="str">
        <f>VLOOKUP(F469,'N2K Features'!$D$5:$CL$125,22,FALSE)</f>
        <v>No</v>
      </c>
      <c r="AB469" s="77">
        <f>VLOOKUP(F469,'N2K Features'!$D$5:$CL$125,23,FALSE)</f>
        <v>0</v>
      </c>
      <c r="AC469" s="77">
        <f>VLOOKUP(F469,'N2K Features'!$D$5:$CL$125,24,FALSE)</f>
        <v>0</v>
      </c>
      <c r="AD469" s="77" t="str">
        <f>VLOOKUP(F469,'N2K Features'!$D$5:$CL$125,25,FALSE)</f>
        <v>No</v>
      </c>
      <c r="AE469" s="77">
        <f>VLOOKUP(F469,'N2K Features'!$D$5:$CL$125,26,FALSE)</f>
        <v>0</v>
      </c>
      <c r="AF469" s="77">
        <f>VLOOKUP(F469,'N2K Features'!$D$5:$CL$125,27,FALSE)</f>
        <v>0</v>
      </c>
      <c r="AG469" s="77" t="str">
        <f>VLOOKUP(F469,'N2K Features'!$D$5:$CL$125,28,FALSE)</f>
        <v>No</v>
      </c>
      <c r="AH469" s="77">
        <f>VLOOKUP(F469,'N2K Features'!$D$5:$CL$125,29,FALSE)</f>
        <v>0</v>
      </c>
      <c r="AI469" s="77">
        <f>VLOOKUP(F469,'N2K Features'!$D$5:$CL$125,30,FALSE)</f>
        <v>0</v>
      </c>
      <c r="AJ469" s="77" t="str">
        <f>VLOOKUP(F469,'N2K Features'!$D$5:$CL$125,31,FALSE)</f>
        <v>No</v>
      </c>
      <c r="AK469" s="77">
        <f>VLOOKUP(F469,'N2K Features'!$D$5:$CL$125,32,FALSE)</f>
        <v>0</v>
      </c>
      <c r="AL469" s="77">
        <f>VLOOKUP(F469,'N2K Features'!$D$5:$CL$125,33,FALSE)</f>
        <v>0</v>
      </c>
      <c r="AM469" s="77" t="str">
        <f>VLOOKUP(F469,'N2K Features'!$D$5:$CL$125,34,FALSE)</f>
        <v>No</v>
      </c>
      <c r="AN469" s="77">
        <f>VLOOKUP(F469,'N2K Features'!$D$5:$CL$125,35,FALSE)</f>
        <v>0</v>
      </c>
      <c r="AO469" s="77">
        <f>VLOOKUP(F469,'N2K Features'!$D$5:$CL$125,36,FALSE)</f>
        <v>0</v>
      </c>
      <c r="AP469" s="77" t="str">
        <f>VLOOKUP(F469,'N2K Features'!$D$5:$CL$125,37,FALSE)</f>
        <v>No</v>
      </c>
      <c r="AQ469" s="77">
        <f>VLOOKUP(F469,'N2K Features'!$D$5:$CL$125,38,FALSE)</f>
        <v>0</v>
      </c>
      <c r="AR469" s="77">
        <f>VLOOKUP(F469,'N2K Features'!$D$5:$CL$125,39,FALSE)</f>
        <v>0</v>
      </c>
      <c r="AS469" s="77" t="str">
        <f>VLOOKUP(F469,'N2K Features'!$D$5:$CL$125,40,FALSE)</f>
        <v>No</v>
      </c>
      <c r="AT469" s="77">
        <f>VLOOKUP(F469,'N2K Features'!$D$5:$CL$125,41,FALSE)</f>
        <v>0</v>
      </c>
      <c r="AU469" s="77">
        <f>VLOOKUP(F469,'N2K Features'!$D$5:$CL$125,42,FALSE)</f>
        <v>0</v>
      </c>
      <c r="AV469" s="77" t="str">
        <f>VLOOKUP(F469,'N2K Features'!$D$5:$CL$125,43,FALSE)</f>
        <v>No</v>
      </c>
      <c r="AW469" s="77">
        <f>VLOOKUP(F469,'N2K Features'!$D$5:$CL$125,44,FALSE)</f>
        <v>0</v>
      </c>
      <c r="AX469" s="77">
        <f>VLOOKUP(F469,'N2K Features'!$D$5:$CL$125,45,FALSE)</f>
        <v>0</v>
      </c>
      <c r="AY469" s="77" t="str">
        <f>VLOOKUP(F469,'N2K Features'!$D$5:$CL$125,46,FALSE)</f>
        <v>No</v>
      </c>
      <c r="AZ469" s="77">
        <f>VLOOKUP(F469,'N2K Features'!$D$5:$CL$125,47,FALSE)</f>
        <v>0</v>
      </c>
      <c r="BA469" s="77">
        <f>VLOOKUP(F469,'N2K Features'!$D$5:$CL$125,48,FALSE)</f>
        <v>0</v>
      </c>
      <c r="BB469" s="77" t="str">
        <f>VLOOKUP(F469,'N2K Features'!$D$5:$CL$125,49,FALSE)</f>
        <v>No</v>
      </c>
      <c r="BC469" s="77">
        <f>VLOOKUP(F469,'N2K Features'!$D$5:$CL$125,50,FALSE)</f>
        <v>0</v>
      </c>
      <c r="BD469" s="77">
        <f>VLOOKUP(F469,'N2K Features'!$D$5:$CL$125,51,FALSE)</f>
        <v>0</v>
      </c>
      <c r="BE469" s="77" t="str">
        <f>VLOOKUP(F469,'N2K Features'!$D$5:$CL$125,52,FALSE)</f>
        <v>No</v>
      </c>
      <c r="BF469" s="77">
        <f>VLOOKUP(F469,'N2K Features'!$D$5:$CL$125,53,FALSE)</f>
        <v>0</v>
      </c>
      <c r="BG469" s="77">
        <f>VLOOKUP(F469,'N2K Features'!$D$5:$CL$125,54,FALSE)</f>
        <v>0</v>
      </c>
      <c r="BH469" s="77" t="str">
        <f>VLOOKUP(F469,'N2K Features'!$D$5:$CL$125,55,FALSE)</f>
        <v>No</v>
      </c>
      <c r="BI469" s="77">
        <f>VLOOKUP(F469,'N2K Features'!$D$5:$CL$125,56,FALSE)</f>
        <v>0</v>
      </c>
      <c r="BJ469" s="77">
        <f>VLOOKUP(F469,'N2K Features'!$D$5:$CL$125,57,FALSE)</f>
        <v>0</v>
      </c>
      <c r="BK469" s="77" t="str">
        <f>VLOOKUP(F469,'N2K Features'!$D$5:$CL$125,58,FALSE)</f>
        <v>No</v>
      </c>
      <c r="BL469" s="77">
        <f>VLOOKUP(F469,'N2K Features'!$D$5:$CL$125,59,FALSE)</f>
        <v>0</v>
      </c>
      <c r="BM469" s="77">
        <f>VLOOKUP(F469,'N2K Features'!$D$5:$CL$125,60,FALSE)</f>
        <v>0</v>
      </c>
      <c r="BN469" s="77" t="str">
        <f>VLOOKUP(F469,'N2K Features'!$D$5:$CL$125,61,FALSE)</f>
        <v>No</v>
      </c>
      <c r="BO469" s="77">
        <f>VLOOKUP(F469,'N2K Features'!$D$5:$CL$125,62,FALSE)</f>
        <v>0</v>
      </c>
      <c r="BP469" s="77">
        <f>VLOOKUP(F469,'N2K Features'!$D$5:$CL$125,63,FALSE)</f>
        <v>0</v>
      </c>
      <c r="BQ469" s="77" t="str">
        <f>VLOOKUP(F469,'N2K Features'!$D$5:$CL$125,64,FALSE)</f>
        <v>No</v>
      </c>
      <c r="BR469" s="77">
        <f>VLOOKUP(F469,'N2K Features'!$D$5:$CL$125,65,FALSE)</f>
        <v>0</v>
      </c>
      <c r="BS469" s="77">
        <f>VLOOKUP(F469,'N2K Features'!$D$5:$CL$125,66,FALSE)</f>
        <v>0</v>
      </c>
      <c r="BT469" s="77" t="str">
        <f>VLOOKUP(F469,'N2K Features'!$D$5:$CL$125,67,FALSE)</f>
        <v>No</v>
      </c>
      <c r="BU469" s="77">
        <f>VLOOKUP(F469,'N2K Features'!$D$5:$CL$125,68,FALSE)</f>
        <v>0</v>
      </c>
      <c r="BV469" s="77">
        <f>VLOOKUP(F469,'N2K Features'!$D$5:$CL$125,69,FALSE)</f>
        <v>0</v>
      </c>
      <c r="BW469" s="77" t="str">
        <f>VLOOKUP(F469,'N2K Features'!$D$5:$CL$125,70,FALSE)</f>
        <v>No</v>
      </c>
      <c r="BX469" s="77">
        <f>VLOOKUP(F469,'N2K Features'!$D$5:$CL$125,71,FALSE)</f>
        <v>0</v>
      </c>
      <c r="BY469" s="77">
        <f>VLOOKUP(F469,'N2K Features'!$D$5:$CL$125,72,FALSE)</f>
        <v>0</v>
      </c>
      <c r="BZ469" s="77" t="str">
        <f>VLOOKUP(F469,'N2K Features'!$D$5:$CL$125,73,FALSE)</f>
        <v>No</v>
      </c>
      <c r="CA469" s="77">
        <f>VLOOKUP(F469,'N2K Features'!$D$5:$CL$125,74,FALSE)</f>
        <v>0</v>
      </c>
      <c r="CB469" s="77">
        <f>VLOOKUP(F469,'N2K Features'!$D$5:$CL$125,75,FALSE)</f>
        <v>0</v>
      </c>
      <c r="CC469" s="77" t="str">
        <f>VLOOKUP(F469,'N2K Features'!$D$5:$CL$125,76,FALSE)</f>
        <v>No</v>
      </c>
      <c r="CD469" s="77">
        <f>VLOOKUP(F469,'N2K Features'!$D$5:$CL$125,77,FALSE)</f>
        <v>0</v>
      </c>
      <c r="CE469" s="77">
        <f>VLOOKUP(F469,'N2K Features'!$D$5:$CL$125,78,FALSE)</f>
        <v>0</v>
      </c>
      <c r="CF469" s="77" t="str">
        <f>VLOOKUP(F469,'N2K Features'!$D$5:$CL$125,79,FALSE)</f>
        <v>No</v>
      </c>
      <c r="CG469" s="77">
        <f>VLOOKUP(F469,'N2K Features'!$D$5:$CL$125,80,FALSE)</f>
        <v>0</v>
      </c>
      <c r="CH469" s="77">
        <f>VLOOKUP(F469,'N2K Features'!$D$5:$CL$125,81,FALSE)</f>
        <v>0</v>
      </c>
      <c r="CI469" s="77" t="str">
        <f>VLOOKUP(F469,'N2K Features'!$D$5:$CL$125,82,FALSE)</f>
        <v>No</v>
      </c>
      <c r="CJ469" s="77">
        <f>VLOOKUP(F469,'N2K Features'!$D$5:$CL$125,83,FALSE)</f>
        <v>0</v>
      </c>
      <c r="CK469" s="77">
        <f>VLOOKUP(F469,'N2K Features'!$D$5:$CL$125,84,FALSE)</f>
        <v>0</v>
      </c>
      <c r="CL469" s="77" t="str">
        <f>VLOOKUP(F469,'N2K Features'!$D$5:$CL$125,85,FALSE)</f>
        <v>Yes</v>
      </c>
      <c r="CM469" s="77">
        <f>VLOOKUP(F469,'N2K Features'!$D$5:$CL$125,86,FALSE)</f>
        <v>0</v>
      </c>
      <c r="CN469" s="77" t="str">
        <f>VLOOKUP(F469,'N2K Features'!$D$5:$CL$125,87,FALSE)</f>
        <v>Iconic bird in Wales. Interest for birdwatchers and public.</v>
      </c>
    </row>
    <row r="470" spans="1:92" ht="14.4" hidden="1" x14ac:dyDescent="0.3">
      <c r="A470" s="126" t="s">
        <v>516</v>
      </c>
      <c r="B470" s="126" t="s">
        <v>517</v>
      </c>
      <c r="C470" s="126" t="s">
        <v>408</v>
      </c>
      <c r="D470" s="127"/>
      <c r="E470" s="126" t="s">
        <v>392</v>
      </c>
      <c r="F470" s="126" t="s">
        <v>431</v>
      </c>
      <c r="G470" s="126" t="s">
        <v>392</v>
      </c>
      <c r="H470" s="126" t="s">
        <v>409</v>
      </c>
      <c r="I470" s="173" t="str">
        <f>VLOOKUP(F470,'N2K Features'!$D$5:$CL$125,4,FALSE)</f>
        <v>No</v>
      </c>
      <c r="J470" s="77">
        <f>VLOOKUP(F470,'N2K Features'!$D$5:$CL$125,5,FALSE)</f>
        <v>0</v>
      </c>
      <c r="K470" s="77">
        <f>VLOOKUP(F470,'N2K Features'!$D$5:$CL$125,6,FALSE)</f>
        <v>0</v>
      </c>
      <c r="L470" s="77" t="str">
        <f>VLOOKUP(F470,'N2K Features'!$D$5:$CL$125,7,FALSE)</f>
        <v>No</v>
      </c>
      <c r="M470" s="77" t="str">
        <f>VLOOKUP(F470,'N2K Features'!$D$5:$CL$125,8,FALSE)</f>
        <v>Negligible</v>
      </c>
      <c r="N470" s="77">
        <f>VLOOKUP(F470,'N2K Features'!$D$5:$CL$125,9,FALSE)</f>
        <v>0</v>
      </c>
      <c r="O470" s="77" t="str">
        <f>VLOOKUP(F470,'N2K Features'!$D$5:$CL$125,10,FALSE)</f>
        <v>No</v>
      </c>
      <c r="P470" s="77" t="str">
        <f>VLOOKUP(F470,'N2K Features'!$D$5:$CL$125,11,FALSE)</f>
        <v>Negligible</v>
      </c>
      <c r="Q470" s="77">
        <f>VLOOKUP(F470,'N2K Features'!$D$5:$CL$125,12,FALSE)</f>
        <v>0</v>
      </c>
      <c r="R470" s="77" t="str">
        <f>VLOOKUP(F470,'N2K Features'!$D$5:$CL$125,13,FALSE)</f>
        <v>No</v>
      </c>
      <c r="S470" s="77">
        <f>VLOOKUP(F470,'N2K Features'!$D$5:$CL$125,14,FALSE)</f>
        <v>0</v>
      </c>
      <c r="T470" s="77">
        <f>VLOOKUP(F470,'N2K Features'!$D$5:$CL$125,15,FALSE)</f>
        <v>0</v>
      </c>
      <c r="U470" s="77" t="str">
        <f>VLOOKUP(F470,'N2K Features'!$D$5:$CL$125,16,FALSE)</f>
        <v>No</v>
      </c>
      <c r="V470" s="77">
        <f>VLOOKUP(F470,'N2K Features'!$D$5:$CL$125, 17,FALSE)</f>
        <v>0</v>
      </c>
      <c r="W470" s="77">
        <f>VLOOKUP(F470,'N2K Features'!$D$5:$CL$125,18,FALSE)</f>
        <v>0</v>
      </c>
      <c r="X470" s="77" t="str">
        <f>VLOOKUP(F470,'N2K Features'!$D$5:$CL$125,19,FALSE)</f>
        <v>No</v>
      </c>
      <c r="Y470" s="77">
        <f>VLOOKUP(F470,'N2K Features'!$D$5:$CL$125,20,FALSE)</f>
        <v>0</v>
      </c>
      <c r="Z470" s="77">
        <f>VLOOKUP(F470,'N2K Features'!$D$5:$CL$125,21,FALSE)</f>
        <v>0</v>
      </c>
      <c r="AA470" s="77" t="str">
        <f>VLOOKUP(F470,'N2K Features'!$D$5:$CL$125,22,FALSE)</f>
        <v>No</v>
      </c>
      <c r="AB470" s="77">
        <f>VLOOKUP(F470,'N2K Features'!$D$5:$CL$125,23,FALSE)</f>
        <v>0</v>
      </c>
      <c r="AC470" s="77">
        <f>VLOOKUP(F470,'N2K Features'!$D$5:$CL$125,24,FALSE)</f>
        <v>0</v>
      </c>
      <c r="AD470" s="77" t="str">
        <f>VLOOKUP(F470,'N2K Features'!$D$5:$CL$125,25,FALSE)</f>
        <v>No</v>
      </c>
      <c r="AE470" s="77">
        <f>VLOOKUP(F470,'N2K Features'!$D$5:$CL$125,26,FALSE)</f>
        <v>0</v>
      </c>
      <c r="AF470" s="77">
        <f>VLOOKUP(F470,'N2K Features'!$D$5:$CL$125,27,FALSE)</f>
        <v>0</v>
      </c>
      <c r="AG470" s="77" t="str">
        <f>VLOOKUP(F470,'N2K Features'!$D$5:$CL$125,28,FALSE)</f>
        <v>No</v>
      </c>
      <c r="AH470" s="77">
        <f>VLOOKUP(F470,'N2K Features'!$D$5:$CL$125,29,FALSE)</f>
        <v>0</v>
      </c>
      <c r="AI470" s="77">
        <f>VLOOKUP(F470,'N2K Features'!$D$5:$CL$125,30,FALSE)</f>
        <v>0</v>
      </c>
      <c r="AJ470" s="77" t="str">
        <f>VLOOKUP(F470,'N2K Features'!$D$5:$CL$125,31,FALSE)</f>
        <v>No</v>
      </c>
      <c r="AK470" s="77">
        <f>VLOOKUP(F470,'N2K Features'!$D$5:$CL$125,32,FALSE)</f>
        <v>0</v>
      </c>
      <c r="AL470" s="77">
        <f>VLOOKUP(F470,'N2K Features'!$D$5:$CL$125,33,FALSE)</f>
        <v>0</v>
      </c>
      <c r="AM470" s="77" t="str">
        <f>VLOOKUP(F470,'N2K Features'!$D$5:$CL$125,34,FALSE)</f>
        <v>No</v>
      </c>
      <c r="AN470" s="77">
        <f>VLOOKUP(F470,'N2K Features'!$D$5:$CL$125,35,FALSE)</f>
        <v>0</v>
      </c>
      <c r="AO470" s="77">
        <f>VLOOKUP(F470,'N2K Features'!$D$5:$CL$125,36,FALSE)</f>
        <v>0</v>
      </c>
      <c r="AP470" s="77" t="str">
        <f>VLOOKUP(F470,'N2K Features'!$D$5:$CL$125,37,FALSE)</f>
        <v>No</v>
      </c>
      <c r="AQ470" s="77">
        <f>VLOOKUP(F470,'N2K Features'!$D$5:$CL$125,38,FALSE)</f>
        <v>0</v>
      </c>
      <c r="AR470" s="77">
        <f>VLOOKUP(F470,'N2K Features'!$D$5:$CL$125,39,FALSE)</f>
        <v>0</v>
      </c>
      <c r="AS470" s="77" t="str">
        <f>VLOOKUP(F470,'N2K Features'!$D$5:$CL$125,40,FALSE)</f>
        <v>No</v>
      </c>
      <c r="AT470" s="77">
        <f>VLOOKUP(F470,'N2K Features'!$D$5:$CL$125,41,FALSE)</f>
        <v>0</v>
      </c>
      <c r="AU470" s="77">
        <f>VLOOKUP(F470,'N2K Features'!$D$5:$CL$125,42,FALSE)</f>
        <v>0</v>
      </c>
      <c r="AV470" s="77" t="str">
        <f>VLOOKUP(F470,'N2K Features'!$D$5:$CL$125,43,FALSE)</f>
        <v>No</v>
      </c>
      <c r="AW470" s="77">
        <f>VLOOKUP(F470,'N2K Features'!$D$5:$CL$125,44,FALSE)</f>
        <v>0</v>
      </c>
      <c r="AX470" s="77">
        <f>VLOOKUP(F470,'N2K Features'!$D$5:$CL$125,45,FALSE)</f>
        <v>0</v>
      </c>
      <c r="AY470" s="77" t="str">
        <f>VLOOKUP(F470,'N2K Features'!$D$5:$CL$125,46,FALSE)</f>
        <v>No</v>
      </c>
      <c r="AZ470" s="77">
        <f>VLOOKUP(F470,'N2K Features'!$D$5:$CL$125,47,FALSE)</f>
        <v>0</v>
      </c>
      <c r="BA470" s="77">
        <f>VLOOKUP(F470,'N2K Features'!$D$5:$CL$125,48,FALSE)</f>
        <v>0</v>
      </c>
      <c r="BB470" s="77" t="str">
        <f>VLOOKUP(F470,'N2K Features'!$D$5:$CL$125,49,FALSE)</f>
        <v>No</v>
      </c>
      <c r="BC470" s="77">
        <f>VLOOKUP(F470,'N2K Features'!$D$5:$CL$125,50,FALSE)</f>
        <v>0</v>
      </c>
      <c r="BD470" s="77">
        <f>VLOOKUP(F470,'N2K Features'!$D$5:$CL$125,51,FALSE)</f>
        <v>0</v>
      </c>
      <c r="BE470" s="77" t="str">
        <f>VLOOKUP(F470,'N2K Features'!$D$5:$CL$125,52,FALSE)</f>
        <v>No</v>
      </c>
      <c r="BF470" s="77">
        <f>VLOOKUP(F470,'N2K Features'!$D$5:$CL$125,53,FALSE)</f>
        <v>0</v>
      </c>
      <c r="BG470" s="77">
        <f>VLOOKUP(F470,'N2K Features'!$D$5:$CL$125,54,FALSE)</f>
        <v>0</v>
      </c>
      <c r="BH470" s="77" t="str">
        <f>VLOOKUP(F470,'N2K Features'!$D$5:$CL$125,55,FALSE)</f>
        <v>No</v>
      </c>
      <c r="BI470" s="77">
        <f>VLOOKUP(F470,'N2K Features'!$D$5:$CL$125,56,FALSE)</f>
        <v>0</v>
      </c>
      <c r="BJ470" s="77">
        <f>VLOOKUP(F470,'N2K Features'!$D$5:$CL$125,57,FALSE)</f>
        <v>0</v>
      </c>
      <c r="BK470" s="77" t="str">
        <f>VLOOKUP(F470,'N2K Features'!$D$5:$CL$125,58,FALSE)</f>
        <v>No</v>
      </c>
      <c r="BL470" s="77">
        <f>VLOOKUP(F470,'N2K Features'!$D$5:$CL$125,59,FALSE)</f>
        <v>0</v>
      </c>
      <c r="BM470" s="77">
        <f>VLOOKUP(F470,'N2K Features'!$D$5:$CL$125,60,FALSE)</f>
        <v>0</v>
      </c>
      <c r="BN470" s="77" t="str">
        <f>VLOOKUP(F470,'N2K Features'!$D$5:$CL$125,61,FALSE)</f>
        <v>No</v>
      </c>
      <c r="BO470" s="77">
        <f>VLOOKUP(F470,'N2K Features'!$D$5:$CL$125,62,FALSE)</f>
        <v>0</v>
      </c>
      <c r="BP470" s="77">
        <f>VLOOKUP(F470,'N2K Features'!$D$5:$CL$125,63,FALSE)</f>
        <v>0</v>
      </c>
      <c r="BQ470" s="77" t="str">
        <f>VLOOKUP(F470,'N2K Features'!$D$5:$CL$125,64,FALSE)</f>
        <v>No</v>
      </c>
      <c r="BR470" s="77">
        <f>VLOOKUP(F470,'N2K Features'!$D$5:$CL$125,65,FALSE)</f>
        <v>0</v>
      </c>
      <c r="BS470" s="77">
        <f>VLOOKUP(F470,'N2K Features'!$D$5:$CL$125,66,FALSE)</f>
        <v>0</v>
      </c>
      <c r="BT470" s="77" t="str">
        <f>VLOOKUP(F470,'N2K Features'!$D$5:$CL$125,67,FALSE)</f>
        <v>No</v>
      </c>
      <c r="BU470" s="77">
        <f>VLOOKUP(F470,'N2K Features'!$D$5:$CL$125,68,FALSE)</f>
        <v>0</v>
      </c>
      <c r="BV470" s="77">
        <f>VLOOKUP(F470,'N2K Features'!$D$5:$CL$125,69,FALSE)</f>
        <v>0</v>
      </c>
      <c r="BW470" s="77" t="str">
        <f>VLOOKUP(F470,'N2K Features'!$D$5:$CL$125,70,FALSE)</f>
        <v>No</v>
      </c>
      <c r="BX470" s="77">
        <f>VLOOKUP(F470,'N2K Features'!$D$5:$CL$125,71,FALSE)</f>
        <v>0</v>
      </c>
      <c r="BY470" s="77">
        <f>VLOOKUP(F470,'N2K Features'!$D$5:$CL$125,72,FALSE)</f>
        <v>0</v>
      </c>
      <c r="BZ470" s="77" t="str">
        <f>VLOOKUP(F470,'N2K Features'!$D$5:$CL$125,73,FALSE)</f>
        <v>No</v>
      </c>
      <c r="CA470" s="77">
        <f>VLOOKUP(F470,'N2K Features'!$D$5:$CL$125,74,FALSE)</f>
        <v>0</v>
      </c>
      <c r="CB470" s="77">
        <f>VLOOKUP(F470,'N2K Features'!$D$5:$CL$125,75,FALSE)</f>
        <v>0</v>
      </c>
      <c r="CC470" s="77" t="str">
        <f>VLOOKUP(F470,'N2K Features'!$D$5:$CL$125,76,FALSE)</f>
        <v>No</v>
      </c>
      <c r="CD470" s="77">
        <f>VLOOKUP(F470,'N2K Features'!$D$5:$CL$125,77,FALSE)</f>
        <v>0</v>
      </c>
      <c r="CE470" s="77">
        <f>VLOOKUP(F470,'N2K Features'!$D$5:$CL$125,78,FALSE)</f>
        <v>0</v>
      </c>
      <c r="CF470" s="77" t="str">
        <f>VLOOKUP(F470,'N2K Features'!$D$5:$CL$125,79,FALSE)</f>
        <v>No</v>
      </c>
      <c r="CG470" s="77">
        <f>VLOOKUP(F470,'N2K Features'!$D$5:$CL$125,80,FALSE)</f>
        <v>0</v>
      </c>
      <c r="CH470" s="77">
        <f>VLOOKUP(F470,'N2K Features'!$D$5:$CL$125,81,FALSE)</f>
        <v>0</v>
      </c>
      <c r="CI470" s="77" t="str">
        <f>VLOOKUP(F470,'N2K Features'!$D$5:$CL$125,82,FALSE)</f>
        <v>No</v>
      </c>
      <c r="CJ470" s="77">
        <f>VLOOKUP(F470,'N2K Features'!$D$5:$CL$125,83,FALSE)</f>
        <v>0</v>
      </c>
      <c r="CK470" s="77">
        <f>VLOOKUP(F470,'N2K Features'!$D$5:$CL$125,84,FALSE)</f>
        <v>0</v>
      </c>
      <c r="CL470" s="77" t="str">
        <f>VLOOKUP(F470,'N2K Features'!$D$5:$CL$125,85,FALSE)</f>
        <v>Yes</v>
      </c>
      <c r="CM470" s="77">
        <f>VLOOKUP(F470,'N2K Features'!$D$5:$CL$125,86,FALSE)</f>
        <v>0</v>
      </c>
      <c r="CN470" s="77" t="str">
        <f>VLOOKUP(F470,'N2K Features'!$D$5:$CL$125,87,FALSE)</f>
        <v>Interest for birdwatchers and public.</v>
      </c>
    </row>
    <row r="471" spans="1:92" ht="14.4" hidden="1" x14ac:dyDescent="0.3">
      <c r="A471" s="126" t="s">
        <v>516</v>
      </c>
      <c r="B471" s="126" t="s">
        <v>517</v>
      </c>
      <c r="C471" s="126" t="s">
        <v>408</v>
      </c>
      <c r="D471" s="127"/>
      <c r="E471" s="126" t="s">
        <v>393</v>
      </c>
      <c r="F471" s="126" t="s">
        <v>485</v>
      </c>
      <c r="G471" s="126" t="s">
        <v>785</v>
      </c>
      <c r="H471" s="126" t="s">
        <v>487</v>
      </c>
      <c r="I471" s="173" t="str">
        <f>VLOOKUP(F471,'N2K Features'!$D$5:$CL$125,4,FALSE)</f>
        <v>No</v>
      </c>
      <c r="J471" s="77">
        <f>VLOOKUP(F471,'N2K Features'!$D$5:$CL$125,5,FALSE)</f>
        <v>0</v>
      </c>
      <c r="K471" s="77">
        <f>VLOOKUP(F471,'N2K Features'!$D$5:$CL$125,6,FALSE)</f>
        <v>0</v>
      </c>
      <c r="L471" s="77" t="str">
        <f>VLOOKUP(F471,'N2K Features'!$D$5:$CL$125,7,FALSE)</f>
        <v>No</v>
      </c>
      <c r="M471" s="77" t="str">
        <f>VLOOKUP(F471,'N2K Features'!$D$5:$CL$125,8,FALSE)</f>
        <v>Negligible</v>
      </c>
      <c r="N471" s="77">
        <f>VLOOKUP(F471,'N2K Features'!$D$5:$CL$125,9,FALSE)</f>
        <v>0</v>
      </c>
      <c r="O471" s="77" t="str">
        <f>VLOOKUP(F471,'N2K Features'!$D$5:$CL$125,10,FALSE)</f>
        <v>No</v>
      </c>
      <c r="P471" s="77" t="str">
        <f>VLOOKUP(F471,'N2K Features'!$D$5:$CL$125,11,FALSE)</f>
        <v>Negligible</v>
      </c>
      <c r="Q471" s="77">
        <f>VLOOKUP(F471,'N2K Features'!$D$5:$CL$125,12,FALSE)</f>
        <v>0</v>
      </c>
      <c r="R471" s="77" t="str">
        <f>VLOOKUP(F471,'N2K Features'!$D$5:$CL$125,13,FALSE)</f>
        <v>No</v>
      </c>
      <c r="S471" s="77">
        <f>VLOOKUP(F471,'N2K Features'!$D$5:$CL$125,14,FALSE)</f>
        <v>0</v>
      </c>
      <c r="T471" s="77">
        <f>VLOOKUP(F471,'N2K Features'!$D$5:$CL$125,15,FALSE)</f>
        <v>0</v>
      </c>
      <c r="U471" s="77" t="str">
        <f>VLOOKUP(F471,'N2K Features'!$D$5:$CL$125,16,FALSE)</f>
        <v>No</v>
      </c>
      <c r="V471" s="77">
        <f>VLOOKUP(F471,'N2K Features'!$D$5:$CL$125, 17,FALSE)</f>
        <v>0</v>
      </c>
      <c r="W471" s="77">
        <f>VLOOKUP(F471,'N2K Features'!$D$5:$CL$125,18,FALSE)</f>
        <v>0</v>
      </c>
      <c r="X471" s="77" t="str">
        <f>VLOOKUP(F471,'N2K Features'!$D$5:$CL$125,19,FALSE)</f>
        <v>No</v>
      </c>
      <c r="Y471" s="77">
        <f>VLOOKUP(F471,'N2K Features'!$D$5:$CL$125,20,FALSE)</f>
        <v>0</v>
      </c>
      <c r="Z471" s="77">
        <f>VLOOKUP(F471,'N2K Features'!$D$5:$CL$125,21,FALSE)</f>
        <v>0</v>
      </c>
      <c r="AA471" s="77" t="str">
        <f>VLOOKUP(F471,'N2K Features'!$D$5:$CL$125,22,FALSE)</f>
        <v>No</v>
      </c>
      <c r="AB471" s="77">
        <f>VLOOKUP(F471,'N2K Features'!$D$5:$CL$125,23,FALSE)</f>
        <v>0</v>
      </c>
      <c r="AC471" s="77">
        <f>VLOOKUP(F471,'N2K Features'!$D$5:$CL$125,24,FALSE)</f>
        <v>0</v>
      </c>
      <c r="AD471" s="77" t="str">
        <f>VLOOKUP(F471,'N2K Features'!$D$5:$CL$125,25,FALSE)</f>
        <v>No</v>
      </c>
      <c r="AE471" s="77">
        <f>VLOOKUP(F471,'N2K Features'!$D$5:$CL$125,26,FALSE)</f>
        <v>0</v>
      </c>
      <c r="AF471" s="77">
        <f>VLOOKUP(F471,'N2K Features'!$D$5:$CL$125,27,FALSE)</f>
        <v>0</v>
      </c>
      <c r="AG471" s="77" t="str">
        <f>VLOOKUP(F471,'N2K Features'!$D$5:$CL$125,28,FALSE)</f>
        <v>No</v>
      </c>
      <c r="AH471" s="77">
        <f>VLOOKUP(F471,'N2K Features'!$D$5:$CL$125,29,FALSE)</f>
        <v>0</v>
      </c>
      <c r="AI471" s="77">
        <f>VLOOKUP(F471,'N2K Features'!$D$5:$CL$125,30,FALSE)</f>
        <v>0</v>
      </c>
      <c r="AJ471" s="77" t="str">
        <f>VLOOKUP(F471,'N2K Features'!$D$5:$CL$125,31,FALSE)</f>
        <v>No</v>
      </c>
      <c r="AK471" s="77">
        <f>VLOOKUP(F471,'N2K Features'!$D$5:$CL$125,32,FALSE)</f>
        <v>0</v>
      </c>
      <c r="AL471" s="77">
        <f>VLOOKUP(F471,'N2K Features'!$D$5:$CL$125,33,FALSE)</f>
        <v>0</v>
      </c>
      <c r="AM471" s="77" t="str">
        <f>VLOOKUP(F471,'N2K Features'!$D$5:$CL$125,34,FALSE)</f>
        <v>No</v>
      </c>
      <c r="AN471" s="77">
        <f>VLOOKUP(F471,'N2K Features'!$D$5:$CL$125,35,FALSE)</f>
        <v>0</v>
      </c>
      <c r="AO471" s="77">
        <f>VLOOKUP(F471,'N2K Features'!$D$5:$CL$125,36,FALSE)</f>
        <v>0</v>
      </c>
      <c r="AP471" s="77" t="str">
        <f>VLOOKUP(F471,'N2K Features'!$D$5:$CL$125,37,FALSE)</f>
        <v>No</v>
      </c>
      <c r="AQ471" s="77">
        <f>VLOOKUP(F471,'N2K Features'!$D$5:$CL$125,38,FALSE)</f>
        <v>0</v>
      </c>
      <c r="AR471" s="77">
        <f>VLOOKUP(F471,'N2K Features'!$D$5:$CL$125,39,FALSE)</f>
        <v>0</v>
      </c>
      <c r="AS471" s="77" t="str">
        <f>VLOOKUP(F471,'N2K Features'!$D$5:$CL$125,40,FALSE)</f>
        <v>No</v>
      </c>
      <c r="AT471" s="77">
        <f>VLOOKUP(F471,'N2K Features'!$D$5:$CL$125,41,FALSE)</f>
        <v>0</v>
      </c>
      <c r="AU471" s="77">
        <f>VLOOKUP(F471,'N2K Features'!$D$5:$CL$125,42,FALSE)</f>
        <v>0</v>
      </c>
      <c r="AV471" s="77" t="str">
        <f>VLOOKUP(F471,'N2K Features'!$D$5:$CL$125,43,FALSE)</f>
        <v>No</v>
      </c>
      <c r="AW471" s="77">
        <f>VLOOKUP(F471,'N2K Features'!$D$5:$CL$125,44,FALSE)</f>
        <v>0</v>
      </c>
      <c r="AX471" s="77">
        <f>VLOOKUP(F471,'N2K Features'!$D$5:$CL$125,45,FALSE)</f>
        <v>0</v>
      </c>
      <c r="AY471" s="77" t="str">
        <f>VLOOKUP(F471,'N2K Features'!$D$5:$CL$125,46,FALSE)</f>
        <v>No</v>
      </c>
      <c r="AZ471" s="77">
        <f>VLOOKUP(F471,'N2K Features'!$D$5:$CL$125,47,FALSE)</f>
        <v>0</v>
      </c>
      <c r="BA471" s="77">
        <f>VLOOKUP(F471,'N2K Features'!$D$5:$CL$125,48,FALSE)</f>
        <v>0</v>
      </c>
      <c r="BB471" s="77" t="str">
        <f>VLOOKUP(F471,'N2K Features'!$D$5:$CL$125,49,FALSE)</f>
        <v>No</v>
      </c>
      <c r="BC471" s="77">
        <f>VLOOKUP(F471,'N2K Features'!$D$5:$CL$125,50,FALSE)</f>
        <v>0</v>
      </c>
      <c r="BD471" s="77">
        <f>VLOOKUP(F471,'N2K Features'!$D$5:$CL$125,51,FALSE)</f>
        <v>0</v>
      </c>
      <c r="BE471" s="77" t="str">
        <f>VLOOKUP(F471,'N2K Features'!$D$5:$CL$125,52,FALSE)</f>
        <v>No</v>
      </c>
      <c r="BF471" s="77">
        <f>VLOOKUP(F471,'N2K Features'!$D$5:$CL$125,53,FALSE)</f>
        <v>0</v>
      </c>
      <c r="BG471" s="77">
        <f>VLOOKUP(F471,'N2K Features'!$D$5:$CL$125,54,FALSE)</f>
        <v>0</v>
      </c>
      <c r="BH471" s="77" t="str">
        <f>VLOOKUP(F471,'N2K Features'!$D$5:$CL$125,55,FALSE)</f>
        <v>No</v>
      </c>
      <c r="BI471" s="77">
        <f>VLOOKUP(F471,'N2K Features'!$D$5:$CL$125,56,FALSE)</f>
        <v>0</v>
      </c>
      <c r="BJ471" s="77">
        <f>VLOOKUP(F471,'N2K Features'!$D$5:$CL$125,57,FALSE)</f>
        <v>0</v>
      </c>
      <c r="BK471" s="77" t="str">
        <f>VLOOKUP(F471,'N2K Features'!$D$5:$CL$125,58,FALSE)</f>
        <v>No</v>
      </c>
      <c r="BL471" s="77">
        <f>VLOOKUP(F471,'N2K Features'!$D$5:$CL$125,59,FALSE)</f>
        <v>0</v>
      </c>
      <c r="BM471" s="77">
        <f>VLOOKUP(F471,'N2K Features'!$D$5:$CL$125,60,FALSE)</f>
        <v>0</v>
      </c>
      <c r="BN471" s="77" t="str">
        <f>VLOOKUP(F471,'N2K Features'!$D$5:$CL$125,61,FALSE)</f>
        <v>No</v>
      </c>
      <c r="BO471" s="77">
        <f>VLOOKUP(F471,'N2K Features'!$D$5:$CL$125,62,FALSE)</f>
        <v>0</v>
      </c>
      <c r="BP471" s="77">
        <f>VLOOKUP(F471,'N2K Features'!$D$5:$CL$125,63,FALSE)</f>
        <v>0</v>
      </c>
      <c r="BQ471" s="77" t="str">
        <f>VLOOKUP(F471,'N2K Features'!$D$5:$CL$125,64,FALSE)</f>
        <v>No</v>
      </c>
      <c r="BR471" s="77">
        <f>VLOOKUP(F471,'N2K Features'!$D$5:$CL$125,65,FALSE)</f>
        <v>0</v>
      </c>
      <c r="BS471" s="77">
        <f>VLOOKUP(F471,'N2K Features'!$D$5:$CL$125,66,FALSE)</f>
        <v>0</v>
      </c>
      <c r="BT471" s="77" t="str">
        <f>VLOOKUP(F471,'N2K Features'!$D$5:$CL$125,67,FALSE)</f>
        <v>No</v>
      </c>
      <c r="BU471" s="77">
        <f>VLOOKUP(F471,'N2K Features'!$D$5:$CL$125,68,FALSE)</f>
        <v>0</v>
      </c>
      <c r="BV471" s="77">
        <f>VLOOKUP(F471,'N2K Features'!$D$5:$CL$125,69,FALSE)</f>
        <v>0</v>
      </c>
      <c r="BW471" s="77" t="str">
        <f>VLOOKUP(F471,'N2K Features'!$D$5:$CL$125,70,FALSE)</f>
        <v>No</v>
      </c>
      <c r="BX471" s="77">
        <f>VLOOKUP(F471,'N2K Features'!$D$5:$CL$125,71,FALSE)</f>
        <v>0</v>
      </c>
      <c r="BY471" s="77">
        <f>VLOOKUP(F471,'N2K Features'!$D$5:$CL$125,72,FALSE)</f>
        <v>0</v>
      </c>
      <c r="BZ471" s="77" t="str">
        <f>VLOOKUP(F471,'N2K Features'!$D$5:$CL$125,73,FALSE)</f>
        <v>No</v>
      </c>
      <c r="CA471" s="77">
        <f>VLOOKUP(F471,'N2K Features'!$D$5:$CL$125,74,FALSE)</f>
        <v>0</v>
      </c>
      <c r="CB471" s="77">
        <f>VLOOKUP(F471,'N2K Features'!$D$5:$CL$125,75,FALSE)</f>
        <v>0</v>
      </c>
      <c r="CC471" s="77" t="str">
        <f>VLOOKUP(F471,'N2K Features'!$D$5:$CL$125,76,FALSE)</f>
        <v>No</v>
      </c>
      <c r="CD471" s="77">
        <f>VLOOKUP(F471,'N2K Features'!$D$5:$CL$125,77,FALSE)</f>
        <v>0</v>
      </c>
      <c r="CE471" s="77">
        <f>VLOOKUP(F471,'N2K Features'!$D$5:$CL$125,78,FALSE)</f>
        <v>0</v>
      </c>
      <c r="CF471" s="77" t="str">
        <f>VLOOKUP(F471,'N2K Features'!$D$5:$CL$125,79,FALSE)</f>
        <v>No</v>
      </c>
      <c r="CG471" s="77">
        <f>VLOOKUP(F471,'N2K Features'!$D$5:$CL$125,80,FALSE)</f>
        <v>0</v>
      </c>
      <c r="CH471" s="77">
        <f>VLOOKUP(F471,'N2K Features'!$D$5:$CL$125,81,FALSE)</f>
        <v>0</v>
      </c>
      <c r="CI471" s="77" t="str">
        <f>VLOOKUP(F471,'N2K Features'!$D$5:$CL$125,82,FALSE)</f>
        <v>No</v>
      </c>
      <c r="CJ471" s="77">
        <f>VLOOKUP(F471,'N2K Features'!$D$5:$CL$125,83,FALSE)</f>
        <v>0</v>
      </c>
      <c r="CK471" s="77">
        <f>VLOOKUP(F471,'N2K Features'!$D$5:$CL$125,84,FALSE)</f>
        <v>0</v>
      </c>
      <c r="CL471" s="77" t="str">
        <f>VLOOKUP(F471,'N2K Features'!$D$5:$CL$125,85,FALSE)</f>
        <v>Yes</v>
      </c>
      <c r="CM471" s="77">
        <f>VLOOKUP(F471,'N2K Features'!$D$5:$CL$125,86,FALSE)</f>
        <v>0</v>
      </c>
      <c r="CN471" s="77" t="str">
        <f>VLOOKUP(F471,'N2K Features'!$D$5:$CL$125,87,FALSE)</f>
        <v>Interest for birdwatchers and public.</v>
      </c>
    </row>
    <row r="472" spans="1:92" ht="14.4" hidden="1" x14ac:dyDescent="0.3">
      <c r="A472" s="126" t="s">
        <v>516</v>
      </c>
      <c r="B472" s="126" t="s">
        <v>517</v>
      </c>
      <c r="C472" s="126" t="s">
        <v>408</v>
      </c>
      <c r="D472" s="127"/>
      <c r="E472" s="126" t="s">
        <v>393</v>
      </c>
      <c r="F472" s="126" t="s">
        <v>483</v>
      </c>
      <c r="G472" s="126" t="s">
        <v>786</v>
      </c>
      <c r="H472" s="126" t="s">
        <v>409</v>
      </c>
      <c r="I472" s="173" t="str">
        <f>VLOOKUP(F472,'N2K Features'!$D$5:$CL$125,4,FALSE)</f>
        <v>No</v>
      </c>
      <c r="J472" s="77">
        <f>VLOOKUP(F472,'N2K Features'!$D$5:$CL$125,5,FALSE)</f>
        <v>0</v>
      </c>
      <c r="K472" s="77">
        <f>VLOOKUP(F472,'N2K Features'!$D$5:$CL$125,6,FALSE)</f>
        <v>0</v>
      </c>
      <c r="L472" s="77" t="str">
        <f>VLOOKUP(F472,'N2K Features'!$D$5:$CL$125,7,FALSE)</f>
        <v>No</v>
      </c>
      <c r="M472" s="77" t="str">
        <f>VLOOKUP(F472,'N2K Features'!$D$5:$CL$125,8,FALSE)</f>
        <v>Negligible</v>
      </c>
      <c r="N472" s="77">
        <f>VLOOKUP(F472,'N2K Features'!$D$5:$CL$125,9,FALSE)</f>
        <v>0</v>
      </c>
      <c r="O472" s="77" t="str">
        <f>VLOOKUP(F472,'N2K Features'!$D$5:$CL$125,10,FALSE)</f>
        <v>No</v>
      </c>
      <c r="P472" s="77" t="str">
        <f>VLOOKUP(F472,'N2K Features'!$D$5:$CL$125,11,FALSE)</f>
        <v>Negligible</v>
      </c>
      <c r="Q472" s="77">
        <f>VLOOKUP(F472,'N2K Features'!$D$5:$CL$125,12,FALSE)</f>
        <v>0</v>
      </c>
      <c r="R472" s="77" t="str">
        <f>VLOOKUP(F472,'N2K Features'!$D$5:$CL$125,13,FALSE)</f>
        <v>No</v>
      </c>
      <c r="S472" s="77">
        <f>VLOOKUP(F472,'N2K Features'!$D$5:$CL$125,14,FALSE)</f>
        <v>0</v>
      </c>
      <c r="T472" s="77">
        <f>VLOOKUP(F472,'N2K Features'!$D$5:$CL$125,15,FALSE)</f>
        <v>0</v>
      </c>
      <c r="U472" s="77" t="str">
        <f>VLOOKUP(F472,'N2K Features'!$D$5:$CL$125,16,FALSE)</f>
        <v>No</v>
      </c>
      <c r="V472" s="77">
        <f>VLOOKUP(F472,'N2K Features'!$D$5:$CL$125, 17,FALSE)</f>
        <v>0</v>
      </c>
      <c r="W472" s="77">
        <f>VLOOKUP(F472,'N2K Features'!$D$5:$CL$125,18,FALSE)</f>
        <v>0</v>
      </c>
      <c r="X472" s="77" t="str">
        <f>VLOOKUP(F472,'N2K Features'!$D$5:$CL$125,19,FALSE)</f>
        <v>No</v>
      </c>
      <c r="Y472" s="77">
        <f>VLOOKUP(F472,'N2K Features'!$D$5:$CL$125,20,FALSE)</f>
        <v>0</v>
      </c>
      <c r="Z472" s="77">
        <f>VLOOKUP(F472,'N2K Features'!$D$5:$CL$125,21,FALSE)</f>
        <v>0</v>
      </c>
      <c r="AA472" s="77" t="str">
        <f>VLOOKUP(F472,'N2K Features'!$D$5:$CL$125,22,FALSE)</f>
        <v>No</v>
      </c>
      <c r="AB472" s="77">
        <f>VLOOKUP(F472,'N2K Features'!$D$5:$CL$125,23,FALSE)</f>
        <v>0</v>
      </c>
      <c r="AC472" s="77">
        <f>VLOOKUP(F472,'N2K Features'!$D$5:$CL$125,24,FALSE)</f>
        <v>0</v>
      </c>
      <c r="AD472" s="77" t="str">
        <f>VLOOKUP(F472,'N2K Features'!$D$5:$CL$125,25,FALSE)</f>
        <v>No</v>
      </c>
      <c r="AE472" s="77">
        <f>VLOOKUP(F472,'N2K Features'!$D$5:$CL$125,26,FALSE)</f>
        <v>0</v>
      </c>
      <c r="AF472" s="77">
        <f>VLOOKUP(F472,'N2K Features'!$D$5:$CL$125,27,FALSE)</f>
        <v>0</v>
      </c>
      <c r="AG472" s="77" t="str">
        <f>VLOOKUP(F472,'N2K Features'!$D$5:$CL$125,28,FALSE)</f>
        <v>No</v>
      </c>
      <c r="AH472" s="77">
        <f>VLOOKUP(F472,'N2K Features'!$D$5:$CL$125,29,FALSE)</f>
        <v>0</v>
      </c>
      <c r="AI472" s="77">
        <f>VLOOKUP(F472,'N2K Features'!$D$5:$CL$125,30,FALSE)</f>
        <v>0</v>
      </c>
      <c r="AJ472" s="77" t="str">
        <f>VLOOKUP(F472,'N2K Features'!$D$5:$CL$125,31,FALSE)</f>
        <v>No</v>
      </c>
      <c r="AK472" s="77">
        <f>VLOOKUP(F472,'N2K Features'!$D$5:$CL$125,32,FALSE)</f>
        <v>0</v>
      </c>
      <c r="AL472" s="77">
        <f>VLOOKUP(F472,'N2K Features'!$D$5:$CL$125,33,FALSE)</f>
        <v>0</v>
      </c>
      <c r="AM472" s="77" t="str">
        <f>VLOOKUP(F472,'N2K Features'!$D$5:$CL$125,34,FALSE)</f>
        <v>No</v>
      </c>
      <c r="AN472" s="77">
        <f>VLOOKUP(F472,'N2K Features'!$D$5:$CL$125,35,FALSE)</f>
        <v>0</v>
      </c>
      <c r="AO472" s="77">
        <f>VLOOKUP(F472,'N2K Features'!$D$5:$CL$125,36,FALSE)</f>
        <v>0</v>
      </c>
      <c r="AP472" s="77" t="str">
        <f>VLOOKUP(F472,'N2K Features'!$D$5:$CL$125,37,FALSE)</f>
        <v>No</v>
      </c>
      <c r="AQ472" s="77">
        <f>VLOOKUP(F472,'N2K Features'!$D$5:$CL$125,38,FALSE)</f>
        <v>0</v>
      </c>
      <c r="AR472" s="77">
        <f>VLOOKUP(F472,'N2K Features'!$D$5:$CL$125,39,FALSE)</f>
        <v>0</v>
      </c>
      <c r="AS472" s="77" t="str">
        <f>VLOOKUP(F472,'N2K Features'!$D$5:$CL$125,40,FALSE)</f>
        <v>No</v>
      </c>
      <c r="AT472" s="77">
        <f>VLOOKUP(F472,'N2K Features'!$D$5:$CL$125,41,FALSE)</f>
        <v>0</v>
      </c>
      <c r="AU472" s="77">
        <f>VLOOKUP(F472,'N2K Features'!$D$5:$CL$125,42,FALSE)</f>
        <v>0</v>
      </c>
      <c r="AV472" s="77" t="str">
        <f>VLOOKUP(F472,'N2K Features'!$D$5:$CL$125,43,FALSE)</f>
        <v>No</v>
      </c>
      <c r="AW472" s="77">
        <f>VLOOKUP(F472,'N2K Features'!$D$5:$CL$125,44,FALSE)</f>
        <v>0</v>
      </c>
      <c r="AX472" s="77">
        <f>VLOOKUP(F472,'N2K Features'!$D$5:$CL$125,45,FALSE)</f>
        <v>0</v>
      </c>
      <c r="AY472" s="77" t="str">
        <f>VLOOKUP(F472,'N2K Features'!$D$5:$CL$125,46,FALSE)</f>
        <v>No</v>
      </c>
      <c r="AZ472" s="77">
        <f>VLOOKUP(F472,'N2K Features'!$D$5:$CL$125,47,FALSE)</f>
        <v>0</v>
      </c>
      <c r="BA472" s="77">
        <f>VLOOKUP(F472,'N2K Features'!$D$5:$CL$125,48,FALSE)</f>
        <v>0</v>
      </c>
      <c r="BB472" s="77" t="str">
        <f>VLOOKUP(F472,'N2K Features'!$D$5:$CL$125,49,FALSE)</f>
        <v>No</v>
      </c>
      <c r="BC472" s="77">
        <f>VLOOKUP(F472,'N2K Features'!$D$5:$CL$125,50,FALSE)</f>
        <v>0</v>
      </c>
      <c r="BD472" s="77">
        <f>VLOOKUP(F472,'N2K Features'!$D$5:$CL$125,51,FALSE)</f>
        <v>0</v>
      </c>
      <c r="BE472" s="77" t="str">
        <f>VLOOKUP(F472,'N2K Features'!$D$5:$CL$125,52,FALSE)</f>
        <v>No</v>
      </c>
      <c r="BF472" s="77">
        <f>VLOOKUP(F472,'N2K Features'!$D$5:$CL$125,53,FALSE)</f>
        <v>0</v>
      </c>
      <c r="BG472" s="77">
        <f>VLOOKUP(F472,'N2K Features'!$D$5:$CL$125,54,FALSE)</f>
        <v>0</v>
      </c>
      <c r="BH472" s="77" t="str">
        <f>VLOOKUP(F472,'N2K Features'!$D$5:$CL$125,55,FALSE)</f>
        <v>No</v>
      </c>
      <c r="BI472" s="77">
        <f>VLOOKUP(F472,'N2K Features'!$D$5:$CL$125,56,FALSE)</f>
        <v>0</v>
      </c>
      <c r="BJ472" s="77">
        <f>VLOOKUP(F472,'N2K Features'!$D$5:$CL$125,57,FALSE)</f>
        <v>0</v>
      </c>
      <c r="BK472" s="77" t="str">
        <f>VLOOKUP(F472,'N2K Features'!$D$5:$CL$125,58,FALSE)</f>
        <v>No</v>
      </c>
      <c r="BL472" s="77">
        <f>VLOOKUP(F472,'N2K Features'!$D$5:$CL$125,59,FALSE)</f>
        <v>0</v>
      </c>
      <c r="BM472" s="77">
        <f>VLOOKUP(F472,'N2K Features'!$D$5:$CL$125,60,FALSE)</f>
        <v>0</v>
      </c>
      <c r="BN472" s="77" t="str">
        <f>VLOOKUP(F472,'N2K Features'!$D$5:$CL$125,61,FALSE)</f>
        <v>No</v>
      </c>
      <c r="BO472" s="77">
        <f>VLOOKUP(F472,'N2K Features'!$D$5:$CL$125,62,FALSE)</f>
        <v>0</v>
      </c>
      <c r="BP472" s="77">
        <f>VLOOKUP(F472,'N2K Features'!$D$5:$CL$125,63,FALSE)</f>
        <v>0</v>
      </c>
      <c r="BQ472" s="77" t="str">
        <f>VLOOKUP(F472,'N2K Features'!$D$5:$CL$125,64,FALSE)</f>
        <v>No</v>
      </c>
      <c r="BR472" s="77">
        <f>VLOOKUP(F472,'N2K Features'!$D$5:$CL$125,65,FALSE)</f>
        <v>0</v>
      </c>
      <c r="BS472" s="77">
        <f>VLOOKUP(F472,'N2K Features'!$D$5:$CL$125,66,FALSE)</f>
        <v>0</v>
      </c>
      <c r="BT472" s="77" t="str">
        <f>VLOOKUP(F472,'N2K Features'!$D$5:$CL$125,67,FALSE)</f>
        <v>No</v>
      </c>
      <c r="BU472" s="77">
        <f>VLOOKUP(F472,'N2K Features'!$D$5:$CL$125,68,FALSE)</f>
        <v>0</v>
      </c>
      <c r="BV472" s="77">
        <f>VLOOKUP(F472,'N2K Features'!$D$5:$CL$125,69,FALSE)</f>
        <v>0</v>
      </c>
      <c r="BW472" s="77" t="str">
        <f>VLOOKUP(F472,'N2K Features'!$D$5:$CL$125,70,FALSE)</f>
        <v>No</v>
      </c>
      <c r="BX472" s="77">
        <f>VLOOKUP(F472,'N2K Features'!$D$5:$CL$125,71,FALSE)</f>
        <v>0</v>
      </c>
      <c r="BY472" s="77">
        <f>VLOOKUP(F472,'N2K Features'!$D$5:$CL$125,72,FALSE)</f>
        <v>0</v>
      </c>
      <c r="BZ472" s="77" t="str">
        <f>VLOOKUP(F472,'N2K Features'!$D$5:$CL$125,73,FALSE)</f>
        <v>No</v>
      </c>
      <c r="CA472" s="77">
        <f>VLOOKUP(F472,'N2K Features'!$D$5:$CL$125,74,FALSE)</f>
        <v>0</v>
      </c>
      <c r="CB472" s="77">
        <f>VLOOKUP(F472,'N2K Features'!$D$5:$CL$125,75,FALSE)</f>
        <v>0</v>
      </c>
      <c r="CC472" s="77" t="str">
        <f>VLOOKUP(F472,'N2K Features'!$D$5:$CL$125,76,FALSE)</f>
        <v>No</v>
      </c>
      <c r="CD472" s="77">
        <f>VLOOKUP(F472,'N2K Features'!$D$5:$CL$125,77,FALSE)</f>
        <v>0</v>
      </c>
      <c r="CE472" s="77">
        <f>VLOOKUP(F472,'N2K Features'!$D$5:$CL$125,78,FALSE)</f>
        <v>0</v>
      </c>
      <c r="CF472" s="77" t="str">
        <f>VLOOKUP(F472,'N2K Features'!$D$5:$CL$125,79,FALSE)</f>
        <v>No</v>
      </c>
      <c r="CG472" s="77">
        <f>VLOOKUP(F472,'N2K Features'!$D$5:$CL$125,80,FALSE)</f>
        <v>0</v>
      </c>
      <c r="CH472" s="77">
        <f>VLOOKUP(F472,'N2K Features'!$D$5:$CL$125,81,FALSE)</f>
        <v>0</v>
      </c>
      <c r="CI472" s="77" t="str">
        <f>VLOOKUP(F472,'N2K Features'!$D$5:$CL$125,82,FALSE)</f>
        <v>No</v>
      </c>
      <c r="CJ472" s="77">
        <f>VLOOKUP(F472,'N2K Features'!$D$5:$CL$125,83,FALSE)</f>
        <v>0</v>
      </c>
      <c r="CK472" s="77">
        <f>VLOOKUP(F472,'N2K Features'!$D$5:$CL$125,84,FALSE)</f>
        <v>0</v>
      </c>
      <c r="CL472" s="77" t="str">
        <f>VLOOKUP(F472,'N2K Features'!$D$5:$CL$125,85,FALSE)</f>
        <v>Yes</v>
      </c>
      <c r="CM472" s="77">
        <f>VLOOKUP(F472,'N2K Features'!$D$5:$CL$125,86,FALSE)</f>
        <v>0</v>
      </c>
      <c r="CN472" s="77" t="str">
        <f>VLOOKUP(F472,'N2K Features'!$D$5:$CL$125,87,FALSE)</f>
        <v>Interest for birdwatchers and public.</v>
      </c>
    </row>
    <row r="473" spans="1:92" ht="14.4" hidden="1" x14ac:dyDescent="0.3">
      <c r="A473" s="126" t="s">
        <v>516</v>
      </c>
      <c r="B473" s="126" t="s">
        <v>517</v>
      </c>
      <c r="C473" s="126" t="s">
        <v>408</v>
      </c>
      <c r="D473" s="127"/>
      <c r="E473" s="126" t="s">
        <v>393</v>
      </c>
      <c r="F473" s="126" t="s">
        <v>424</v>
      </c>
      <c r="G473" s="126" t="s">
        <v>788</v>
      </c>
      <c r="H473" s="126" t="s">
        <v>409</v>
      </c>
      <c r="I473" s="173" t="str">
        <f>VLOOKUP(F473,'N2K Features'!$D$5:$CL$125,4,FALSE)</f>
        <v>No</v>
      </c>
      <c r="J473" s="77">
        <f>VLOOKUP(F473,'N2K Features'!$D$5:$CL$125,5,FALSE)</f>
        <v>0</v>
      </c>
      <c r="K473" s="77">
        <f>VLOOKUP(F473,'N2K Features'!$D$5:$CL$125,6,FALSE)</f>
        <v>0</v>
      </c>
      <c r="L473" s="77" t="str">
        <f>VLOOKUP(F473,'N2K Features'!$D$5:$CL$125,7,FALSE)</f>
        <v>No</v>
      </c>
      <c r="M473" s="77" t="str">
        <f>VLOOKUP(F473,'N2K Features'!$D$5:$CL$125,8,FALSE)</f>
        <v>Negligible</v>
      </c>
      <c r="N473" s="77">
        <f>VLOOKUP(F473,'N2K Features'!$D$5:$CL$125,9,FALSE)</f>
        <v>0</v>
      </c>
      <c r="O473" s="77" t="str">
        <f>VLOOKUP(F473,'N2K Features'!$D$5:$CL$125,10,FALSE)</f>
        <v>No</v>
      </c>
      <c r="P473" s="77" t="str">
        <f>VLOOKUP(F473,'N2K Features'!$D$5:$CL$125,11,FALSE)</f>
        <v>Negligible</v>
      </c>
      <c r="Q473" s="77">
        <f>VLOOKUP(F473,'N2K Features'!$D$5:$CL$125,12,FALSE)</f>
        <v>0</v>
      </c>
      <c r="R473" s="77" t="str">
        <f>VLOOKUP(F473,'N2K Features'!$D$5:$CL$125,13,FALSE)</f>
        <v>No</v>
      </c>
      <c r="S473" s="77">
        <f>VLOOKUP(F473,'N2K Features'!$D$5:$CL$125,14,FALSE)</f>
        <v>0</v>
      </c>
      <c r="T473" s="77">
        <f>VLOOKUP(F473,'N2K Features'!$D$5:$CL$125,15,FALSE)</f>
        <v>0</v>
      </c>
      <c r="U473" s="77" t="str">
        <f>VLOOKUP(F473,'N2K Features'!$D$5:$CL$125,16,FALSE)</f>
        <v>No</v>
      </c>
      <c r="V473" s="77">
        <f>VLOOKUP(F473,'N2K Features'!$D$5:$CL$125, 17,FALSE)</f>
        <v>0</v>
      </c>
      <c r="W473" s="77">
        <f>VLOOKUP(F473,'N2K Features'!$D$5:$CL$125,18,FALSE)</f>
        <v>0</v>
      </c>
      <c r="X473" s="77" t="str">
        <f>VLOOKUP(F473,'N2K Features'!$D$5:$CL$125,19,FALSE)</f>
        <v>No</v>
      </c>
      <c r="Y473" s="77">
        <f>VLOOKUP(F473,'N2K Features'!$D$5:$CL$125,20,FALSE)</f>
        <v>0</v>
      </c>
      <c r="Z473" s="77">
        <f>VLOOKUP(F473,'N2K Features'!$D$5:$CL$125,21,FALSE)</f>
        <v>0</v>
      </c>
      <c r="AA473" s="77" t="str">
        <f>VLOOKUP(F473,'N2K Features'!$D$5:$CL$125,22,FALSE)</f>
        <v>No</v>
      </c>
      <c r="AB473" s="77">
        <f>VLOOKUP(F473,'N2K Features'!$D$5:$CL$125,23,FALSE)</f>
        <v>0</v>
      </c>
      <c r="AC473" s="77">
        <f>VLOOKUP(F473,'N2K Features'!$D$5:$CL$125,24,FALSE)</f>
        <v>0</v>
      </c>
      <c r="AD473" s="77" t="str">
        <f>VLOOKUP(F473,'N2K Features'!$D$5:$CL$125,25,FALSE)</f>
        <v>No</v>
      </c>
      <c r="AE473" s="77">
        <f>VLOOKUP(F473,'N2K Features'!$D$5:$CL$125,26,FALSE)</f>
        <v>0</v>
      </c>
      <c r="AF473" s="77">
        <f>VLOOKUP(F473,'N2K Features'!$D$5:$CL$125,27,FALSE)</f>
        <v>0</v>
      </c>
      <c r="AG473" s="77" t="str">
        <f>VLOOKUP(F473,'N2K Features'!$D$5:$CL$125,28,FALSE)</f>
        <v>No</v>
      </c>
      <c r="AH473" s="77">
        <f>VLOOKUP(F473,'N2K Features'!$D$5:$CL$125,29,FALSE)</f>
        <v>0</v>
      </c>
      <c r="AI473" s="77">
        <f>VLOOKUP(F473,'N2K Features'!$D$5:$CL$125,30,FALSE)</f>
        <v>0</v>
      </c>
      <c r="AJ473" s="77" t="str">
        <f>VLOOKUP(F473,'N2K Features'!$D$5:$CL$125,31,FALSE)</f>
        <v>No</v>
      </c>
      <c r="AK473" s="77">
        <f>VLOOKUP(F473,'N2K Features'!$D$5:$CL$125,32,FALSE)</f>
        <v>0</v>
      </c>
      <c r="AL473" s="77">
        <f>VLOOKUP(F473,'N2K Features'!$D$5:$CL$125,33,FALSE)</f>
        <v>0</v>
      </c>
      <c r="AM473" s="77" t="str">
        <f>VLOOKUP(F473,'N2K Features'!$D$5:$CL$125,34,FALSE)</f>
        <v>No</v>
      </c>
      <c r="AN473" s="77">
        <f>VLOOKUP(F473,'N2K Features'!$D$5:$CL$125,35,FALSE)</f>
        <v>0</v>
      </c>
      <c r="AO473" s="77">
        <f>VLOOKUP(F473,'N2K Features'!$D$5:$CL$125,36,FALSE)</f>
        <v>0</v>
      </c>
      <c r="AP473" s="77" t="str">
        <f>VLOOKUP(F473,'N2K Features'!$D$5:$CL$125,37,FALSE)</f>
        <v>No</v>
      </c>
      <c r="AQ473" s="77">
        <f>VLOOKUP(F473,'N2K Features'!$D$5:$CL$125,38,FALSE)</f>
        <v>0</v>
      </c>
      <c r="AR473" s="77">
        <f>VLOOKUP(F473,'N2K Features'!$D$5:$CL$125,39,FALSE)</f>
        <v>0</v>
      </c>
      <c r="AS473" s="77" t="str">
        <f>VLOOKUP(F473,'N2K Features'!$D$5:$CL$125,40,FALSE)</f>
        <v>No</v>
      </c>
      <c r="AT473" s="77">
        <f>VLOOKUP(F473,'N2K Features'!$D$5:$CL$125,41,FALSE)</f>
        <v>0</v>
      </c>
      <c r="AU473" s="77">
        <f>VLOOKUP(F473,'N2K Features'!$D$5:$CL$125,42,FALSE)</f>
        <v>0</v>
      </c>
      <c r="AV473" s="77" t="str">
        <f>VLOOKUP(F473,'N2K Features'!$D$5:$CL$125,43,FALSE)</f>
        <v>No</v>
      </c>
      <c r="AW473" s="77">
        <f>VLOOKUP(F473,'N2K Features'!$D$5:$CL$125,44,FALSE)</f>
        <v>0</v>
      </c>
      <c r="AX473" s="77">
        <f>VLOOKUP(F473,'N2K Features'!$D$5:$CL$125,45,FALSE)</f>
        <v>0</v>
      </c>
      <c r="AY473" s="77" t="str">
        <f>VLOOKUP(F473,'N2K Features'!$D$5:$CL$125,46,FALSE)</f>
        <v>No</v>
      </c>
      <c r="AZ473" s="77">
        <f>VLOOKUP(F473,'N2K Features'!$D$5:$CL$125,47,FALSE)</f>
        <v>0</v>
      </c>
      <c r="BA473" s="77">
        <f>VLOOKUP(F473,'N2K Features'!$D$5:$CL$125,48,FALSE)</f>
        <v>0</v>
      </c>
      <c r="BB473" s="77" t="str">
        <f>VLOOKUP(F473,'N2K Features'!$D$5:$CL$125,49,FALSE)</f>
        <v>No</v>
      </c>
      <c r="BC473" s="77">
        <f>VLOOKUP(F473,'N2K Features'!$D$5:$CL$125,50,FALSE)</f>
        <v>0</v>
      </c>
      <c r="BD473" s="77">
        <f>VLOOKUP(F473,'N2K Features'!$D$5:$CL$125,51,FALSE)</f>
        <v>0</v>
      </c>
      <c r="BE473" s="77" t="str">
        <f>VLOOKUP(F473,'N2K Features'!$D$5:$CL$125,52,FALSE)</f>
        <v>No</v>
      </c>
      <c r="BF473" s="77">
        <f>VLOOKUP(F473,'N2K Features'!$D$5:$CL$125,53,FALSE)</f>
        <v>0</v>
      </c>
      <c r="BG473" s="77">
        <f>VLOOKUP(F473,'N2K Features'!$D$5:$CL$125,54,FALSE)</f>
        <v>0</v>
      </c>
      <c r="BH473" s="77" t="str">
        <f>VLOOKUP(F473,'N2K Features'!$D$5:$CL$125,55,FALSE)</f>
        <v>No</v>
      </c>
      <c r="BI473" s="77">
        <f>VLOOKUP(F473,'N2K Features'!$D$5:$CL$125,56,FALSE)</f>
        <v>0</v>
      </c>
      <c r="BJ473" s="77">
        <f>VLOOKUP(F473,'N2K Features'!$D$5:$CL$125,57,FALSE)</f>
        <v>0</v>
      </c>
      <c r="BK473" s="77" t="str">
        <f>VLOOKUP(F473,'N2K Features'!$D$5:$CL$125,58,FALSE)</f>
        <v>No</v>
      </c>
      <c r="BL473" s="77">
        <f>VLOOKUP(F473,'N2K Features'!$D$5:$CL$125,59,FALSE)</f>
        <v>0</v>
      </c>
      <c r="BM473" s="77">
        <f>VLOOKUP(F473,'N2K Features'!$D$5:$CL$125,60,FALSE)</f>
        <v>0</v>
      </c>
      <c r="BN473" s="77" t="str">
        <f>VLOOKUP(F473,'N2K Features'!$D$5:$CL$125,61,FALSE)</f>
        <v>No</v>
      </c>
      <c r="BO473" s="77">
        <f>VLOOKUP(F473,'N2K Features'!$D$5:$CL$125,62,FALSE)</f>
        <v>0</v>
      </c>
      <c r="BP473" s="77">
        <f>VLOOKUP(F473,'N2K Features'!$D$5:$CL$125,63,FALSE)</f>
        <v>0</v>
      </c>
      <c r="BQ473" s="77" t="str">
        <f>VLOOKUP(F473,'N2K Features'!$D$5:$CL$125,64,FALSE)</f>
        <v>No</v>
      </c>
      <c r="BR473" s="77">
        <f>VLOOKUP(F473,'N2K Features'!$D$5:$CL$125,65,FALSE)</f>
        <v>0</v>
      </c>
      <c r="BS473" s="77">
        <f>VLOOKUP(F473,'N2K Features'!$D$5:$CL$125,66,FALSE)</f>
        <v>0</v>
      </c>
      <c r="BT473" s="77" t="str">
        <f>VLOOKUP(F473,'N2K Features'!$D$5:$CL$125,67,FALSE)</f>
        <v>No</v>
      </c>
      <c r="BU473" s="77">
        <f>VLOOKUP(F473,'N2K Features'!$D$5:$CL$125,68,FALSE)</f>
        <v>0</v>
      </c>
      <c r="BV473" s="77">
        <f>VLOOKUP(F473,'N2K Features'!$D$5:$CL$125,69,FALSE)</f>
        <v>0</v>
      </c>
      <c r="BW473" s="77" t="str">
        <f>VLOOKUP(F473,'N2K Features'!$D$5:$CL$125,70,FALSE)</f>
        <v>No</v>
      </c>
      <c r="BX473" s="77">
        <f>VLOOKUP(F473,'N2K Features'!$D$5:$CL$125,71,FALSE)</f>
        <v>0</v>
      </c>
      <c r="BY473" s="77">
        <f>VLOOKUP(F473,'N2K Features'!$D$5:$CL$125,72,FALSE)</f>
        <v>0</v>
      </c>
      <c r="BZ473" s="77" t="str">
        <f>VLOOKUP(F473,'N2K Features'!$D$5:$CL$125,73,FALSE)</f>
        <v>No</v>
      </c>
      <c r="CA473" s="77">
        <f>VLOOKUP(F473,'N2K Features'!$D$5:$CL$125,74,FALSE)</f>
        <v>0</v>
      </c>
      <c r="CB473" s="77">
        <f>VLOOKUP(F473,'N2K Features'!$D$5:$CL$125,75,FALSE)</f>
        <v>0</v>
      </c>
      <c r="CC473" s="77" t="str">
        <f>VLOOKUP(F473,'N2K Features'!$D$5:$CL$125,76,FALSE)</f>
        <v>No</v>
      </c>
      <c r="CD473" s="77">
        <f>VLOOKUP(F473,'N2K Features'!$D$5:$CL$125,77,FALSE)</f>
        <v>0</v>
      </c>
      <c r="CE473" s="77">
        <f>VLOOKUP(F473,'N2K Features'!$D$5:$CL$125,78,FALSE)</f>
        <v>0</v>
      </c>
      <c r="CF473" s="77" t="str">
        <f>VLOOKUP(F473,'N2K Features'!$D$5:$CL$125,79,FALSE)</f>
        <v>No</v>
      </c>
      <c r="CG473" s="77">
        <f>VLOOKUP(F473,'N2K Features'!$D$5:$CL$125,80,FALSE)</f>
        <v>0</v>
      </c>
      <c r="CH473" s="77">
        <f>VLOOKUP(F473,'N2K Features'!$D$5:$CL$125,81,FALSE)</f>
        <v>0</v>
      </c>
      <c r="CI473" s="77" t="str">
        <f>VLOOKUP(F473,'N2K Features'!$D$5:$CL$125,82,FALSE)</f>
        <v>No</v>
      </c>
      <c r="CJ473" s="77">
        <f>VLOOKUP(F473,'N2K Features'!$D$5:$CL$125,83,FALSE)</f>
        <v>0</v>
      </c>
      <c r="CK473" s="77">
        <f>VLOOKUP(F473,'N2K Features'!$D$5:$CL$125,84,FALSE)</f>
        <v>0</v>
      </c>
      <c r="CL473" s="77" t="str">
        <f>VLOOKUP(F473,'N2K Features'!$D$5:$CL$125,85,FALSE)</f>
        <v>Yes</v>
      </c>
      <c r="CM473" s="77">
        <f>VLOOKUP(F473,'N2K Features'!$D$5:$CL$125,86,FALSE)</f>
        <v>0</v>
      </c>
      <c r="CN473" s="77" t="str">
        <f>VLOOKUP(F473,'N2K Features'!$D$5:$CL$125,87,FALSE)</f>
        <v>Interest for birdwatchers and public.</v>
      </c>
    </row>
    <row r="474" spans="1:92" ht="14.4" hidden="1" x14ac:dyDescent="0.3">
      <c r="A474" s="126" t="s">
        <v>516</v>
      </c>
      <c r="B474" s="126" t="s">
        <v>517</v>
      </c>
      <c r="C474" s="126" t="s">
        <v>408</v>
      </c>
      <c r="D474" s="127"/>
      <c r="E474" s="126" t="s">
        <v>393</v>
      </c>
      <c r="F474" s="126" t="s">
        <v>416</v>
      </c>
      <c r="G474" s="126" t="s">
        <v>804</v>
      </c>
      <c r="H474" s="126" t="s">
        <v>409</v>
      </c>
      <c r="I474" s="173" t="str">
        <f>VLOOKUP(F474,'N2K Features'!$D$5:$CL$125,4,FALSE)</f>
        <v>No</v>
      </c>
      <c r="J474" s="77">
        <f>VLOOKUP(F474,'N2K Features'!$D$5:$CL$125,5,FALSE)</f>
        <v>0</v>
      </c>
      <c r="K474" s="77">
        <f>VLOOKUP(F474,'N2K Features'!$D$5:$CL$125,6,FALSE)</f>
        <v>0</v>
      </c>
      <c r="L474" s="77" t="str">
        <f>VLOOKUP(F474,'N2K Features'!$D$5:$CL$125,7,FALSE)</f>
        <v>No</v>
      </c>
      <c r="M474" s="77" t="str">
        <f>VLOOKUP(F474,'N2K Features'!$D$5:$CL$125,8,FALSE)</f>
        <v>Negligible</v>
      </c>
      <c r="N474" s="77">
        <f>VLOOKUP(F474,'N2K Features'!$D$5:$CL$125,9,FALSE)</f>
        <v>0</v>
      </c>
      <c r="O474" s="77" t="str">
        <f>VLOOKUP(F474,'N2K Features'!$D$5:$CL$125,10,FALSE)</f>
        <v>No</v>
      </c>
      <c r="P474" s="77" t="str">
        <f>VLOOKUP(F474,'N2K Features'!$D$5:$CL$125,11,FALSE)</f>
        <v>Negligible</v>
      </c>
      <c r="Q474" s="77">
        <f>VLOOKUP(F474,'N2K Features'!$D$5:$CL$125,12,FALSE)</f>
        <v>0</v>
      </c>
      <c r="R474" s="77" t="str">
        <f>VLOOKUP(F474,'N2K Features'!$D$5:$CL$125,13,FALSE)</f>
        <v>No</v>
      </c>
      <c r="S474" s="77">
        <f>VLOOKUP(F474,'N2K Features'!$D$5:$CL$125,14,FALSE)</f>
        <v>0</v>
      </c>
      <c r="T474" s="77">
        <f>VLOOKUP(F474,'N2K Features'!$D$5:$CL$125,15,FALSE)</f>
        <v>0</v>
      </c>
      <c r="U474" s="77" t="str">
        <f>VLOOKUP(F474,'N2K Features'!$D$5:$CL$125,16,FALSE)</f>
        <v>No</v>
      </c>
      <c r="V474" s="77">
        <f>VLOOKUP(F474,'N2K Features'!$D$5:$CL$125, 17,FALSE)</f>
        <v>0</v>
      </c>
      <c r="W474" s="77">
        <f>VLOOKUP(F474,'N2K Features'!$D$5:$CL$125,18,FALSE)</f>
        <v>0</v>
      </c>
      <c r="X474" s="77" t="str">
        <f>VLOOKUP(F474,'N2K Features'!$D$5:$CL$125,19,FALSE)</f>
        <v>No</v>
      </c>
      <c r="Y474" s="77">
        <f>VLOOKUP(F474,'N2K Features'!$D$5:$CL$125,20,FALSE)</f>
        <v>0</v>
      </c>
      <c r="Z474" s="77">
        <f>VLOOKUP(F474,'N2K Features'!$D$5:$CL$125,21,FALSE)</f>
        <v>0</v>
      </c>
      <c r="AA474" s="77" t="str">
        <f>VLOOKUP(F474,'N2K Features'!$D$5:$CL$125,22,FALSE)</f>
        <v>No</v>
      </c>
      <c r="AB474" s="77">
        <f>VLOOKUP(F474,'N2K Features'!$D$5:$CL$125,23,FALSE)</f>
        <v>0</v>
      </c>
      <c r="AC474" s="77">
        <f>VLOOKUP(F474,'N2K Features'!$D$5:$CL$125,24,FALSE)</f>
        <v>0</v>
      </c>
      <c r="AD474" s="77" t="str">
        <f>VLOOKUP(F474,'N2K Features'!$D$5:$CL$125,25,FALSE)</f>
        <v>No</v>
      </c>
      <c r="AE474" s="77">
        <f>VLOOKUP(F474,'N2K Features'!$D$5:$CL$125,26,FALSE)</f>
        <v>0</v>
      </c>
      <c r="AF474" s="77">
        <f>VLOOKUP(F474,'N2K Features'!$D$5:$CL$125,27,FALSE)</f>
        <v>0</v>
      </c>
      <c r="AG474" s="77" t="str">
        <f>VLOOKUP(F474,'N2K Features'!$D$5:$CL$125,28,FALSE)</f>
        <v>No</v>
      </c>
      <c r="AH474" s="77">
        <f>VLOOKUP(F474,'N2K Features'!$D$5:$CL$125,29,FALSE)</f>
        <v>0</v>
      </c>
      <c r="AI474" s="77">
        <f>VLOOKUP(F474,'N2K Features'!$D$5:$CL$125,30,FALSE)</f>
        <v>0</v>
      </c>
      <c r="AJ474" s="77" t="str">
        <f>VLOOKUP(F474,'N2K Features'!$D$5:$CL$125,31,FALSE)</f>
        <v>No</v>
      </c>
      <c r="AK474" s="77">
        <f>VLOOKUP(F474,'N2K Features'!$D$5:$CL$125,32,FALSE)</f>
        <v>0</v>
      </c>
      <c r="AL474" s="77">
        <f>VLOOKUP(F474,'N2K Features'!$D$5:$CL$125,33,FALSE)</f>
        <v>0</v>
      </c>
      <c r="AM474" s="77" t="str">
        <f>VLOOKUP(F474,'N2K Features'!$D$5:$CL$125,34,FALSE)</f>
        <v>No</v>
      </c>
      <c r="AN474" s="77">
        <f>VLOOKUP(F474,'N2K Features'!$D$5:$CL$125,35,FALSE)</f>
        <v>0</v>
      </c>
      <c r="AO474" s="77">
        <f>VLOOKUP(F474,'N2K Features'!$D$5:$CL$125,36,FALSE)</f>
        <v>0</v>
      </c>
      <c r="AP474" s="77" t="str">
        <f>VLOOKUP(F474,'N2K Features'!$D$5:$CL$125,37,FALSE)</f>
        <v>No</v>
      </c>
      <c r="AQ474" s="77">
        <f>VLOOKUP(F474,'N2K Features'!$D$5:$CL$125,38,FALSE)</f>
        <v>0</v>
      </c>
      <c r="AR474" s="77">
        <f>VLOOKUP(F474,'N2K Features'!$D$5:$CL$125,39,FALSE)</f>
        <v>0</v>
      </c>
      <c r="AS474" s="77" t="str">
        <f>VLOOKUP(F474,'N2K Features'!$D$5:$CL$125,40,FALSE)</f>
        <v>No</v>
      </c>
      <c r="AT474" s="77">
        <f>VLOOKUP(F474,'N2K Features'!$D$5:$CL$125,41,FALSE)</f>
        <v>0</v>
      </c>
      <c r="AU474" s="77">
        <f>VLOOKUP(F474,'N2K Features'!$D$5:$CL$125,42,FALSE)</f>
        <v>0</v>
      </c>
      <c r="AV474" s="77" t="str">
        <f>VLOOKUP(F474,'N2K Features'!$D$5:$CL$125,43,FALSE)</f>
        <v>No</v>
      </c>
      <c r="AW474" s="77">
        <f>VLOOKUP(F474,'N2K Features'!$D$5:$CL$125,44,FALSE)</f>
        <v>0</v>
      </c>
      <c r="AX474" s="77">
        <f>VLOOKUP(F474,'N2K Features'!$D$5:$CL$125,45,FALSE)</f>
        <v>0</v>
      </c>
      <c r="AY474" s="77" t="str">
        <f>VLOOKUP(F474,'N2K Features'!$D$5:$CL$125,46,FALSE)</f>
        <v>No</v>
      </c>
      <c r="AZ474" s="77">
        <f>VLOOKUP(F474,'N2K Features'!$D$5:$CL$125,47,FALSE)</f>
        <v>0</v>
      </c>
      <c r="BA474" s="77">
        <f>VLOOKUP(F474,'N2K Features'!$D$5:$CL$125,48,FALSE)</f>
        <v>0</v>
      </c>
      <c r="BB474" s="77" t="str">
        <f>VLOOKUP(F474,'N2K Features'!$D$5:$CL$125,49,FALSE)</f>
        <v>No</v>
      </c>
      <c r="BC474" s="77">
        <f>VLOOKUP(F474,'N2K Features'!$D$5:$CL$125,50,FALSE)</f>
        <v>0</v>
      </c>
      <c r="BD474" s="77">
        <f>VLOOKUP(F474,'N2K Features'!$D$5:$CL$125,51,FALSE)</f>
        <v>0</v>
      </c>
      <c r="BE474" s="77" t="str">
        <f>VLOOKUP(F474,'N2K Features'!$D$5:$CL$125,52,FALSE)</f>
        <v>No</v>
      </c>
      <c r="BF474" s="77">
        <f>VLOOKUP(F474,'N2K Features'!$D$5:$CL$125,53,FALSE)</f>
        <v>0</v>
      </c>
      <c r="BG474" s="77">
        <f>VLOOKUP(F474,'N2K Features'!$D$5:$CL$125,54,FALSE)</f>
        <v>0</v>
      </c>
      <c r="BH474" s="77" t="str">
        <f>VLOOKUP(F474,'N2K Features'!$D$5:$CL$125,55,FALSE)</f>
        <v>No</v>
      </c>
      <c r="BI474" s="77">
        <f>VLOOKUP(F474,'N2K Features'!$D$5:$CL$125,56,FALSE)</f>
        <v>0</v>
      </c>
      <c r="BJ474" s="77">
        <f>VLOOKUP(F474,'N2K Features'!$D$5:$CL$125,57,FALSE)</f>
        <v>0</v>
      </c>
      <c r="BK474" s="77" t="str">
        <f>VLOOKUP(F474,'N2K Features'!$D$5:$CL$125,58,FALSE)</f>
        <v>No</v>
      </c>
      <c r="BL474" s="77">
        <f>VLOOKUP(F474,'N2K Features'!$D$5:$CL$125,59,FALSE)</f>
        <v>0</v>
      </c>
      <c r="BM474" s="77">
        <f>VLOOKUP(F474,'N2K Features'!$D$5:$CL$125,60,FALSE)</f>
        <v>0</v>
      </c>
      <c r="BN474" s="77" t="str">
        <f>VLOOKUP(F474,'N2K Features'!$D$5:$CL$125,61,FALSE)</f>
        <v>No</v>
      </c>
      <c r="BO474" s="77">
        <f>VLOOKUP(F474,'N2K Features'!$D$5:$CL$125,62,FALSE)</f>
        <v>0</v>
      </c>
      <c r="BP474" s="77">
        <f>VLOOKUP(F474,'N2K Features'!$D$5:$CL$125,63,FALSE)</f>
        <v>0</v>
      </c>
      <c r="BQ474" s="77" t="str">
        <f>VLOOKUP(F474,'N2K Features'!$D$5:$CL$125,64,FALSE)</f>
        <v>No</v>
      </c>
      <c r="BR474" s="77">
        <f>VLOOKUP(F474,'N2K Features'!$D$5:$CL$125,65,FALSE)</f>
        <v>0</v>
      </c>
      <c r="BS474" s="77">
        <f>VLOOKUP(F474,'N2K Features'!$D$5:$CL$125,66,FALSE)</f>
        <v>0</v>
      </c>
      <c r="BT474" s="77" t="str">
        <f>VLOOKUP(F474,'N2K Features'!$D$5:$CL$125,67,FALSE)</f>
        <v>No</v>
      </c>
      <c r="BU474" s="77">
        <f>VLOOKUP(F474,'N2K Features'!$D$5:$CL$125,68,FALSE)</f>
        <v>0</v>
      </c>
      <c r="BV474" s="77">
        <f>VLOOKUP(F474,'N2K Features'!$D$5:$CL$125,69,FALSE)</f>
        <v>0</v>
      </c>
      <c r="BW474" s="77" t="str">
        <f>VLOOKUP(F474,'N2K Features'!$D$5:$CL$125,70,FALSE)</f>
        <v>No</v>
      </c>
      <c r="BX474" s="77">
        <f>VLOOKUP(F474,'N2K Features'!$D$5:$CL$125,71,FALSE)</f>
        <v>0</v>
      </c>
      <c r="BY474" s="77">
        <f>VLOOKUP(F474,'N2K Features'!$D$5:$CL$125,72,FALSE)</f>
        <v>0</v>
      </c>
      <c r="BZ474" s="77" t="str">
        <f>VLOOKUP(F474,'N2K Features'!$D$5:$CL$125,73,FALSE)</f>
        <v>No</v>
      </c>
      <c r="CA474" s="77">
        <f>VLOOKUP(F474,'N2K Features'!$D$5:$CL$125,74,FALSE)</f>
        <v>0</v>
      </c>
      <c r="CB474" s="77">
        <f>VLOOKUP(F474,'N2K Features'!$D$5:$CL$125,75,FALSE)</f>
        <v>0</v>
      </c>
      <c r="CC474" s="77" t="str">
        <f>VLOOKUP(F474,'N2K Features'!$D$5:$CL$125,76,FALSE)</f>
        <v>No</v>
      </c>
      <c r="CD474" s="77">
        <f>VLOOKUP(F474,'N2K Features'!$D$5:$CL$125,77,FALSE)</f>
        <v>0</v>
      </c>
      <c r="CE474" s="77">
        <f>VLOOKUP(F474,'N2K Features'!$D$5:$CL$125,78,FALSE)</f>
        <v>0</v>
      </c>
      <c r="CF474" s="77" t="str">
        <f>VLOOKUP(F474,'N2K Features'!$D$5:$CL$125,79,FALSE)</f>
        <v>No</v>
      </c>
      <c r="CG474" s="77">
        <f>VLOOKUP(F474,'N2K Features'!$D$5:$CL$125,80,FALSE)</f>
        <v>0</v>
      </c>
      <c r="CH474" s="77">
        <f>VLOOKUP(F474,'N2K Features'!$D$5:$CL$125,81,FALSE)</f>
        <v>0</v>
      </c>
      <c r="CI474" s="77" t="str">
        <f>VLOOKUP(F474,'N2K Features'!$D$5:$CL$125,82,FALSE)</f>
        <v>No</v>
      </c>
      <c r="CJ474" s="77">
        <f>VLOOKUP(F474,'N2K Features'!$D$5:$CL$125,83,FALSE)</f>
        <v>0</v>
      </c>
      <c r="CK474" s="77">
        <f>VLOOKUP(F474,'N2K Features'!$D$5:$CL$125,84,FALSE)</f>
        <v>0</v>
      </c>
      <c r="CL474" s="77" t="str">
        <f>VLOOKUP(F474,'N2K Features'!$D$5:$CL$125,85,FALSE)</f>
        <v>Yes</v>
      </c>
      <c r="CM474" s="77">
        <f>VLOOKUP(F474,'N2K Features'!$D$5:$CL$125,86,FALSE)</f>
        <v>0</v>
      </c>
      <c r="CN474" s="77" t="str">
        <f>VLOOKUP(F474,'N2K Features'!$D$5:$CL$125,87,FALSE)</f>
        <v>Interest for birdwatchers and public.</v>
      </c>
    </row>
    <row r="475" spans="1:92" ht="14.4" hidden="1" x14ac:dyDescent="0.3">
      <c r="A475" s="126" t="s">
        <v>516</v>
      </c>
      <c r="B475" s="126" t="s">
        <v>517</v>
      </c>
      <c r="C475" s="126" t="s">
        <v>408</v>
      </c>
      <c r="D475" s="127"/>
      <c r="E475" s="126" t="s">
        <v>393</v>
      </c>
      <c r="F475" s="126" t="s">
        <v>418</v>
      </c>
      <c r="G475" s="126" t="s">
        <v>805</v>
      </c>
      <c r="H475" s="126" t="s">
        <v>409</v>
      </c>
      <c r="I475" s="173" t="str">
        <f>VLOOKUP(F475,'N2K Features'!$D$5:$CL$125,4,FALSE)</f>
        <v>No</v>
      </c>
      <c r="J475" s="77">
        <f>VLOOKUP(F475,'N2K Features'!$D$5:$CL$125,5,FALSE)</f>
        <v>0</v>
      </c>
      <c r="K475" s="77">
        <f>VLOOKUP(F475,'N2K Features'!$D$5:$CL$125,6,FALSE)</f>
        <v>0</v>
      </c>
      <c r="L475" s="77" t="str">
        <f>VLOOKUP(F475,'N2K Features'!$D$5:$CL$125,7,FALSE)</f>
        <v>No</v>
      </c>
      <c r="M475" s="77" t="str">
        <f>VLOOKUP(F475,'N2K Features'!$D$5:$CL$125,8,FALSE)</f>
        <v>Negligible</v>
      </c>
      <c r="N475" s="77">
        <f>VLOOKUP(F475,'N2K Features'!$D$5:$CL$125,9,FALSE)</f>
        <v>0</v>
      </c>
      <c r="O475" s="77" t="str">
        <f>VLOOKUP(F475,'N2K Features'!$D$5:$CL$125,10,FALSE)</f>
        <v>No</v>
      </c>
      <c r="P475" s="77" t="str">
        <f>VLOOKUP(F475,'N2K Features'!$D$5:$CL$125,11,FALSE)</f>
        <v>Negligible</v>
      </c>
      <c r="Q475" s="77">
        <f>VLOOKUP(F475,'N2K Features'!$D$5:$CL$125,12,FALSE)</f>
        <v>0</v>
      </c>
      <c r="R475" s="77" t="str">
        <f>VLOOKUP(F475,'N2K Features'!$D$5:$CL$125,13,FALSE)</f>
        <v>No</v>
      </c>
      <c r="S475" s="77">
        <f>VLOOKUP(F475,'N2K Features'!$D$5:$CL$125,14,FALSE)</f>
        <v>0</v>
      </c>
      <c r="T475" s="77">
        <f>VLOOKUP(F475,'N2K Features'!$D$5:$CL$125,15,FALSE)</f>
        <v>0</v>
      </c>
      <c r="U475" s="77" t="str">
        <f>VLOOKUP(F475,'N2K Features'!$D$5:$CL$125,16,FALSE)</f>
        <v>No</v>
      </c>
      <c r="V475" s="77">
        <f>VLOOKUP(F475,'N2K Features'!$D$5:$CL$125, 17,FALSE)</f>
        <v>0</v>
      </c>
      <c r="W475" s="77">
        <f>VLOOKUP(F475,'N2K Features'!$D$5:$CL$125,18,FALSE)</f>
        <v>0</v>
      </c>
      <c r="X475" s="77" t="str">
        <f>VLOOKUP(F475,'N2K Features'!$D$5:$CL$125,19,FALSE)</f>
        <v>No</v>
      </c>
      <c r="Y475" s="77">
        <f>VLOOKUP(F475,'N2K Features'!$D$5:$CL$125,20,FALSE)</f>
        <v>0</v>
      </c>
      <c r="Z475" s="77">
        <f>VLOOKUP(F475,'N2K Features'!$D$5:$CL$125,21,FALSE)</f>
        <v>0</v>
      </c>
      <c r="AA475" s="77" t="str">
        <f>VLOOKUP(F475,'N2K Features'!$D$5:$CL$125,22,FALSE)</f>
        <v>No</v>
      </c>
      <c r="AB475" s="77">
        <f>VLOOKUP(F475,'N2K Features'!$D$5:$CL$125,23,FALSE)</f>
        <v>0</v>
      </c>
      <c r="AC475" s="77">
        <f>VLOOKUP(F475,'N2K Features'!$D$5:$CL$125,24,FALSE)</f>
        <v>0</v>
      </c>
      <c r="AD475" s="77" t="str">
        <f>VLOOKUP(F475,'N2K Features'!$D$5:$CL$125,25,FALSE)</f>
        <v>No</v>
      </c>
      <c r="AE475" s="77">
        <f>VLOOKUP(F475,'N2K Features'!$D$5:$CL$125,26,FALSE)</f>
        <v>0</v>
      </c>
      <c r="AF475" s="77">
        <f>VLOOKUP(F475,'N2K Features'!$D$5:$CL$125,27,FALSE)</f>
        <v>0</v>
      </c>
      <c r="AG475" s="77" t="str">
        <f>VLOOKUP(F475,'N2K Features'!$D$5:$CL$125,28,FALSE)</f>
        <v>No</v>
      </c>
      <c r="AH475" s="77">
        <f>VLOOKUP(F475,'N2K Features'!$D$5:$CL$125,29,FALSE)</f>
        <v>0</v>
      </c>
      <c r="AI475" s="77">
        <f>VLOOKUP(F475,'N2K Features'!$D$5:$CL$125,30,FALSE)</f>
        <v>0</v>
      </c>
      <c r="AJ475" s="77" t="str">
        <f>VLOOKUP(F475,'N2K Features'!$D$5:$CL$125,31,FALSE)</f>
        <v>No</v>
      </c>
      <c r="AK475" s="77">
        <f>VLOOKUP(F475,'N2K Features'!$D$5:$CL$125,32,FALSE)</f>
        <v>0</v>
      </c>
      <c r="AL475" s="77">
        <f>VLOOKUP(F475,'N2K Features'!$D$5:$CL$125,33,FALSE)</f>
        <v>0</v>
      </c>
      <c r="AM475" s="77" t="str">
        <f>VLOOKUP(F475,'N2K Features'!$D$5:$CL$125,34,FALSE)</f>
        <v>No</v>
      </c>
      <c r="AN475" s="77">
        <f>VLOOKUP(F475,'N2K Features'!$D$5:$CL$125,35,FALSE)</f>
        <v>0</v>
      </c>
      <c r="AO475" s="77">
        <f>VLOOKUP(F475,'N2K Features'!$D$5:$CL$125,36,FALSE)</f>
        <v>0</v>
      </c>
      <c r="AP475" s="77" t="str">
        <f>VLOOKUP(F475,'N2K Features'!$D$5:$CL$125,37,FALSE)</f>
        <v>No</v>
      </c>
      <c r="AQ475" s="77">
        <f>VLOOKUP(F475,'N2K Features'!$D$5:$CL$125,38,FALSE)</f>
        <v>0</v>
      </c>
      <c r="AR475" s="77">
        <f>VLOOKUP(F475,'N2K Features'!$D$5:$CL$125,39,FALSE)</f>
        <v>0</v>
      </c>
      <c r="AS475" s="77" t="str">
        <f>VLOOKUP(F475,'N2K Features'!$D$5:$CL$125,40,FALSE)</f>
        <v>No</v>
      </c>
      <c r="AT475" s="77">
        <f>VLOOKUP(F475,'N2K Features'!$D$5:$CL$125,41,FALSE)</f>
        <v>0</v>
      </c>
      <c r="AU475" s="77">
        <f>VLOOKUP(F475,'N2K Features'!$D$5:$CL$125,42,FALSE)</f>
        <v>0</v>
      </c>
      <c r="AV475" s="77" t="str">
        <f>VLOOKUP(F475,'N2K Features'!$D$5:$CL$125,43,FALSE)</f>
        <v>No</v>
      </c>
      <c r="AW475" s="77">
        <f>VLOOKUP(F475,'N2K Features'!$D$5:$CL$125,44,FALSE)</f>
        <v>0</v>
      </c>
      <c r="AX475" s="77">
        <f>VLOOKUP(F475,'N2K Features'!$D$5:$CL$125,45,FALSE)</f>
        <v>0</v>
      </c>
      <c r="AY475" s="77" t="str">
        <f>VLOOKUP(F475,'N2K Features'!$D$5:$CL$125,46,FALSE)</f>
        <v>No</v>
      </c>
      <c r="AZ475" s="77">
        <f>VLOOKUP(F475,'N2K Features'!$D$5:$CL$125,47,FALSE)</f>
        <v>0</v>
      </c>
      <c r="BA475" s="77">
        <f>VLOOKUP(F475,'N2K Features'!$D$5:$CL$125,48,FALSE)</f>
        <v>0</v>
      </c>
      <c r="BB475" s="77" t="str">
        <f>VLOOKUP(F475,'N2K Features'!$D$5:$CL$125,49,FALSE)</f>
        <v>No</v>
      </c>
      <c r="BC475" s="77">
        <f>VLOOKUP(F475,'N2K Features'!$D$5:$CL$125,50,FALSE)</f>
        <v>0</v>
      </c>
      <c r="BD475" s="77">
        <f>VLOOKUP(F475,'N2K Features'!$D$5:$CL$125,51,FALSE)</f>
        <v>0</v>
      </c>
      <c r="BE475" s="77" t="str">
        <f>VLOOKUP(F475,'N2K Features'!$D$5:$CL$125,52,FALSE)</f>
        <v>No</v>
      </c>
      <c r="BF475" s="77">
        <f>VLOOKUP(F475,'N2K Features'!$D$5:$CL$125,53,FALSE)</f>
        <v>0</v>
      </c>
      <c r="BG475" s="77">
        <f>VLOOKUP(F475,'N2K Features'!$D$5:$CL$125,54,FALSE)</f>
        <v>0</v>
      </c>
      <c r="BH475" s="77" t="str">
        <f>VLOOKUP(F475,'N2K Features'!$D$5:$CL$125,55,FALSE)</f>
        <v>No</v>
      </c>
      <c r="BI475" s="77">
        <f>VLOOKUP(F475,'N2K Features'!$D$5:$CL$125,56,FALSE)</f>
        <v>0</v>
      </c>
      <c r="BJ475" s="77">
        <f>VLOOKUP(F475,'N2K Features'!$D$5:$CL$125,57,FALSE)</f>
        <v>0</v>
      </c>
      <c r="BK475" s="77" t="str">
        <f>VLOOKUP(F475,'N2K Features'!$D$5:$CL$125,58,FALSE)</f>
        <v>No</v>
      </c>
      <c r="BL475" s="77">
        <f>VLOOKUP(F475,'N2K Features'!$D$5:$CL$125,59,FALSE)</f>
        <v>0</v>
      </c>
      <c r="BM475" s="77">
        <f>VLOOKUP(F475,'N2K Features'!$D$5:$CL$125,60,FALSE)</f>
        <v>0</v>
      </c>
      <c r="BN475" s="77" t="str">
        <f>VLOOKUP(F475,'N2K Features'!$D$5:$CL$125,61,FALSE)</f>
        <v>No</v>
      </c>
      <c r="BO475" s="77">
        <f>VLOOKUP(F475,'N2K Features'!$D$5:$CL$125,62,FALSE)</f>
        <v>0</v>
      </c>
      <c r="BP475" s="77">
        <f>VLOOKUP(F475,'N2K Features'!$D$5:$CL$125,63,FALSE)</f>
        <v>0</v>
      </c>
      <c r="BQ475" s="77" t="str">
        <f>VLOOKUP(F475,'N2K Features'!$D$5:$CL$125,64,FALSE)</f>
        <v>No</v>
      </c>
      <c r="BR475" s="77">
        <f>VLOOKUP(F475,'N2K Features'!$D$5:$CL$125,65,FALSE)</f>
        <v>0</v>
      </c>
      <c r="BS475" s="77">
        <f>VLOOKUP(F475,'N2K Features'!$D$5:$CL$125,66,FALSE)</f>
        <v>0</v>
      </c>
      <c r="BT475" s="77" t="str">
        <f>VLOOKUP(F475,'N2K Features'!$D$5:$CL$125,67,FALSE)</f>
        <v>No</v>
      </c>
      <c r="BU475" s="77">
        <f>VLOOKUP(F475,'N2K Features'!$D$5:$CL$125,68,FALSE)</f>
        <v>0</v>
      </c>
      <c r="BV475" s="77">
        <f>VLOOKUP(F475,'N2K Features'!$D$5:$CL$125,69,FALSE)</f>
        <v>0</v>
      </c>
      <c r="BW475" s="77" t="str">
        <f>VLOOKUP(F475,'N2K Features'!$D$5:$CL$125,70,FALSE)</f>
        <v>No</v>
      </c>
      <c r="BX475" s="77">
        <f>VLOOKUP(F475,'N2K Features'!$D$5:$CL$125,71,FALSE)</f>
        <v>0</v>
      </c>
      <c r="BY475" s="77">
        <f>VLOOKUP(F475,'N2K Features'!$D$5:$CL$125,72,FALSE)</f>
        <v>0</v>
      </c>
      <c r="BZ475" s="77" t="str">
        <f>VLOOKUP(F475,'N2K Features'!$D$5:$CL$125,73,FALSE)</f>
        <v>No</v>
      </c>
      <c r="CA475" s="77">
        <f>VLOOKUP(F475,'N2K Features'!$D$5:$CL$125,74,FALSE)</f>
        <v>0</v>
      </c>
      <c r="CB475" s="77">
        <f>VLOOKUP(F475,'N2K Features'!$D$5:$CL$125,75,FALSE)</f>
        <v>0</v>
      </c>
      <c r="CC475" s="77" t="str">
        <f>VLOOKUP(F475,'N2K Features'!$D$5:$CL$125,76,FALSE)</f>
        <v>No</v>
      </c>
      <c r="CD475" s="77">
        <f>VLOOKUP(F475,'N2K Features'!$D$5:$CL$125,77,FALSE)</f>
        <v>0</v>
      </c>
      <c r="CE475" s="77">
        <f>VLOOKUP(F475,'N2K Features'!$D$5:$CL$125,78,FALSE)</f>
        <v>0</v>
      </c>
      <c r="CF475" s="77" t="str">
        <f>VLOOKUP(F475,'N2K Features'!$D$5:$CL$125,79,FALSE)</f>
        <v>No</v>
      </c>
      <c r="CG475" s="77">
        <f>VLOOKUP(F475,'N2K Features'!$D$5:$CL$125,80,FALSE)</f>
        <v>0</v>
      </c>
      <c r="CH475" s="77">
        <f>VLOOKUP(F475,'N2K Features'!$D$5:$CL$125,81,FALSE)</f>
        <v>0</v>
      </c>
      <c r="CI475" s="77" t="str">
        <f>VLOOKUP(F475,'N2K Features'!$D$5:$CL$125,82,FALSE)</f>
        <v>No</v>
      </c>
      <c r="CJ475" s="77">
        <f>VLOOKUP(F475,'N2K Features'!$D$5:$CL$125,83,FALSE)</f>
        <v>0</v>
      </c>
      <c r="CK475" s="77">
        <f>VLOOKUP(F475,'N2K Features'!$D$5:$CL$125,84,FALSE)</f>
        <v>0</v>
      </c>
      <c r="CL475" s="77" t="str">
        <f>VLOOKUP(F475,'N2K Features'!$D$5:$CL$125,85,FALSE)</f>
        <v>Yes</v>
      </c>
      <c r="CM475" s="77">
        <f>VLOOKUP(F475,'N2K Features'!$D$5:$CL$125,86,FALSE)</f>
        <v>0</v>
      </c>
      <c r="CN475" s="77" t="str">
        <f>VLOOKUP(F475,'N2K Features'!$D$5:$CL$125,87,FALSE)</f>
        <v>Interest for birdwatchers and public.</v>
      </c>
    </row>
    <row r="476" spans="1:92" ht="14.4" hidden="1" x14ac:dyDescent="0.3">
      <c r="A476" s="126" t="s">
        <v>516</v>
      </c>
      <c r="B476" s="126" t="s">
        <v>517</v>
      </c>
      <c r="C476" s="126" t="s">
        <v>489</v>
      </c>
      <c r="D476" s="127"/>
      <c r="E476" s="126" t="s">
        <v>393</v>
      </c>
      <c r="F476" s="126" t="s">
        <v>488</v>
      </c>
      <c r="G476" s="126" t="s">
        <v>488</v>
      </c>
      <c r="H476" s="126" t="s">
        <v>409</v>
      </c>
      <c r="I476" s="173" t="str">
        <f>VLOOKUP(F476,'N2K Features'!$D$5:$CL$125,4,FALSE)</f>
        <v>No</v>
      </c>
      <c r="J476" s="77">
        <f>VLOOKUP(F476,'N2K Features'!$D$5:$CL$125,5,FALSE)</f>
        <v>0</v>
      </c>
      <c r="K476" s="77">
        <f>VLOOKUP(F476,'N2K Features'!$D$5:$CL$125,6,FALSE)</f>
        <v>0</v>
      </c>
      <c r="L476" s="77" t="str">
        <f>VLOOKUP(F476,'N2K Features'!$D$5:$CL$125,7,FALSE)</f>
        <v>No</v>
      </c>
      <c r="M476" s="77" t="str">
        <f>VLOOKUP(F476,'N2K Features'!$D$5:$CL$125,8,FALSE)</f>
        <v>Negligible</v>
      </c>
      <c r="N476" s="77">
        <f>VLOOKUP(F476,'N2K Features'!$D$5:$CL$125,9,FALSE)</f>
        <v>0</v>
      </c>
      <c r="O476" s="77" t="str">
        <f>VLOOKUP(F476,'N2K Features'!$D$5:$CL$125,10,FALSE)</f>
        <v>No</v>
      </c>
      <c r="P476" s="77" t="str">
        <f>VLOOKUP(F476,'N2K Features'!$D$5:$CL$125,11,FALSE)</f>
        <v>Negligible</v>
      </c>
      <c r="Q476" s="77">
        <f>VLOOKUP(F476,'N2K Features'!$D$5:$CL$125,12,FALSE)</f>
        <v>0</v>
      </c>
      <c r="R476" s="77" t="str">
        <f>VLOOKUP(F476,'N2K Features'!$D$5:$CL$125,13,FALSE)</f>
        <v>No</v>
      </c>
      <c r="S476" s="77">
        <f>VLOOKUP(F476,'N2K Features'!$D$5:$CL$125,14,FALSE)</f>
        <v>0</v>
      </c>
      <c r="T476" s="77">
        <f>VLOOKUP(F476,'N2K Features'!$D$5:$CL$125,15,FALSE)</f>
        <v>0</v>
      </c>
      <c r="U476" s="77" t="str">
        <f>VLOOKUP(F476,'N2K Features'!$D$5:$CL$125,16,FALSE)</f>
        <v>No</v>
      </c>
      <c r="V476" s="77">
        <f>VLOOKUP(F476,'N2K Features'!$D$5:$CL$125, 17,FALSE)</f>
        <v>0</v>
      </c>
      <c r="W476" s="77">
        <f>VLOOKUP(F476,'N2K Features'!$D$5:$CL$125,18,FALSE)</f>
        <v>0</v>
      </c>
      <c r="X476" s="77" t="str">
        <f>VLOOKUP(F476,'N2K Features'!$D$5:$CL$125,19,FALSE)</f>
        <v>No</v>
      </c>
      <c r="Y476" s="77">
        <f>VLOOKUP(F476,'N2K Features'!$D$5:$CL$125,20,FALSE)</f>
        <v>0</v>
      </c>
      <c r="Z476" s="77">
        <f>VLOOKUP(F476,'N2K Features'!$D$5:$CL$125,21,FALSE)</f>
        <v>0</v>
      </c>
      <c r="AA476" s="77" t="str">
        <f>VLOOKUP(F476,'N2K Features'!$D$5:$CL$125,22,FALSE)</f>
        <v>No</v>
      </c>
      <c r="AB476" s="77">
        <f>VLOOKUP(F476,'N2K Features'!$D$5:$CL$125,23,FALSE)</f>
        <v>0</v>
      </c>
      <c r="AC476" s="77">
        <f>VLOOKUP(F476,'N2K Features'!$D$5:$CL$125,24,FALSE)</f>
        <v>0</v>
      </c>
      <c r="AD476" s="77" t="str">
        <f>VLOOKUP(F476,'N2K Features'!$D$5:$CL$125,25,FALSE)</f>
        <v>No</v>
      </c>
      <c r="AE476" s="77">
        <f>VLOOKUP(F476,'N2K Features'!$D$5:$CL$125,26,FALSE)</f>
        <v>0</v>
      </c>
      <c r="AF476" s="77">
        <f>VLOOKUP(F476,'N2K Features'!$D$5:$CL$125,27,FALSE)</f>
        <v>0</v>
      </c>
      <c r="AG476" s="77" t="str">
        <f>VLOOKUP(F476,'N2K Features'!$D$5:$CL$125,28,FALSE)</f>
        <v>No</v>
      </c>
      <c r="AH476" s="77">
        <f>VLOOKUP(F476,'N2K Features'!$D$5:$CL$125,29,FALSE)</f>
        <v>0</v>
      </c>
      <c r="AI476" s="77">
        <f>VLOOKUP(F476,'N2K Features'!$D$5:$CL$125,30,FALSE)</f>
        <v>0</v>
      </c>
      <c r="AJ476" s="77" t="str">
        <f>VLOOKUP(F476,'N2K Features'!$D$5:$CL$125,31,FALSE)</f>
        <v>No</v>
      </c>
      <c r="AK476" s="77">
        <f>VLOOKUP(F476,'N2K Features'!$D$5:$CL$125,32,FALSE)</f>
        <v>0</v>
      </c>
      <c r="AL476" s="77">
        <f>VLOOKUP(F476,'N2K Features'!$D$5:$CL$125,33,FALSE)</f>
        <v>0</v>
      </c>
      <c r="AM476" s="77" t="str">
        <f>VLOOKUP(F476,'N2K Features'!$D$5:$CL$125,34,FALSE)</f>
        <v>No</v>
      </c>
      <c r="AN476" s="77">
        <f>VLOOKUP(F476,'N2K Features'!$D$5:$CL$125,35,FALSE)</f>
        <v>0</v>
      </c>
      <c r="AO476" s="77">
        <f>VLOOKUP(F476,'N2K Features'!$D$5:$CL$125,36,FALSE)</f>
        <v>0</v>
      </c>
      <c r="AP476" s="77" t="str">
        <f>VLOOKUP(F476,'N2K Features'!$D$5:$CL$125,37,FALSE)</f>
        <v>No</v>
      </c>
      <c r="AQ476" s="77">
        <f>VLOOKUP(F476,'N2K Features'!$D$5:$CL$125,38,FALSE)</f>
        <v>0</v>
      </c>
      <c r="AR476" s="77">
        <f>VLOOKUP(F476,'N2K Features'!$D$5:$CL$125,39,FALSE)</f>
        <v>0</v>
      </c>
      <c r="AS476" s="77" t="str">
        <f>VLOOKUP(F476,'N2K Features'!$D$5:$CL$125,40,FALSE)</f>
        <v>No</v>
      </c>
      <c r="AT476" s="77">
        <f>VLOOKUP(F476,'N2K Features'!$D$5:$CL$125,41,FALSE)</f>
        <v>0</v>
      </c>
      <c r="AU476" s="77">
        <f>VLOOKUP(F476,'N2K Features'!$D$5:$CL$125,42,FALSE)</f>
        <v>0</v>
      </c>
      <c r="AV476" s="77" t="str">
        <f>VLOOKUP(F476,'N2K Features'!$D$5:$CL$125,43,FALSE)</f>
        <v>No</v>
      </c>
      <c r="AW476" s="77">
        <f>VLOOKUP(F476,'N2K Features'!$D$5:$CL$125,44,FALSE)</f>
        <v>0</v>
      </c>
      <c r="AX476" s="77">
        <f>VLOOKUP(F476,'N2K Features'!$D$5:$CL$125,45,FALSE)</f>
        <v>0</v>
      </c>
      <c r="AY476" s="77" t="str">
        <f>VLOOKUP(F476,'N2K Features'!$D$5:$CL$125,46,FALSE)</f>
        <v>No</v>
      </c>
      <c r="AZ476" s="77">
        <f>VLOOKUP(F476,'N2K Features'!$D$5:$CL$125,47,FALSE)</f>
        <v>0</v>
      </c>
      <c r="BA476" s="77">
        <f>VLOOKUP(F476,'N2K Features'!$D$5:$CL$125,48,FALSE)</f>
        <v>0</v>
      </c>
      <c r="BB476" s="77" t="str">
        <f>VLOOKUP(F476,'N2K Features'!$D$5:$CL$125,49,FALSE)</f>
        <v>No</v>
      </c>
      <c r="BC476" s="77">
        <f>VLOOKUP(F476,'N2K Features'!$D$5:$CL$125,50,FALSE)</f>
        <v>0</v>
      </c>
      <c r="BD476" s="77">
        <f>VLOOKUP(F476,'N2K Features'!$D$5:$CL$125,51,FALSE)</f>
        <v>0</v>
      </c>
      <c r="BE476" s="77" t="str">
        <f>VLOOKUP(F476,'N2K Features'!$D$5:$CL$125,52,FALSE)</f>
        <v>No</v>
      </c>
      <c r="BF476" s="77">
        <f>VLOOKUP(F476,'N2K Features'!$D$5:$CL$125,53,FALSE)</f>
        <v>0</v>
      </c>
      <c r="BG476" s="77">
        <f>VLOOKUP(F476,'N2K Features'!$D$5:$CL$125,54,FALSE)</f>
        <v>0</v>
      </c>
      <c r="BH476" s="77" t="str">
        <f>VLOOKUP(F476,'N2K Features'!$D$5:$CL$125,55,FALSE)</f>
        <v>No</v>
      </c>
      <c r="BI476" s="77">
        <f>VLOOKUP(F476,'N2K Features'!$D$5:$CL$125,56,FALSE)</f>
        <v>0</v>
      </c>
      <c r="BJ476" s="77">
        <f>VLOOKUP(F476,'N2K Features'!$D$5:$CL$125,57,FALSE)</f>
        <v>0</v>
      </c>
      <c r="BK476" s="77" t="str">
        <f>VLOOKUP(F476,'N2K Features'!$D$5:$CL$125,58,FALSE)</f>
        <v>No</v>
      </c>
      <c r="BL476" s="77">
        <f>VLOOKUP(F476,'N2K Features'!$D$5:$CL$125,59,FALSE)</f>
        <v>0</v>
      </c>
      <c r="BM476" s="77">
        <f>VLOOKUP(F476,'N2K Features'!$D$5:$CL$125,60,FALSE)</f>
        <v>0</v>
      </c>
      <c r="BN476" s="77" t="str">
        <f>VLOOKUP(F476,'N2K Features'!$D$5:$CL$125,61,FALSE)</f>
        <v>No</v>
      </c>
      <c r="BO476" s="77">
        <f>VLOOKUP(F476,'N2K Features'!$D$5:$CL$125,62,FALSE)</f>
        <v>0</v>
      </c>
      <c r="BP476" s="77">
        <f>VLOOKUP(F476,'N2K Features'!$D$5:$CL$125,63,FALSE)</f>
        <v>0</v>
      </c>
      <c r="BQ476" s="77" t="str">
        <f>VLOOKUP(F476,'N2K Features'!$D$5:$CL$125,64,FALSE)</f>
        <v>No</v>
      </c>
      <c r="BR476" s="77">
        <f>VLOOKUP(F476,'N2K Features'!$D$5:$CL$125,65,FALSE)</f>
        <v>0</v>
      </c>
      <c r="BS476" s="77">
        <f>VLOOKUP(F476,'N2K Features'!$D$5:$CL$125,66,FALSE)</f>
        <v>0</v>
      </c>
      <c r="BT476" s="77" t="str">
        <f>VLOOKUP(F476,'N2K Features'!$D$5:$CL$125,67,FALSE)</f>
        <v>No</v>
      </c>
      <c r="BU476" s="77">
        <f>VLOOKUP(F476,'N2K Features'!$D$5:$CL$125,68,FALSE)</f>
        <v>0</v>
      </c>
      <c r="BV476" s="77">
        <f>VLOOKUP(F476,'N2K Features'!$D$5:$CL$125,69,FALSE)</f>
        <v>0</v>
      </c>
      <c r="BW476" s="77" t="str">
        <f>VLOOKUP(F476,'N2K Features'!$D$5:$CL$125,70,FALSE)</f>
        <v>No</v>
      </c>
      <c r="BX476" s="77">
        <f>VLOOKUP(F476,'N2K Features'!$D$5:$CL$125,71,FALSE)</f>
        <v>0</v>
      </c>
      <c r="BY476" s="77">
        <f>VLOOKUP(F476,'N2K Features'!$D$5:$CL$125,72,FALSE)</f>
        <v>0</v>
      </c>
      <c r="BZ476" s="77" t="str">
        <f>VLOOKUP(F476,'N2K Features'!$D$5:$CL$125,73,FALSE)</f>
        <v>No</v>
      </c>
      <c r="CA476" s="77">
        <f>VLOOKUP(F476,'N2K Features'!$D$5:$CL$125,74,FALSE)</f>
        <v>0</v>
      </c>
      <c r="CB476" s="77">
        <f>VLOOKUP(F476,'N2K Features'!$D$5:$CL$125,75,FALSE)</f>
        <v>0</v>
      </c>
      <c r="CC476" s="77" t="str">
        <f>VLOOKUP(F476,'N2K Features'!$D$5:$CL$125,76,FALSE)</f>
        <v>No</v>
      </c>
      <c r="CD476" s="77">
        <f>VLOOKUP(F476,'N2K Features'!$D$5:$CL$125,77,FALSE)</f>
        <v>0</v>
      </c>
      <c r="CE476" s="77">
        <f>VLOOKUP(F476,'N2K Features'!$D$5:$CL$125,78,FALSE)</f>
        <v>0</v>
      </c>
      <c r="CF476" s="77" t="str">
        <f>VLOOKUP(F476,'N2K Features'!$D$5:$CL$125,79,FALSE)</f>
        <v>No</v>
      </c>
      <c r="CG476" s="77">
        <f>VLOOKUP(F476,'N2K Features'!$D$5:$CL$125,80,FALSE)</f>
        <v>0</v>
      </c>
      <c r="CH476" s="77">
        <f>VLOOKUP(F476,'N2K Features'!$D$5:$CL$125,81,FALSE)</f>
        <v>0</v>
      </c>
      <c r="CI476" s="77" t="str">
        <f>VLOOKUP(F476,'N2K Features'!$D$5:$CL$125,82,FALSE)</f>
        <v>No</v>
      </c>
      <c r="CJ476" s="77">
        <f>VLOOKUP(F476,'N2K Features'!$D$5:$CL$125,83,FALSE)</f>
        <v>0</v>
      </c>
      <c r="CK476" s="77">
        <f>VLOOKUP(F476,'N2K Features'!$D$5:$CL$125,84,FALSE)</f>
        <v>0</v>
      </c>
      <c r="CL476" s="77" t="str">
        <f>VLOOKUP(F476,'N2K Features'!$D$5:$CL$125,85,FALSE)</f>
        <v>Yes</v>
      </c>
      <c r="CM476" s="77">
        <f>VLOOKUP(F476,'N2K Features'!$D$5:$CL$125,86,FALSE)</f>
        <v>0</v>
      </c>
      <c r="CN476" s="77" t="str">
        <f>VLOOKUP(F476,'N2K Features'!$D$5:$CL$125,87,FALSE)</f>
        <v>Iconic bird in Wales. Interest for birdwatchers and public.</v>
      </c>
    </row>
    <row r="477" spans="1:92" ht="14.4" hidden="1" x14ac:dyDescent="0.3">
      <c r="A477" s="126" t="s">
        <v>518</v>
      </c>
      <c r="B477" s="126" t="s">
        <v>519</v>
      </c>
      <c r="C477" s="126" t="s">
        <v>470</v>
      </c>
      <c r="D477" s="127"/>
      <c r="E477" s="126" t="s">
        <v>401</v>
      </c>
      <c r="F477" s="126" t="s">
        <v>468</v>
      </c>
      <c r="G477" s="126" t="s">
        <v>401</v>
      </c>
      <c r="H477" s="126" t="s">
        <v>471</v>
      </c>
      <c r="I477" s="173" t="str">
        <f>VLOOKUP(F477,'N2K Features'!$D$5:$CL$125,4,FALSE)</f>
        <v>No</v>
      </c>
      <c r="J477" s="77">
        <f>VLOOKUP(F477,'N2K Features'!$D$5:$CL$125,5,FALSE)</f>
        <v>0</v>
      </c>
      <c r="K477" s="77">
        <f>VLOOKUP(F477,'N2K Features'!$D$5:$CL$125,6,FALSE)</f>
        <v>0</v>
      </c>
      <c r="L477" s="77" t="str">
        <f>VLOOKUP(F477,'N2K Features'!$D$5:$CL$125,7,FALSE)</f>
        <v>No</v>
      </c>
      <c r="M477" s="77" t="str">
        <f>VLOOKUP(F477,'N2K Features'!$D$5:$CL$125,8,FALSE)</f>
        <v>Negligible</v>
      </c>
      <c r="N477" s="77">
        <f>VLOOKUP(F477,'N2K Features'!$D$5:$CL$125,9,FALSE)</f>
        <v>0</v>
      </c>
      <c r="O477" s="77" t="str">
        <f>VLOOKUP(F477,'N2K Features'!$D$5:$CL$125,10,FALSE)</f>
        <v>No</v>
      </c>
      <c r="P477" s="77" t="str">
        <f>VLOOKUP(F477,'N2K Features'!$D$5:$CL$125,11,FALSE)</f>
        <v>Negligible</v>
      </c>
      <c r="Q477" s="77">
        <f>VLOOKUP(F477,'N2K Features'!$D$5:$CL$125,12,FALSE)</f>
        <v>0</v>
      </c>
      <c r="R477" s="77" t="str">
        <f>VLOOKUP(F477,'N2K Features'!$D$5:$CL$125,13,FALSE)</f>
        <v>No</v>
      </c>
      <c r="S477" s="77">
        <f>VLOOKUP(F477,'N2K Features'!$D$5:$CL$125,14,FALSE)</f>
        <v>0</v>
      </c>
      <c r="T477" s="77">
        <f>VLOOKUP(F477,'N2K Features'!$D$5:$CL$125,15,FALSE)</f>
        <v>0</v>
      </c>
      <c r="U477" s="77" t="str">
        <f>VLOOKUP(F477,'N2K Features'!$D$5:$CL$125,16,FALSE)</f>
        <v>No</v>
      </c>
      <c r="V477" s="77">
        <f>VLOOKUP(F477,'N2K Features'!$D$5:$CL$125, 17,FALSE)</f>
        <v>0</v>
      </c>
      <c r="W477" s="77">
        <f>VLOOKUP(F477,'N2K Features'!$D$5:$CL$125,18,FALSE)</f>
        <v>0</v>
      </c>
      <c r="X477" s="77" t="str">
        <f>VLOOKUP(F477,'N2K Features'!$D$5:$CL$125,19,FALSE)</f>
        <v>No</v>
      </c>
      <c r="Y477" s="77">
        <f>VLOOKUP(F477,'N2K Features'!$D$5:$CL$125,20,FALSE)</f>
        <v>0</v>
      </c>
      <c r="Z477" s="77">
        <f>VLOOKUP(F477,'N2K Features'!$D$5:$CL$125,21,FALSE)</f>
        <v>0</v>
      </c>
      <c r="AA477" s="77" t="str">
        <f>VLOOKUP(F477,'N2K Features'!$D$5:$CL$125,22,FALSE)</f>
        <v>No</v>
      </c>
      <c r="AB477" s="77">
        <f>VLOOKUP(F477,'N2K Features'!$D$5:$CL$125,23,FALSE)</f>
        <v>0</v>
      </c>
      <c r="AC477" s="77">
        <f>VLOOKUP(F477,'N2K Features'!$D$5:$CL$125,24,FALSE)</f>
        <v>0</v>
      </c>
      <c r="AD477" s="77" t="str">
        <f>VLOOKUP(F477,'N2K Features'!$D$5:$CL$125,25,FALSE)</f>
        <v>No</v>
      </c>
      <c r="AE477" s="77">
        <f>VLOOKUP(F477,'N2K Features'!$D$5:$CL$125,26,FALSE)</f>
        <v>0</v>
      </c>
      <c r="AF477" s="77">
        <f>VLOOKUP(F477,'N2K Features'!$D$5:$CL$125,27,FALSE)</f>
        <v>0</v>
      </c>
      <c r="AG477" s="77" t="str">
        <f>VLOOKUP(F477,'N2K Features'!$D$5:$CL$125,28,FALSE)</f>
        <v>No</v>
      </c>
      <c r="AH477" s="77">
        <f>VLOOKUP(F477,'N2K Features'!$D$5:$CL$125,29,FALSE)</f>
        <v>0</v>
      </c>
      <c r="AI477" s="77">
        <f>VLOOKUP(F477,'N2K Features'!$D$5:$CL$125,30,FALSE)</f>
        <v>0</v>
      </c>
      <c r="AJ477" s="77" t="str">
        <f>VLOOKUP(F477,'N2K Features'!$D$5:$CL$125,31,FALSE)</f>
        <v>No</v>
      </c>
      <c r="AK477" s="77">
        <f>VLOOKUP(F477,'N2K Features'!$D$5:$CL$125,32,FALSE)</f>
        <v>0</v>
      </c>
      <c r="AL477" s="77">
        <f>VLOOKUP(F477,'N2K Features'!$D$5:$CL$125,33,FALSE)</f>
        <v>0</v>
      </c>
      <c r="AM477" s="77" t="str">
        <f>VLOOKUP(F477,'N2K Features'!$D$5:$CL$125,34,FALSE)</f>
        <v>No</v>
      </c>
      <c r="AN477" s="77">
        <f>VLOOKUP(F477,'N2K Features'!$D$5:$CL$125,35,FALSE)</f>
        <v>0</v>
      </c>
      <c r="AO477" s="77">
        <f>VLOOKUP(F477,'N2K Features'!$D$5:$CL$125,36,FALSE)</f>
        <v>0</v>
      </c>
      <c r="AP477" s="77" t="str">
        <f>VLOOKUP(F477,'N2K Features'!$D$5:$CL$125,37,FALSE)</f>
        <v>No</v>
      </c>
      <c r="AQ477" s="77">
        <f>VLOOKUP(F477,'N2K Features'!$D$5:$CL$125,38,FALSE)</f>
        <v>0</v>
      </c>
      <c r="AR477" s="77">
        <f>VLOOKUP(F477,'N2K Features'!$D$5:$CL$125,39,FALSE)</f>
        <v>0</v>
      </c>
      <c r="AS477" s="77" t="str">
        <f>VLOOKUP(F477,'N2K Features'!$D$5:$CL$125,40,FALSE)</f>
        <v>No</v>
      </c>
      <c r="AT477" s="77">
        <f>VLOOKUP(F477,'N2K Features'!$D$5:$CL$125,41,FALSE)</f>
        <v>0</v>
      </c>
      <c r="AU477" s="77">
        <f>VLOOKUP(F477,'N2K Features'!$D$5:$CL$125,42,FALSE)</f>
        <v>0</v>
      </c>
      <c r="AV477" s="77" t="str">
        <f>VLOOKUP(F477,'N2K Features'!$D$5:$CL$125,43,FALSE)</f>
        <v>No</v>
      </c>
      <c r="AW477" s="77">
        <f>VLOOKUP(F477,'N2K Features'!$D$5:$CL$125,44,FALSE)</f>
        <v>0</v>
      </c>
      <c r="AX477" s="77">
        <f>VLOOKUP(F477,'N2K Features'!$D$5:$CL$125,45,FALSE)</f>
        <v>0</v>
      </c>
      <c r="AY477" s="77" t="str">
        <f>VLOOKUP(F477,'N2K Features'!$D$5:$CL$125,46,FALSE)</f>
        <v>No</v>
      </c>
      <c r="AZ477" s="77">
        <f>VLOOKUP(F477,'N2K Features'!$D$5:$CL$125,47,FALSE)</f>
        <v>0</v>
      </c>
      <c r="BA477" s="77">
        <f>VLOOKUP(F477,'N2K Features'!$D$5:$CL$125,48,FALSE)</f>
        <v>0</v>
      </c>
      <c r="BB477" s="77" t="str">
        <f>VLOOKUP(F477,'N2K Features'!$D$5:$CL$125,49,FALSE)</f>
        <v>No</v>
      </c>
      <c r="BC477" s="77">
        <f>VLOOKUP(F477,'N2K Features'!$D$5:$CL$125,50,FALSE)</f>
        <v>0</v>
      </c>
      <c r="BD477" s="77">
        <f>VLOOKUP(F477,'N2K Features'!$D$5:$CL$125,51,FALSE)</f>
        <v>0</v>
      </c>
      <c r="BE477" s="77" t="str">
        <f>VLOOKUP(F477,'N2K Features'!$D$5:$CL$125,52,FALSE)</f>
        <v>No</v>
      </c>
      <c r="BF477" s="77">
        <f>VLOOKUP(F477,'N2K Features'!$D$5:$CL$125,53,FALSE)</f>
        <v>0</v>
      </c>
      <c r="BG477" s="77">
        <f>VLOOKUP(F477,'N2K Features'!$D$5:$CL$125,54,FALSE)</f>
        <v>0</v>
      </c>
      <c r="BH477" s="77" t="str">
        <f>VLOOKUP(F477,'N2K Features'!$D$5:$CL$125,55,FALSE)</f>
        <v>No</v>
      </c>
      <c r="BI477" s="77">
        <f>VLOOKUP(F477,'N2K Features'!$D$5:$CL$125,56,FALSE)</f>
        <v>0</v>
      </c>
      <c r="BJ477" s="77">
        <f>VLOOKUP(F477,'N2K Features'!$D$5:$CL$125,57,FALSE)</f>
        <v>0</v>
      </c>
      <c r="BK477" s="77" t="str">
        <f>VLOOKUP(F477,'N2K Features'!$D$5:$CL$125,58,FALSE)</f>
        <v>No</v>
      </c>
      <c r="BL477" s="77">
        <f>VLOOKUP(F477,'N2K Features'!$D$5:$CL$125,59,FALSE)</f>
        <v>0</v>
      </c>
      <c r="BM477" s="77">
        <f>VLOOKUP(F477,'N2K Features'!$D$5:$CL$125,60,FALSE)</f>
        <v>0</v>
      </c>
      <c r="BN477" s="77" t="str">
        <f>VLOOKUP(F477,'N2K Features'!$D$5:$CL$125,61,FALSE)</f>
        <v>No</v>
      </c>
      <c r="BO477" s="77">
        <f>VLOOKUP(F477,'N2K Features'!$D$5:$CL$125,62,FALSE)</f>
        <v>0</v>
      </c>
      <c r="BP477" s="77">
        <f>VLOOKUP(F477,'N2K Features'!$D$5:$CL$125,63,FALSE)</f>
        <v>0</v>
      </c>
      <c r="BQ477" s="77" t="str">
        <f>VLOOKUP(F477,'N2K Features'!$D$5:$CL$125,64,FALSE)</f>
        <v>No</v>
      </c>
      <c r="BR477" s="77">
        <f>VLOOKUP(F477,'N2K Features'!$D$5:$CL$125,65,FALSE)</f>
        <v>0</v>
      </c>
      <c r="BS477" s="77">
        <f>VLOOKUP(F477,'N2K Features'!$D$5:$CL$125,66,FALSE)</f>
        <v>0</v>
      </c>
      <c r="BT477" s="77" t="str">
        <f>VLOOKUP(F477,'N2K Features'!$D$5:$CL$125,67,FALSE)</f>
        <v>No</v>
      </c>
      <c r="BU477" s="77">
        <f>VLOOKUP(F477,'N2K Features'!$D$5:$CL$125,68,FALSE)</f>
        <v>0</v>
      </c>
      <c r="BV477" s="77">
        <f>VLOOKUP(F477,'N2K Features'!$D$5:$CL$125,69,FALSE)</f>
        <v>0</v>
      </c>
      <c r="BW477" s="77" t="str">
        <f>VLOOKUP(F477,'N2K Features'!$D$5:$CL$125,70,FALSE)</f>
        <v>No</v>
      </c>
      <c r="BX477" s="77">
        <f>VLOOKUP(F477,'N2K Features'!$D$5:$CL$125,71,FALSE)</f>
        <v>0</v>
      </c>
      <c r="BY477" s="77">
        <f>VLOOKUP(F477,'N2K Features'!$D$5:$CL$125,72,FALSE)</f>
        <v>0</v>
      </c>
      <c r="BZ477" s="77" t="str">
        <f>VLOOKUP(F477,'N2K Features'!$D$5:$CL$125,73,FALSE)</f>
        <v>No</v>
      </c>
      <c r="CA477" s="77">
        <f>VLOOKUP(F477,'N2K Features'!$D$5:$CL$125,74,FALSE)</f>
        <v>0</v>
      </c>
      <c r="CB477" s="77">
        <f>VLOOKUP(F477,'N2K Features'!$D$5:$CL$125,75,FALSE)</f>
        <v>0</v>
      </c>
      <c r="CC477" s="77" t="str">
        <f>VLOOKUP(F477,'N2K Features'!$D$5:$CL$125,76,FALSE)</f>
        <v>No</v>
      </c>
      <c r="CD477" s="77">
        <f>VLOOKUP(F477,'N2K Features'!$D$5:$CL$125,77,FALSE)</f>
        <v>0</v>
      </c>
      <c r="CE477" s="77">
        <f>VLOOKUP(F477,'N2K Features'!$D$5:$CL$125,78,FALSE)</f>
        <v>0</v>
      </c>
      <c r="CF477" s="77" t="str">
        <f>VLOOKUP(F477,'N2K Features'!$D$5:$CL$125,79,FALSE)</f>
        <v>No</v>
      </c>
      <c r="CG477" s="77">
        <f>VLOOKUP(F477,'N2K Features'!$D$5:$CL$125,80,FALSE)</f>
        <v>0</v>
      </c>
      <c r="CH477" s="77">
        <f>VLOOKUP(F477,'N2K Features'!$D$5:$CL$125,81,FALSE)</f>
        <v>0</v>
      </c>
      <c r="CI477" s="77" t="str">
        <f>VLOOKUP(F477,'N2K Features'!$D$5:$CL$125,82,FALSE)</f>
        <v>No</v>
      </c>
      <c r="CJ477" s="77">
        <f>VLOOKUP(F477,'N2K Features'!$D$5:$CL$125,83,FALSE)</f>
        <v>0</v>
      </c>
      <c r="CK477" s="77">
        <f>VLOOKUP(F477,'N2K Features'!$D$5:$CL$125,84,FALSE)</f>
        <v>0</v>
      </c>
      <c r="CL477" s="77" t="str">
        <f>VLOOKUP(F477,'N2K Features'!$D$5:$CL$125,85,FALSE)</f>
        <v>Yes</v>
      </c>
      <c r="CM477" s="77">
        <f>VLOOKUP(F477,'N2K Features'!$D$5:$CL$125,86,FALSE)</f>
        <v>0</v>
      </c>
      <c r="CN477" s="77" t="str">
        <f>VLOOKUP(F477,'N2K Features'!$D$5:$CL$125,87,FALSE)</f>
        <v>Iconic bird in Wales. Interest for birdwatchers and public.</v>
      </c>
    </row>
    <row r="478" spans="1:92" ht="14.4" hidden="1" x14ac:dyDescent="0.3">
      <c r="A478" s="126" t="s">
        <v>520</v>
      </c>
      <c r="B478" s="126" t="s">
        <v>521</v>
      </c>
      <c r="C478" s="126" t="s">
        <v>470</v>
      </c>
      <c r="D478" s="127"/>
      <c r="E478" s="126" t="s">
        <v>401</v>
      </c>
      <c r="F478" s="126" t="s">
        <v>468</v>
      </c>
      <c r="G478" s="126" t="s">
        <v>401</v>
      </c>
      <c r="H478" s="126" t="s">
        <v>471</v>
      </c>
      <c r="I478" s="173" t="str">
        <f>VLOOKUP(F478,'N2K Features'!$D$5:$CL$125,4,FALSE)</f>
        <v>No</v>
      </c>
      <c r="J478" s="77">
        <f>VLOOKUP(F478,'N2K Features'!$D$5:$CL$125,5,FALSE)</f>
        <v>0</v>
      </c>
      <c r="K478" s="77">
        <f>VLOOKUP(F478,'N2K Features'!$D$5:$CL$125,6,FALSE)</f>
        <v>0</v>
      </c>
      <c r="L478" s="77" t="str">
        <f>VLOOKUP(F478,'N2K Features'!$D$5:$CL$125,7,FALSE)</f>
        <v>No</v>
      </c>
      <c r="M478" s="77" t="str">
        <f>VLOOKUP(F478,'N2K Features'!$D$5:$CL$125,8,FALSE)</f>
        <v>Negligible</v>
      </c>
      <c r="N478" s="77">
        <f>VLOOKUP(F478,'N2K Features'!$D$5:$CL$125,9,FALSE)</f>
        <v>0</v>
      </c>
      <c r="O478" s="77" t="str">
        <f>VLOOKUP(F478,'N2K Features'!$D$5:$CL$125,10,FALSE)</f>
        <v>No</v>
      </c>
      <c r="P478" s="77" t="str">
        <f>VLOOKUP(F478,'N2K Features'!$D$5:$CL$125,11,FALSE)</f>
        <v>Negligible</v>
      </c>
      <c r="Q478" s="77">
        <f>VLOOKUP(F478,'N2K Features'!$D$5:$CL$125,12,FALSE)</f>
        <v>0</v>
      </c>
      <c r="R478" s="77" t="str">
        <f>VLOOKUP(F478,'N2K Features'!$D$5:$CL$125,13,FALSE)</f>
        <v>No</v>
      </c>
      <c r="S478" s="77">
        <f>VLOOKUP(F478,'N2K Features'!$D$5:$CL$125,14,FALSE)</f>
        <v>0</v>
      </c>
      <c r="T478" s="77">
        <f>VLOOKUP(F478,'N2K Features'!$D$5:$CL$125,15,FALSE)</f>
        <v>0</v>
      </c>
      <c r="U478" s="77" t="str">
        <f>VLOOKUP(F478,'N2K Features'!$D$5:$CL$125,16,FALSE)</f>
        <v>No</v>
      </c>
      <c r="V478" s="77">
        <f>VLOOKUP(F478,'N2K Features'!$D$5:$CL$125, 17,FALSE)</f>
        <v>0</v>
      </c>
      <c r="W478" s="77">
        <f>VLOOKUP(F478,'N2K Features'!$D$5:$CL$125,18,FALSE)</f>
        <v>0</v>
      </c>
      <c r="X478" s="77" t="str">
        <f>VLOOKUP(F478,'N2K Features'!$D$5:$CL$125,19,FALSE)</f>
        <v>No</v>
      </c>
      <c r="Y478" s="77">
        <f>VLOOKUP(F478,'N2K Features'!$D$5:$CL$125,20,FALSE)</f>
        <v>0</v>
      </c>
      <c r="Z478" s="77">
        <f>VLOOKUP(F478,'N2K Features'!$D$5:$CL$125,21,FALSE)</f>
        <v>0</v>
      </c>
      <c r="AA478" s="77" t="str">
        <f>VLOOKUP(F478,'N2K Features'!$D$5:$CL$125,22,FALSE)</f>
        <v>No</v>
      </c>
      <c r="AB478" s="77">
        <f>VLOOKUP(F478,'N2K Features'!$D$5:$CL$125,23,FALSE)</f>
        <v>0</v>
      </c>
      <c r="AC478" s="77">
        <f>VLOOKUP(F478,'N2K Features'!$D$5:$CL$125,24,FALSE)</f>
        <v>0</v>
      </c>
      <c r="AD478" s="77" t="str">
        <f>VLOOKUP(F478,'N2K Features'!$D$5:$CL$125,25,FALSE)</f>
        <v>No</v>
      </c>
      <c r="AE478" s="77">
        <f>VLOOKUP(F478,'N2K Features'!$D$5:$CL$125,26,FALSE)</f>
        <v>0</v>
      </c>
      <c r="AF478" s="77">
        <f>VLOOKUP(F478,'N2K Features'!$D$5:$CL$125,27,FALSE)</f>
        <v>0</v>
      </c>
      <c r="AG478" s="77" t="str">
        <f>VLOOKUP(F478,'N2K Features'!$D$5:$CL$125,28,FALSE)</f>
        <v>No</v>
      </c>
      <c r="AH478" s="77">
        <f>VLOOKUP(F478,'N2K Features'!$D$5:$CL$125,29,FALSE)</f>
        <v>0</v>
      </c>
      <c r="AI478" s="77">
        <f>VLOOKUP(F478,'N2K Features'!$D$5:$CL$125,30,FALSE)</f>
        <v>0</v>
      </c>
      <c r="AJ478" s="77" t="str">
        <f>VLOOKUP(F478,'N2K Features'!$D$5:$CL$125,31,FALSE)</f>
        <v>No</v>
      </c>
      <c r="AK478" s="77">
        <f>VLOOKUP(F478,'N2K Features'!$D$5:$CL$125,32,FALSE)</f>
        <v>0</v>
      </c>
      <c r="AL478" s="77">
        <f>VLOOKUP(F478,'N2K Features'!$D$5:$CL$125,33,FALSE)</f>
        <v>0</v>
      </c>
      <c r="AM478" s="77" t="str">
        <f>VLOOKUP(F478,'N2K Features'!$D$5:$CL$125,34,FALSE)</f>
        <v>No</v>
      </c>
      <c r="AN478" s="77">
        <f>VLOOKUP(F478,'N2K Features'!$D$5:$CL$125,35,FALSE)</f>
        <v>0</v>
      </c>
      <c r="AO478" s="77">
        <f>VLOOKUP(F478,'N2K Features'!$D$5:$CL$125,36,FALSE)</f>
        <v>0</v>
      </c>
      <c r="AP478" s="77" t="str">
        <f>VLOOKUP(F478,'N2K Features'!$D$5:$CL$125,37,FALSE)</f>
        <v>No</v>
      </c>
      <c r="AQ478" s="77">
        <f>VLOOKUP(F478,'N2K Features'!$D$5:$CL$125,38,FALSE)</f>
        <v>0</v>
      </c>
      <c r="AR478" s="77">
        <f>VLOOKUP(F478,'N2K Features'!$D$5:$CL$125,39,FALSE)</f>
        <v>0</v>
      </c>
      <c r="AS478" s="77" t="str">
        <f>VLOOKUP(F478,'N2K Features'!$D$5:$CL$125,40,FALSE)</f>
        <v>No</v>
      </c>
      <c r="AT478" s="77">
        <f>VLOOKUP(F478,'N2K Features'!$D$5:$CL$125,41,FALSE)</f>
        <v>0</v>
      </c>
      <c r="AU478" s="77">
        <f>VLOOKUP(F478,'N2K Features'!$D$5:$CL$125,42,FALSE)</f>
        <v>0</v>
      </c>
      <c r="AV478" s="77" t="str">
        <f>VLOOKUP(F478,'N2K Features'!$D$5:$CL$125,43,FALSE)</f>
        <v>No</v>
      </c>
      <c r="AW478" s="77">
        <f>VLOOKUP(F478,'N2K Features'!$D$5:$CL$125,44,FALSE)</f>
        <v>0</v>
      </c>
      <c r="AX478" s="77">
        <f>VLOOKUP(F478,'N2K Features'!$D$5:$CL$125,45,FALSE)</f>
        <v>0</v>
      </c>
      <c r="AY478" s="77" t="str">
        <f>VLOOKUP(F478,'N2K Features'!$D$5:$CL$125,46,FALSE)</f>
        <v>No</v>
      </c>
      <c r="AZ478" s="77">
        <f>VLOOKUP(F478,'N2K Features'!$D$5:$CL$125,47,FALSE)</f>
        <v>0</v>
      </c>
      <c r="BA478" s="77">
        <f>VLOOKUP(F478,'N2K Features'!$D$5:$CL$125,48,FALSE)</f>
        <v>0</v>
      </c>
      <c r="BB478" s="77" t="str">
        <f>VLOOKUP(F478,'N2K Features'!$D$5:$CL$125,49,FALSE)</f>
        <v>No</v>
      </c>
      <c r="BC478" s="77">
        <f>VLOOKUP(F478,'N2K Features'!$D$5:$CL$125,50,FALSE)</f>
        <v>0</v>
      </c>
      <c r="BD478" s="77">
        <f>VLOOKUP(F478,'N2K Features'!$D$5:$CL$125,51,FALSE)</f>
        <v>0</v>
      </c>
      <c r="BE478" s="77" t="str">
        <f>VLOOKUP(F478,'N2K Features'!$D$5:$CL$125,52,FALSE)</f>
        <v>No</v>
      </c>
      <c r="BF478" s="77">
        <f>VLOOKUP(F478,'N2K Features'!$D$5:$CL$125,53,FALSE)</f>
        <v>0</v>
      </c>
      <c r="BG478" s="77">
        <f>VLOOKUP(F478,'N2K Features'!$D$5:$CL$125,54,FALSE)</f>
        <v>0</v>
      </c>
      <c r="BH478" s="77" t="str">
        <f>VLOOKUP(F478,'N2K Features'!$D$5:$CL$125,55,FALSE)</f>
        <v>No</v>
      </c>
      <c r="BI478" s="77">
        <f>VLOOKUP(F478,'N2K Features'!$D$5:$CL$125,56,FALSE)</f>
        <v>0</v>
      </c>
      <c r="BJ478" s="77">
        <f>VLOOKUP(F478,'N2K Features'!$D$5:$CL$125,57,FALSE)</f>
        <v>0</v>
      </c>
      <c r="BK478" s="77" t="str">
        <f>VLOOKUP(F478,'N2K Features'!$D$5:$CL$125,58,FALSE)</f>
        <v>No</v>
      </c>
      <c r="BL478" s="77">
        <f>VLOOKUP(F478,'N2K Features'!$D$5:$CL$125,59,FALSE)</f>
        <v>0</v>
      </c>
      <c r="BM478" s="77">
        <f>VLOOKUP(F478,'N2K Features'!$D$5:$CL$125,60,FALSE)</f>
        <v>0</v>
      </c>
      <c r="BN478" s="77" t="str">
        <f>VLOOKUP(F478,'N2K Features'!$D$5:$CL$125,61,FALSE)</f>
        <v>No</v>
      </c>
      <c r="BO478" s="77">
        <f>VLOOKUP(F478,'N2K Features'!$D$5:$CL$125,62,FALSE)</f>
        <v>0</v>
      </c>
      <c r="BP478" s="77">
        <f>VLOOKUP(F478,'N2K Features'!$D$5:$CL$125,63,FALSE)</f>
        <v>0</v>
      </c>
      <c r="BQ478" s="77" t="str">
        <f>VLOOKUP(F478,'N2K Features'!$D$5:$CL$125,64,FALSE)</f>
        <v>No</v>
      </c>
      <c r="BR478" s="77">
        <f>VLOOKUP(F478,'N2K Features'!$D$5:$CL$125,65,FALSE)</f>
        <v>0</v>
      </c>
      <c r="BS478" s="77">
        <f>VLOOKUP(F478,'N2K Features'!$D$5:$CL$125,66,FALSE)</f>
        <v>0</v>
      </c>
      <c r="BT478" s="77" t="str">
        <f>VLOOKUP(F478,'N2K Features'!$D$5:$CL$125,67,FALSE)</f>
        <v>No</v>
      </c>
      <c r="BU478" s="77">
        <f>VLOOKUP(F478,'N2K Features'!$D$5:$CL$125,68,FALSE)</f>
        <v>0</v>
      </c>
      <c r="BV478" s="77">
        <f>VLOOKUP(F478,'N2K Features'!$D$5:$CL$125,69,FALSE)</f>
        <v>0</v>
      </c>
      <c r="BW478" s="77" t="str">
        <f>VLOOKUP(F478,'N2K Features'!$D$5:$CL$125,70,FALSE)</f>
        <v>No</v>
      </c>
      <c r="BX478" s="77">
        <f>VLOOKUP(F478,'N2K Features'!$D$5:$CL$125,71,FALSE)</f>
        <v>0</v>
      </c>
      <c r="BY478" s="77">
        <f>VLOOKUP(F478,'N2K Features'!$D$5:$CL$125,72,FALSE)</f>
        <v>0</v>
      </c>
      <c r="BZ478" s="77" t="str">
        <f>VLOOKUP(F478,'N2K Features'!$D$5:$CL$125,73,FALSE)</f>
        <v>No</v>
      </c>
      <c r="CA478" s="77">
        <f>VLOOKUP(F478,'N2K Features'!$D$5:$CL$125,74,FALSE)</f>
        <v>0</v>
      </c>
      <c r="CB478" s="77">
        <f>VLOOKUP(F478,'N2K Features'!$D$5:$CL$125,75,FALSE)</f>
        <v>0</v>
      </c>
      <c r="CC478" s="77" t="str">
        <f>VLOOKUP(F478,'N2K Features'!$D$5:$CL$125,76,FALSE)</f>
        <v>No</v>
      </c>
      <c r="CD478" s="77">
        <f>VLOOKUP(F478,'N2K Features'!$D$5:$CL$125,77,FALSE)</f>
        <v>0</v>
      </c>
      <c r="CE478" s="77">
        <f>VLOOKUP(F478,'N2K Features'!$D$5:$CL$125,78,FALSE)</f>
        <v>0</v>
      </c>
      <c r="CF478" s="77" t="str">
        <f>VLOOKUP(F478,'N2K Features'!$D$5:$CL$125,79,FALSE)</f>
        <v>No</v>
      </c>
      <c r="CG478" s="77">
        <f>VLOOKUP(F478,'N2K Features'!$D$5:$CL$125,80,FALSE)</f>
        <v>0</v>
      </c>
      <c r="CH478" s="77">
        <f>VLOOKUP(F478,'N2K Features'!$D$5:$CL$125,81,FALSE)</f>
        <v>0</v>
      </c>
      <c r="CI478" s="77" t="str">
        <f>VLOOKUP(F478,'N2K Features'!$D$5:$CL$125,82,FALSE)</f>
        <v>No</v>
      </c>
      <c r="CJ478" s="77">
        <f>VLOOKUP(F478,'N2K Features'!$D$5:$CL$125,83,FALSE)</f>
        <v>0</v>
      </c>
      <c r="CK478" s="77">
        <f>VLOOKUP(F478,'N2K Features'!$D$5:$CL$125,84,FALSE)</f>
        <v>0</v>
      </c>
      <c r="CL478" s="77" t="str">
        <f>VLOOKUP(F478,'N2K Features'!$D$5:$CL$125,85,FALSE)</f>
        <v>Yes</v>
      </c>
      <c r="CM478" s="77">
        <f>VLOOKUP(F478,'N2K Features'!$D$5:$CL$125,86,FALSE)</f>
        <v>0</v>
      </c>
      <c r="CN478" s="77" t="str">
        <f>VLOOKUP(F478,'N2K Features'!$D$5:$CL$125,87,FALSE)</f>
        <v>Iconic bird in Wales. Interest for birdwatchers and public.</v>
      </c>
    </row>
    <row r="479" spans="1:92" ht="14.4" hidden="1" x14ac:dyDescent="0.3">
      <c r="A479" s="126" t="s">
        <v>522</v>
      </c>
      <c r="B479" s="126" t="s">
        <v>523</v>
      </c>
      <c r="C479" s="126" t="s">
        <v>408</v>
      </c>
      <c r="D479" s="127"/>
      <c r="E479" s="126" t="s">
        <v>393</v>
      </c>
      <c r="F479" s="126" t="s">
        <v>420</v>
      </c>
      <c r="G479" s="126" t="s">
        <v>421</v>
      </c>
      <c r="H479" s="126" t="s">
        <v>409</v>
      </c>
      <c r="I479" s="173" t="str">
        <f>VLOOKUP(F479,'N2K Features'!$D$5:$CL$125,4,FALSE)</f>
        <v>No</v>
      </c>
      <c r="J479" s="77">
        <f>VLOOKUP(F479,'N2K Features'!$D$5:$CL$125,5,FALSE)</f>
        <v>0</v>
      </c>
      <c r="K479" s="77">
        <f>VLOOKUP(F479,'N2K Features'!$D$5:$CL$125,6,FALSE)</f>
        <v>0</v>
      </c>
      <c r="L479" s="77" t="str">
        <f>VLOOKUP(F479,'N2K Features'!$D$5:$CL$125,7,FALSE)</f>
        <v>No</v>
      </c>
      <c r="M479" s="77" t="str">
        <f>VLOOKUP(F479,'N2K Features'!$D$5:$CL$125,8,FALSE)</f>
        <v>Negligible</v>
      </c>
      <c r="N479" s="77">
        <f>VLOOKUP(F479,'N2K Features'!$D$5:$CL$125,9,FALSE)</f>
        <v>0</v>
      </c>
      <c r="O479" s="77" t="str">
        <f>VLOOKUP(F479,'N2K Features'!$D$5:$CL$125,10,FALSE)</f>
        <v>No</v>
      </c>
      <c r="P479" s="77" t="str">
        <f>VLOOKUP(F479,'N2K Features'!$D$5:$CL$125,11,FALSE)</f>
        <v>Negligible</v>
      </c>
      <c r="Q479" s="77">
        <f>VLOOKUP(F479,'N2K Features'!$D$5:$CL$125,12,FALSE)</f>
        <v>0</v>
      </c>
      <c r="R479" s="77" t="str">
        <f>VLOOKUP(F479,'N2K Features'!$D$5:$CL$125,13,FALSE)</f>
        <v>No</v>
      </c>
      <c r="S479" s="77">
        <f>VLOOKUP(F479,'N2K Features'!$D$5:$CL$125,14,FALSE)</f>
        <v>0</v>
      </c>
      <c r="T479" s="77">
        <f>VLOOKUP(F479,'N2K Features'!$D$5:$CL$125,15,FALSE)</f>
        <v>0</v>
      </c>
      <c r="U479" s="77" t="str">
        <f>VLOOKUP(F479,'N2K Features'!$D$5:$CL$125,16,FALSE)</f>
        <v>No</v>
      </c>
      <c r="V479" s="77">
        <f>VLOOKUP(F479,'N2K Features'!$D$5:$CL$125, 17,FALSE)</f>
        <v>0</v>
      </c>
      <c r="W479" s="77">
        <f>VLOOKUP(F479,'N2K Features'!$D$5:$CL$125,18,FALSE)</f>
        <v>0</v>
      </c>
      <c r="X479" s="77" t="str">
        <f>VLOOKUP(F479,'N2K Features'!$D$5:$CL$125,19,FALSE)</f>
        <v>No</v>
      </c>
      <c r="Y479" s="77">
        <f>VLOOKUP(F479,'N2K Features'!$D$5:$CL$125,20,FALSE)</f>
        <v>0</v>
      </c>
      <c r="Z479" s="77">
        <f>VLOOKUP(F479,'N2K Features'!$D$5:$CL$125,21,FALSE)</f>
        <v>0</v>
      </c>
      <c r="AA479" s="77" t="str">
        <f>VLOOKUP(F479,'N2K Features'!$D$5:$CL$125,22,FALSE)</f>
        <v>No</v>
      </c>
      <c r="AB479" s="77">
        <f>VLOOKUP(F479,'N2K Features'!$D$5:$CL$125,23,FALSE)</f>
        <v>0</v>
      </c>
      <c r="AC479" s="77">
        <f>VLOOKUP(F479,'N2K Features'!$D$5:$CL$125,24,FALSE)</f>
        <v>0</v>
      </c>
      <c r="AD479" s="77" t="str">
        <f>VLOOKUP(F479,'N2K Features'!$D$5:$CL$125,25,FALSE)</f>
        <v>No</v>
      </c>
      <c r="AE479" s="77">
        <f>VLOOKUP(F479,'N2K Features'!$D$5:$CL$125,26,FALSE)</f>
        <v>0</v>
      </c>
      <c r="AF479" s="77">
        <f>VLOOKUP(F479,'N2K Features'!$D$5:$CL$125,27,FALSE)</f>
        <v>0</v>
      </c>
      <c r="AG479" s="77" t="str">
        <f>VLOOKUP(F479,'N2K Features'!$D$5:$CL$125,28,FALSE)</f>
        <v>No</v>
      </c>
      <c r="AH479" s="77">
        <f>VLOOKUP(F479,'N2K Features'!$D$5:$CL$125,29,FALSE)</f>
        <v>0</v>
      </c>
      <c r="AI479" s="77">
        <f>VLOOKUP(F479,'N2K Features'!$D$5:$CL$125,30,FALSE)</f>
        <v>0</v>
      </c>
      <c r="AJ479" s="77" t="str">
        <f>VLOOKUP(F479,'N2K Features'!$D$5:$CL$125,31,FALSE)</f>
        <v>No</v>
      </c>
      <c r="AK479" s="77">
        <f>VLOOKUP(F479,'N2K Features'!$D$5:$CL$125,32,FALSE)</f>
        <v>0</v>
      </c>
      <c r="AL479" s="77">
        <f>VLOOKUP(F479,'N2K Features'!$D$5:$CL$125,33,FALSE)</f>
        <v>0</v>
      </c>
      <c r="AM479" s="77" t="str">
        <f>VLOOKUP(F479,'N2K Features'!$D$5:$CL$125,34,FALSE)</f>
        <v>No</v>
      </c>
      <c r="AN479" s="77">
        <f>VLOOKUP(F479,'N2K Features'!$D$5:$CL$125,35,FALSE)</f>
        <v>0</v>
      </c>
      <c r="AO479" s="77">
        <f>VLOOKUP(F479,'N2K Features'!$D$5:$CL$125,36,FALSE)</f>
        <v>0</v>
      </c>
      <c r="AP479" s="77" t="str">
        <f>VLOOKUP(F479,'N2K Features'!$D$5:$CL$125,37,FALSE)</f>
        <v>No</v>
      </c>
      <c r="AQ479" s="77">
        <f>VLOOKUP(F479,'N2K Features'!$D$5:$CL$125,38,FALSE)</f>
        <v>0</v>
      </c>
      <c r="AR479" s="77">
        <f>VLOOKUP(F479,'N2K Features'!$D$5:$CL$125,39,FALSE)</f>
        <v>0</v>
      </c>
      <c r="AS479" s="77" t="str">
        <f>VLOOKUP(F479,'N2K Features'!$D$5:$CL$125,40,FALSE)</f>
        <v>No</v>
      </c>
      <c r="AT479" s="77">
        <f>VLOOKUP(F479,'N2K Features'!$D$5:$CL$125,41,FALSE)</f>
        <v>0</v>
      </c>
      <c r="AU479" s="77">
        <f>VLOOKUP(F479,'N2K Features'!$D$5:$CL$125,42,FALSE)</f>
        <v>0</v>
      </c>
      <c r="AV479" s="77" t="str">
        <f>VLOOKUP(F479,'N2K Features'!$D$5:$CL$125,43,FALSE)</f>
        <v>No</v>
      </c>
      <c r="AW479" s="77">
        <f>VLOOKUP(F479,'N2K Features'!$D$5:$CL$125,44,FALSE)</f>
        <v>0</v>
      </c>
      <c r="AX479" s="77">
        <f>VLOOKUP(F479,'N2K Features'!$D$5:$CL$125,45,FALSE)</f>
        <v>0</v>
      </c>
      <c r="AY479" s="77" t="str">
        <f>VLOOKUP(F479,'N2K Features'!$D$5:$CL$125,46,FALSE)</f>
        <v>No</v>
      </c>
      <c r="AZ479" s="77">
        <f>VLOOKUP(F479,'N2K Features'!$D$5:$CL$125,47,FALSE)</f>
        <v>0</v>
      </c>
      <c r="BA479" s="77">
        <f>VLOOKUP(F479,'N2K Features'!$D$5:$CL$125,48,FALSE)</f>
        <v>0</v>
      </c>
      <c r="BB479" s="77" t="str">
        <f>VLOOKUP(F479,'N2K Features'!$D$5:$CL$125,49,FALSE)</f>
        <v>No</v>
      </c>
      <c r="BC479" s="77">
        <f>VLOOKUP(F479,'N2K Features'!$D$5:$CL$125,50,FALSE)</f>
        <v>0</v>
      </c>
      <c r="BD479" s="77">
        <f>VLOOKUP(F479,'N2K Features'!$D$5:$CL$125,51,FALSE)</f>
        <v>0</v>
      </c>
      <c r="BE479" s="77" t="str">
        <f>VLOOKUP(F479,'N2K Features'!$D$5:$CL$125,52,FALSE)</f>
        <v>No</v>
      </c>
      <c r="BF479" s="77">
        <f>VLOOKUP(F479,'N2K Features'!$D$5:$CL$125,53,FALSE)</f>
        <v>0</v>
      </c>
      <c r="BG479" s="77">
        <f>VLOOKUP(F479,'N2K Features'!$D$5:$CL$125,54,FALSE)</f>
        <v>0</v>
      </c>
      <c r="BH479" s="77" t="str">
        <f>VLOOKUP(F479,'N2K Features'!$D$5:$CL$125,55,FALSE)</f>
        <v>No</v>
      </c>
      <c r="BI479" s="77">
        <f>VLOOKUP(F479,'N2K Features'!$D$5:$CL$125,56,FALSE)</f>
        <v>0</v>
      </c>
      <c r="BJ479" s="77">
        <f>VLOOKUP(F479,'N2K Features'!$D$5:$CL$125,57,FALSE)</f>
        <v>0</v>
      </c>
      <c r="BK479" s="77" t="str">
        <f>VLOOKUP(F479,'N2K Features'!$D$5:$CL$125,58,FALSE)</f>
        <v>No</v>
      </c>
      <c r="BL479" s="77">
        <f>VLOOKUP(F479,'N2K Features'!$D$5:$CL$125,59,FALSE)</f>
        <v>0</v>
      </c>
      <c r="BM479" s="77">
        <f>VLOOKUP(F479,'N2K Features'!$D$5:$CL$125,60,FALSE)</f>
        <v>0</v>
      </c>
      <c r="BN479" s="77" t="str">
        <f>VLOOKUP(F479,'N2K Features'!$D$5:$CL$125,61,FALSE)</f>
        <v>No</v>
      </c>
      <c r="BO479" s="77">
        <f>VLOOKUP(F479,'N2K Features'!$D$5:$CL$125,62,FALSE)</f>
        <v>0</v>
      </c>
      <c r="BP479" s="77">
        <f>VLOOKUP(F479,'N2K Features'!$D$5:$CL$125,63,FALSE)</f>
        <v>0</v>
      </c>
      <c r="BQ479" s="77" t="str">
        <f>VLOOKUP(F479,'N2K Features'!$D$5:$CL$125,64,FALSE)</f>
        <v>No</v>
      </c>
      <c r="BR479" s="77">
        <f>VLOOKUP(F479,'N2K Features'!$D$5:$CL$125,65,FALSE)</f>
        <v>0</v>
      </c>
      <c r="BS479" s="77">
        <f>VLOOKUP(F479,'N2K Features'!$D$5:$CL$125,66,FALSE)</f>
        <v>0</v>
      </c>
      <c r="BT479" s="77" t="str">
        <f>VLOOKUP(F479,'N2K Features'!$D$5:$CL$125,67,FALSE)</f>
        <v>No</v>
      </c>
      <c r="BU479" s="77">
        <f>VLOOKUP(F479,'N2K Features'!$D$5:$CL$125,68,FALSE)</f>
        <v>0</v>
      </c>
      <c r="BV479" s="77">
        <f>VLOOKUP(F479,'N2K Features'!$D$5:$CL$125,69,FALSE)</f>
        <v>0</v>
      </c>
      <c r="BW479" s="77" t="str">
        <f>VLOOKUP(F479,'N2K Features'!$D$5:$CL$125,70,FALSE)</f>
        <v>No</v>
      </c>
      <c r="BX479" s="77">
        <f>VLOOKUP(F479,'N2K Features'!$D$5:$CL$125,71,FALSE)</f>
        <v>0</v>
      </c>
      <c r="BY479" s="77">
        <f>VLOOKUP(F479,'N2K Features'!$D$5:$CL$125,72,FALSE)</f>
        <v>0</v>
      </c>
      <c r="BZ479" s="77" t="str">
        <f>VLOOKUP(F479,'N2K Features'!$D$5:$CL$125,73,FALSE)</f>
        <v>No</v>
      </c>
      <c r="CA479" s="77">
        <f>VLOOKUP(F479,'N2K Features'!$D$5:$CL$125,74,FALSE)</f>
        <v>0</v>
      </c>
      <c r="CB479" s="77">
        <f>VLOOKUP(F479,'N2K Features'!$D$5:$CL$125,75,FALSE)</f>
        <v>0</v>
      </c>
      <c r="CC479" s="77" t="str">
        <f>VLOOKUP(F479,'N2K Features'!$D$5:$CL$125,76,FALSE)</f>
        <v>No</v>
      </c>
      <c r="CD479" s="77">
        <f>VLOOKUP(F479,'N2K Features'!$D$5:$CL$125,77,FALSE)</f>
        <v>0</v>
      </c>
      <c r="CE479" s="77">
        <f>VLOOKUP(F479,'N2K Features'!$D$5:$CL$125,78,FALSE)</f>
        <v>0</v>
      </c>
      <c r="CF479" s="77" t="str">
        <f>VLOOKUP(F479,'N2K Features'!$D$5:$CL$125,79,FALSE)</f>
        <v>No</v>
      </c>
      <c r="CG479" s="77">
        <f>VLOOKUP(F479,'N2K Features'!$D$5:$CL$125,80,FALSE)</f>
        <v>0</v>
      </c>
      <c r="CH479" s="77">
        <f>VLOOKUP(F479,'N2K Features'!$D$5:$CL$125,81,FALSE)</f>
        <v>0</v>
      </c>
      <c r="CI479" s="77" t="str">
        <f>VLOOKUP(F479,'N2K Features'!$D$5:$CL$125,82,FALSE)</f>
        <v>No</v>
      </c>
      <c r="CJ479" s="77">
        <f>VLOOKUP(F479,'N2K Features'!$D$5:$CL$125,83,FALSE)</f>
        <v>0</v>
      </c>
      <c r="CK479" s="77">
        <f>VLOOKUP(F479,'N2K Features'!$D$5:$CL$125,84,FALSE)</f>
        <v>0</v>
      </c>
      <c r="CL479" s="77" t="str">
        <f>VLOOKUP(F479,'N2K Features'!$D$5:$CL$125,85,FALSE)</f>
        <v>Yes</v>
      </c>
      <c r="CM479" s="77">
        <f>VLOOKUP(F479,'N2K Features'!$D$5:$CL$125,86,FALSE)</f>
        <v>0</v>
      </c>
      <c r="CN479" s="77" t="str">
        <f>VLOOKUP(F479,'N2K Features'!$D$5:$CL$125,87,FALSE)</f>
        <v>Interest for birdwatchers and public.</v>
      </c>
    </row>
    <row r="480" spans="1:92" ht="14.4" hidden="1" x14ac:dyDescent="0.3">
      <c r="A480" s="126" t="s">
        <v>524</v>
      </c>
      <c r="B480" s="126" t="s">
        <v>525</v>
      </c>
      <c r="C480" s="126" t="s">
        <v>404</v>
      </c>
      <c r="D480" s="127"/>
      <c r="E480" s="126" t="s">
        <v>396</v>
      </c>
      <c r="F480" s="126" t="s">
        <v>459</v>
      </c>
      <c r="G480" s="126" t="s">
        <v>396</v>
      </c>
      <c r="H480" s="126" t="s">
        <v>405</v>
      </c>
      <c r="I480" s="173" t="str">
        <f>VLOOKUP(F480,'N2K Features'!$D$5:$CL$125,4,FALSE)</f>
        <v>No</v>
      </c>
      <c r="J480" s="77">
        <f>VLOOKUP(F480,'N2K Features'!$D$5:$CL$125,5,FALSE)</f>
        <v>0</v>
      </c>
      <c r="K480" s="77">
        <f>VLOOKUP(F480,'N2K Features'!$D$5:$CL$125,6,FALSE)</f>
        <v>0</v>
      </c>
      <c r="L480" s="77" t="str">
        <f>VLOOKUP(F480,'N2K Features'!$D$5:$CL$125,7,FALSE)</f>
        <v>No</v>
      </c>
      <c r="M480" s="77" t="str">
        <f>VLOOKUP(F480,'N2K Features'!$D$5:$CL$125,8,FALSE)</f>
        <v>Negligible</v>
      </c>
      <c r="N480" s="77">
        <f>VLOOKUP(F480,'N2K Features'!$D$5:$CL$125,9,FALSE)</f>
        <v>0</v>
      </c>
      <c r="O480" s="77" t="str">
        <f>VLOOKUP(F480,'N2K Features'!$D$5:$CL$125,10,FALSE)</f>
        <v>No</v>
      </c>
      <c r="P480" s="77" t="str">
        <f>VLOOKUP(F480,'N2K Features'!$D$5:$CL$125,11,FALSE)</f>
        <v>Negligible</v>
      </c>
      <c r="Q480" s="77">
        <f>VLOOKUP(F480,'N2K Features'!$D$5:$CL$125,12,FALSE)</f>
        <v>0</v>
      </c>
      <c r="R480" s="77" t="str">
        <f>VLOOKUP(F480,'N2K Features'!$D$5:$CL$125,13,FALSE)</f>
        <v>No</v>
      </c>
      <c r="S480" s="77">
        <f>VLOOKUP(F480,'N2K Features'!$D$5:$CL$125,14,FALSE)</f>
        <v>0</v>
      </c>
      <c r="T480" s="77">
        <f>VLOOKUP(F480,'N2K Features'!$D$5:$CL$125,15,FALSE)</f>
        <v>0</v>
      </c>
      <c r="U480" s="77" t="str">
        <f>VLOOKUP(F480,'N2K Features'!$D$5:$CL$125,16,FALSE)</f>
        <v>No</v>
      </c>
      <c r="V480" s="77">
        <f>VLOOKUP(F480,'N2K Features'!$D$5:$CL$125, 17,FALSE)</f>
        <v>0</v>
      </c>
      <c r="W480" s="77">
        <f>VLOOKUP(F480,'N2K Features'!$D$5:$CL$125,18,FALSE)</f>
        <v>0</v>
      </c>
      <c r="X480" s="77" t="str">
        <f>VLOOKUP(F480,'N2K Features'!$D$5:$CL$125,19,FALSE)</f>
        <v>No</v>
      </c>
      <c r="Y480" s="77">
        <f>VLOOKUP(F480,'N2K Features'!$D$5:$CL$125,20,FALSE)</f>
        <v>0</v>
      </c>
      <c r="Z480" s="77">
        <f>VLOOKUP(F480,'N2K Features'!$D$5:$CL$125,21,FALSE)</f>
        <v>0</v>
      </c>
      <c r="AA480" s="77" t="str">
        <f>VLOOKUP(F480,'N2K Features'!$D$5:$CL$125,22,FALSE)</f>
        <v>No</v>
      </c>
      <c r="AB480" s="77">
        <f>VLOOKUP(F480,'N2K Features'!$D$5:$CL$125,23,FALSE)</f>
        <v>0</v>
      </c>
      <c r="AC480" s="77">
        <f>VLOOKUP(F480,'N2K Features'!$D$5:$CL$125,24,FALSE)</f>
        <v>0</v>
      </c>
      <c r="AD480" s="77" t="str">
        <f>VLOOKUP(F480,'N2K Features'!$D$5:$CL$125,25,FALSE)</f>
        <v>No</v>
      </c>
      <c r="AE480" s="77">
        <f>VLOOKUP(F480,'N2K Features'!$D$5:$CL$125,26,FALSE)</f>
        <v>0</v>
      </c>
      <c r="AF480" s="77">
        <f>VLOOKUP(F480,'N2K Features'!$D$5:$CL$125,27,FALSE)</f>
        <v>0</v>
      </c>
      <c r="AG480" s="77" t="str">
        <f>VLOOKUP(F480,'N2K Features'!$D$5:$CL$125,28,FALSE)</f>
        <v>No</v>
      </c>
      <c r="AH480" s="77">
        <f>VLOOKUP(F480,'N2K Features'!$D$5:$CL$125,29,FALSE)</f>
        <v>0</v>
      </c>
      <c r="AI480" s="77">
        <f>VLOOKUP(F480,'N2K Features'!$D$5:$CL$125,30,FALSE)</f>
        <v>0</v>
      </c>
      <c r="AJ480" s="77" t="str">
        <f>VLOOKUP(F480,'N2K Features'!$D$5:$CL$125,31,FALSE)</f>
        <v>No</v>
      </c>
      <c r="AK480" s="77">
        <f>VLOOKUP(F480,'N2K Features'!$D$5:$CL$125,32,FALSE)</f>
        <v>0</v>
      </c>
      <c r="AL480" s="77">
        <f>VLOOKUP(F480,'N2K Features'!$D$5:$CL$125,33,FALSE)</f>
        <v>0</v>
      </c>
      <c r="AM480" s="77" t="str">
        <f>VLOOKUP(F480,'N2K Features'!$D$5:$CL$125,34,FALSE)</f>
        <v>No</v>
      </c>
      <c r="AN480" s="77">
        <f>VLOOKUP(F480,'N2K Features'!$D$5:$CL$125,35,FALSE)</f>
        <v>0</v>
      </c>
      <c r="AO480" s="77">
        <f>VLOOKUP(F480,'N2K Features'!$D$5:$CL$125,36,FALSE)</f>
        <v>0</v>
      </c>
      <c r="AP480" s="77" t="str">
        <f>VLOOKUP(F480,'N2K Features'!$D$5:$CL$125,37,FALSE)</f>
        <v>No</v>
      </c>
      <c r="AQ480" s="77">
        <f>VLOOKUP(F480,'N2K Features'!$D$5:$CL$125,38,FALSE)</f>
        <v>0</v>
      </c>
      <c r="AR480" s="77">
        <f>VLOOKUP(F480,'N2K Features'!$D$5:$CL$125,39,FALSE)</f>
        <v>0</v>
      </c>
      <c r="AS480" s="77" t="str">
        <f>VLOOKUP(F480,'N2K Features'!$D$5:$CL$125,40,FALSE)</f>
        <v>No</v>
      </c>
      <c r="AT480" s="77">
        <f>VLOOKUP(F480,'N2K Features'!$D$5:$CL$125,41,FALSE)</f>
        <v>0</v>
      </c>
      <c r="AU480" s="77">
        <f>VLOOKUP(F480,'N2K Features'!$D$5:$CL$125,42,FALSE)</f>
        <v>0</v>
      </c>
      <c r="AV480" s="77" t="str">
        <f>VLOOKUP(F480,'N2K Features'!$D$5:$CL$125,43,FALSE)</f>
        <v>No</v>
      </c>
      <c r="AW480" s="77">
        <f>VLOOKUP(F480,'N2K Features'!$D$5:$CL$125,44,FALSE)</f>
        <v>0</v>
      </c>
      <c r="AX480" s="77">
        <f>VLOOKUP(F480,'N2K Features'!$D$5:$CL$125,45,FALSE)</f>
        <v>0</v>
      </c>
      <c r="AY480" s="77" t="str">
        <f>VLOOKUP(F480,'N2K Features'!$D$5:$CL$125,46,FALSE)</f>
        <v>No</v>
      </c>
      <c r="AZ480" s="77">
        <f>VLOOKUP(F480,'N2K Features'!$D$5:$CL$125,47,FALSE)</f>
        <v>0</v>
      </c>
      <c r="BA480" s="77">
        <f>VLOOKUP(F480,'N2K Features'!$D$5:$CL$125,48,FALSE)</f>
        <v>0</v>
      </c>
      <c r="BB480" s="77" t="str">
        <f>VLOOKUP(F480,'N2K Features'!$D$5:$CL$125,49,FALSE)</f>
        <v>No</v>
      </c>
      <c r="BC480" s="77">
        <f>VLOOKUP(F480,'N2K Features'!$D$5:$CL$125,50,FALSE)</f>
        <v>0</v>
      </c>
      <c r="BD480" s="77">
        <f>VLOOKUP(F480,'N2K Features'!$D$5:$CL$125,51,FALSE)</f>
        <v>0</v>
      </c>
      <c r="BE480" s="77" t="str">
        <f>VLOOKUP(F480,'N2K Features'!$D$5:$CL$125,52,FALSE)</f>
        <v>No</v>
      </c>
      <c r="BF480" s="77">
        <f>VLOOKUP(F480,'N2K Features'!$D$5:$CL$125,53,FALSE)</f>
        <v>0</v>
      </c>
      <c r="BG480" s="77">
        <f>VLOOKUP(F480,'N2K Features'!$D$5:$CL$125,54,FALSE)</f>
        <v>0</v>
      </c>
      <c r="BH480" s="77" t="str">
        <f>VLOOKUP(F480,'N2K Features'!$D$5:$CL$125,55,FALSE)</f>
        <v>No</v>
      </c>
      <c r="BI480" s="77">
        <f>VLOOKUP(F480,'N2K Features'!$D$5:$CL$125,56,FALSE)</f>
        <v>0</v>
      </c>
      <c r="BJ480" s="77">
        <f>VLOOKUP(F480,'N2K Features'!$D$5:$CL$125,57,FALSE)</f>
        <v>0</v>
      </c>
      <c r="BK480" s="77" t="str">
        <f>VLOOKUP(F480,'N2K Features'!$D$5:$CL$125,58,FALSE)</f>
        <v>No</v>
      </c>
      <c r="BL480" s="77">
        <f>VLOOKUP(F480,'N2K Features'!$D$5:$CL$125,59,FALSE)</f>
        <v>0</v>
      </c>
      <c r="BM480" s="77">
        <f>VLOOKUP(F480,'N2K Features'!$D$5:$CL$125,60,FALSE)</f>
        <v>0</v>
      </c>
      <c r="BN480" s="77" t="str">
        <f>VLOOKUP(F480,'N2K Features'!$D$5:$CL$125,61,FALSE)</f>
        <v>No</v>
      </c>
      <c r="BO480" s="77">
        <f>VLOOKUP(F480,'N2K Features'!$D$5:$CL$125,62,FALSE)</f>
        <v>0</v>
      </c>
      <c r="BP480" s="77">
        <f>VLOOKUP(F480,'N2K Features'!$D$5:$CL$125,63,FALSE)</f>
        <v>0</v>
      </c>
      <c r="BQ480" s="77" t="str">
        <f>VLOOKUP(F480,'N2K Features'!$D$5:$CL$125,64,FALSE)</f>
        <v>No</v>
      </c>
      <c r="BR480" s="77">
        <f>VLOOKUP(F480,'N2K Features'!$D$5:$CL$125,65,FALSE)</f>
        <v>0</v>
      </c>
      <c r="BS480" s="77">
        <f>VLOOKUP(F480,'N2K Features'!$D$5:$CL$125,66,FALSE)</f>
        <v>0</v>
      </c>
      <c r="BT480" s="77" t="str">
        <f>VLOOKUP(F480,'N2K Features'!$D$5:$CL$125,67,FALSE)</f>
        <v>No</v>
      </c>
      <c r="BU480" s="77">
        <f>VLOOKUP(F480,'N2K Features'!$D$5:$CL$125,68,FALSE)</f>
        <v>0</v>
      </c>
      <c r="BV480" s="77">
        <f>VLOOKUP(F480,'N2K Features'!$D$5:$CL$125,69,FALSE)</f>
        <v>0</v>
      </c>
      <c r="BW480" s="77" t="str">
        <f>VLOOKUP(F480,'N2K Features'!$D$5:$CL$125,70,FALSE)</f>
        <v>No</v>
      </c>
      <c r="BX480" s="77">
        <f>VLOOKUP(F480,'N2K Features'!$D$5:$CL$125,71,FALSE)</f>
        <v>0</v>
      </c>
      <c r="BY480" s="77">
        <f>VLOOKUP(F480,'N2K Features'!$D$5:$CL$125,72,FALSE)</f>
        <v>0</v>
      </c>
      <c r="BZ480" s="77" t="str">
        <f>VLOOKUP(F480,'N2K Features'!$D$5:$CL$125,73,FALSE)</f>
        <v>No</v>
      </c>
      <c r="CA480" s="77">
        <f>VLOOKUP(F480,'N2K Features'!$D$5:$CL$125,74,FALSE)</f>
        <v>0</v>
      </c>
      <c r="CB480" s="77">
        <f>VLOOKUP(F480,'N2K Features'!$D$5:$CL$125,75,FALSE)</f>
        <v>0</v>
      </c>
      <c r="CC480" s="77" t="str">
        <f>VLOOKUP(F480,'N2K Features'!$D$5:$CL$125,76,FALSE)</f>
        <v>No</v>
      </c>
      <c r="CD480" s="77">
        <f>VLOOKUP(F480,'N2K Features'!$D$5:$CL$125,77,FALSE)</f>
        <v>0</v>
      </c>
      <c r="CE480" s="77">
        <f>VLOOKUP(F480,'N2K Features'!$D$5:$CL$125,78,FALSE)</f>
        <v>0</v>
      </c>
      <c r="CF480" s="77" t="str">
        <f>VLOOKUP(F480,'N2K Features'!$D$5:$CL$125,79,FALSE)</f>
        <v>No</v>
      </c>
      <c r="CG480" s="77">
        <f>VLOOKUP(F480,'N2K Features'!$D$5:$CL$125,80,FALSE)</f>
        <v>0</v>
      </c>
      <c r="CH480" s="77">
        <f>VLOOKUP(F480,'N2K Features'!$D$5:$CL$125,81,FALSE)</f>
        <v>0</v>
      </c>
      <c r="CI480" s="77" t="str">
        <f>VLOOKUP(F480,'N2K Features'!$D$5:$CL$125,82,FALSE)</f>
        <v>No</v>
      </c>
      <c r="CJ480" s="77">
        <f>VLOOKUP(F480,'N2K Features'!$D$5:$CL$125,83,FALSE)</f>
        <v>0</v>
      </c>
      <c r="CK480" s="77">
        <f>VLOOKUP(F480,'N2K Features'!$D$5:$CL$125,84,FALSE)</f>
        <v>0</v>
      </c>
      <c r="CL480" s="77" t="str">
        <f>VLOOKUP(F480,'N2K Features'!$D$5:$CL$125,85,FALSE)</f>
        <v>Yes</v>
      </c>
      <c r="CM480" s="77">
        <f>VLOOKUP(F480,'N2K Features'!$D$5:$CL$125,86,FALSE)</f>
        <v>0</v>
      </c>
      <c r="CN480" s="77" t="str">
        <f>VLOOKUP(F480,'N2K Features'!$D$5:$CL$125,87,FALSE)</f>
        <v>Interest for birdwatchers and public.</v>
      </c>
    </row>
    <row r="481" spans="1:92" ht="14.4" hidden="1" x14ac:dyDescent="0.3">
      <c r="A481" s="126" t="s">
        <v>526</v>
      </c>
      <c r="B481" s="126" t="s">
        <v>527</v>
      </c>
      <c r="C481" s="126" t="s">
        <v>404</v>
      </c>
      <c r="D481" s="127"/>
      <c r="E481" s="126" t="s">
        <v>393</v>
      </c>
      <c r="F481" s="126" t="s">
        <v>449</v>
      </c>
      <c r="G481" s="126" t="s">
        <v>801</v>
      </c>
      <c r="H481" s="126" t="s">
        <v>409</v>
      </c>
      <c r="I481" s="173" t="str">
        <f>VLOOKUP(F481,'N2K Features'!$D$5:$CL$125,4,FALSE)</f>
        <v>No</v>
      </c>
      <c r="J481" s="77">
        <f>VLOOKUP(F481,'N2K Features'!$D$5:$CL$125,5,FALSE)</f>
        <v>0</v>
      </c>
      <c r="K481" s="77">
        <f>VLOOKUP(F481,'N2K Features'!$D$5:$CL$125,6,FALSE)</f>
        <v>0</v>
      </c>
      <c r="L481" s="77" t="str">
        <f>VLOOKUP(F481,'N2K Features'!$D$5:$CL$125,7,FALSE)</f>
        <v>No</v>
      </c>
      <c r="M481" s="77" t="str">
        <f>VLOOKUP(F481,'N2K Features'!$D$5:$CL$125,8,FALSE)</f>
        <v>Negligible</v>
      </c>
      <c r="N481" s="77">
        <f>VLOOKUP(F481,'N2K Features'!$D$5:$CL$125,9,FALSE)</f>
        <v>0</v>
      </c>
      <c r="O481" s="77" t="str">
        <f>VLOOKUP(F481,'N2K Features'!$D$5:$CL$125,10,FALSE)</f>
        <v>No</v>
      </c>
      <c r="P481" s="77" t="str">
        <f>VLOOKUP(F481,'N2K Features'!$D$5:$CL$125,11,FALSE)</f>
        <v>Negligible</v>
      </c>
      <c r="Q481" s="77">
        <f>VLOOKUP(F481,'N2K Features'!$D$5:$CL$125,12,FALSE)</f>
        <v>0</v>
      </c>
      <c r="R481" s="77" t="str">
        <f>VLOOKUP(F481,'N2K Features'!$D$5:$CL$125,13,FALSE)</f>
        <v>No</v>
      </c>
      <c r="S481" s="77">
        <f>VLOOKUP(F481,'N2K Features'!$D$5:$CL$125,14,FALSE)</f>
        <v>0</v>
      </c>
      <c r="T481" s="77">
        <f>VLOOKUP(F481,'N2K Features'!$D$5:$CL$125,15,FALSE)</f>
        <v>0</v>
      </c>
      <c r="U481" s="77" t="str">
        <f>VLOOKUP(F481,'N2K Features'!$D$5:$CL$125,16,FALSE)</f>
        <v>No</v>
      </c>
      <c r="V481" s="77">
        <f>VLOOKUP(F481,'N2K Features'!$D$5:$CL$125, 17,FALSE)</f>
        <v>0</v>
      </c>
      <c r="W481" s="77">
        <f>VLOOKUP(F481,'N2K Features'!$D$5:$CL$125,18,FALSE)</f>
        <v>0</v>
      </c>
      <c r="X481" s="77" t="str">
        <f>VLOOKUP(F481,'N2K Features'!$D$5:$CL$125,19,FALSE)</f>
        <v>No</v>
      </c>
      <c r="Y481" s="77">
        <f>VLOOKUP(F481,'N2K Features'!$D$5:$CL$125,20,FALSE)</f>
        <v>0</v>
      </c>
      <c r="Z481" s="77">
        <f>VLOOKUP(F481,'N2K Features'!$D$5:$CL$125,21,FALSE)</f>
        <v>0</v>
      </c>
      <c r="AA481" s="77" t="str">
        <f>VLOOKUP(F481,'N2K Features'!$D$5:$CL$125,22,FALSE)</f>
        <v>No</v>
      </c>
      <c r="AB481" s="77">
        <f>VLOOKUP(F481,'N2K Features'!$D$5:$CL$125,23,FALSE)</f>
        <v>0</v>
      </c>
      <c r="AC481" s="77">
        <f>VLOOKUP(F481,'N2K Features'!$D$5:$CL$125,24,FALSE)</f>
        <v>0</v>
      </c>
      <c r="AD481" s="77" t="str">
        <f>VLOOKUP(F481,'N2K Features'!$D$5:$CL$125,25,FALSE)</f>
        <v>No</v>
      </c>
      <c r="AE481" s="77">
        <f>VLOOKUP(F481,'N2K Features'!$D$5:$CL$125,26,FALSE)</f>
        <v>0</v>
      </c>
      <c r="AF481" s="77">
        <f>VLOOKUP(F481,'N2K Features'!$D$5:$CL$125,27,FALSE)</f>
        <v>0</v>
      </c>
      <c r="AG481" s="77" t="str">
        <f>VLOOKUP(F481,'N2K Features'!$D$5:$CL$125,28,FALSE)</f>
        <v>No</v>
      </c>
      <c r="AH481" s="77">
        <f>VLOOKUP(F481,'N2K Features'!$D$5:$CL$125,29,FALSE)</f>
        <v>0</v>
      </c>
      <c r="AI481" s="77">
        <f>VLOOKUP(F481,'N2K Features'!$D$5:$CL$125,30,FALSE)</f>
        <v>0</v>
      </c>
      <c r="AJ481" s="77" t="str">
        <f>VLOOKUP(F481,'N2K Features'!$D$5:$CL$125,31,FALSE)</f>
        <v>No</v>
      </c>
      <c r="AK481" s="77">
        <f>VLOOKUP(F481,'N2K Features'!$D$5:$CL$125,32,FALSE)</f>
        <v>0</v>
      </c>
      <c r="AL481" s="77">
        <f>VLOOKUP(F481,'N2K Features'!$D$5:$CL$125,33,FALSE)</f>
        <v>0</v>
      </c>
      <c r="AM481" s="77" t="str">
        <f>VLOOKUP(F481,'N2K Features'!$D$5:$CL$125,34,FALSE)</f>
        <v>No</v>
      </c>
      <c r="AN481" s="77">
        <f>VLOOKUP(F481,'N2K Features'!$D$5:$CL$125,35,FALSE)</f>
        <v>0</v>
      </c>
      <c r="AO481" s="77">
        <f>VLOOKUP(F481,'N2K Features'!$D$5:$CL$125,36,FALSE)</f>
        <v>0</v>
      </c>
      <c r="AP481" s="77" t="str">
        <f>VLOOKUP(F481,'N2K Features'!$D$5:$CL$125,37,FALSE)</f>
        <v>No</v>
      </c>
      <c r="AQ481" s="77">
        <f>VLOOKUP(F481,'N2K Features'!$D$5:$CL$125,38,FALSE)</f>
        <v>0</v>
      </c>
      <c r="AR481" s="77">
        <f>VLOOKUP(F481,'N2K Features'!$D$5:$CL$125,39,FALSE)</f>
        <v>0</v>
      </c>
      <c r="AS481" s="77" t="str">
        <f>VLOOKUP(F481,'N2K Features'!$D$5:$CL$125,40,FALSE)</f>
        <v>No</v>
      </c>
      <c r="AT481" s="77">
        <f>VLOOKUP(F481,'N2K Features'!$D$5:$CL$125,41,FALSE)</f>
        <v>0</v>
      </c>
      <c r="AU481" s="77">
        <f>VLOOKUP(F481,'N2K Features'!$D$5:$CL$125,42,FALSE)</f>
        <v>0</v>
      </c>
      <c r="AV481" s="77" t="str">
        <f>VLOOKUP(F481,'N2K Features'!$D$5:$CL$125,43,FALSE)</f>
        <v>No</v>
      </c>
      <c r="AW481" s="77">
        <f>VLOOKUP(F481,'N2K Features'!$D$5:$CL$125,44,FALSE)</f>
        <v>0</v>
      </c>
      <c r="AX481" s="77">
        <f>VLOOKUP(F481,'N2K Features'!$D$5:$CL$125,45,FALSE)</f>
        <v>0</v>
      </c>
      <c r="AY481" s="77" t="str">
        <f>VLOOKUP(F481,'N2K Features'!$D$5:$CL$125,46,FALSE)</f>
        <v>No</v>
      </c>
      <c r="AZ481" s="77">
        <f>VLOOKUP(F481,'N2K Features'!$D$5:$CL$125,47,FALSE)</f>
        <v>0</v>
      </c>
      <c r="BA481" s="77">
        <f>VLOOKUP(F481,'N2K Features'!$D$5:$CL$125,48,FALSE)</f>
        <v>0</v>
      </c>
      <c r="BB481" s="77" t="str">
        <f>VLOOKUP(F481,'N2K Features'!$D$5:$CL$125,49,FALSE)</f>
        <v>No</v>
      </c>
      <c r="BC481" s="77">
        <f>VLOOKUP(F481,'N2K Features'!$D$5:$CL$125,50,FALSE)</f>
        <v>0</v>
      </c>
      <c r="BD481" s="77">
        <f>VLOOKUP(F481,'N2K Features'!$D$5:$CL$125,51,FALSE)</f>
        <v>0</v>
      </c>
      <c r="BE481" s="77" t="str">
        <f>VLOOKUP(F481,'N2K Features'!$D$5:$CL$125,52,FALSE)</f>
        <v>No</v>
      </c>
      <c r="BF481" s="77">
        <f>VLOOKUP(F481,'N2K Features'!$D$5:$CL$125,53,FALSE)</f>
        <v>0</v>
      </c>
      <c r="BG481" s="77">
        <f>VLOOKUP(F481,'N2K Features'!$D$5:$CL$125,54,FALSE)</f>
        <v>0</v>
      </c>
      <c r="BH481" s="77" t="str">
        <f>VLOOKUP(F481,'N2K Features'!$D$5:$CL$125,55,FALSE)</f>
        <v>No</v>
      </c>
      <c r="BI481" s="77">
        <f>VLOOKUP(F481,'N2K Features'!$D$5:$CL$125,56,FALSE)</f>
        <v>0</v>
      </c>
      <c r="BJ481" s="77">
        <f>VLOOKUP(F481,'N2K Features'!$D$5:$CL$125,57,FALSE)</f>
        <v>0</v>
      </c>
      <c r="BK481" s="77" t="str">
        <f>VLOOKUP(F481,'N2K Features'!$D$5:$CL$125,58,FALSE)</f>
        <v>No</v>
      </c>
      <c r="BL481" s="77">
        <f>VLOOKUP(F481,'N2K Features'!$D$5:$CL$125,59,FALSE)</f>
        <v>0</v>
      </c>
      <c r="BM481" s="77">
        <f>VLOOKUP(F481,'N2K Features'!$D$5:$CL$125,60,FALSE)</f>
        <v>0</v>
      </c>
      <c r="BN481" s="77" t="str">
        <f>VLOOKUP(F481,'N2K Features'!$D$5:$CL$125,61,FALSE)</f>
        <v>No</v>
      </c>
      <c r="BO481" s="77">
        <f>VLOOKUP(F481,'N2K Features'!$D$5:$CL$125,62,FALSE)</f>
        <v>0</v>
      </c>
      <c r="BP481" s="77">
        <f>VLOOKUP(F481,'N2K Features'!$D$5:$CL$125,63,FALSE)</f>
        <v>0</v>
      </c>
      <c r="BQ481" s="77" t="str">
        <f>VLOOKUP(F481,'N2K Features'!$D$5:$CL$125,64,FALSE)</f>
        <v>No</v>
      </c>
      <c r="BR481" s="77">
        <f>VLOOKUP(F481,'N2K Features'!$D$5:$CL$125,65,FALSE)</f>
        <v>0</v>
      </c>
      <c r="BS481" s="77">
        <f>VLOOKUP(F481,'N2K Features'!$D$5:$CL$125,66,FALSE)</f>
        <v>0</v>
      </c>
      <c r="BT481" s="77" t="str">
        <f>VLOOKUP(F481,'N2K Features'!$D$5:$CL$125,67,FALSE)</f>
        <v>No</v>
      </c>
      <c r="BU481" s="77">
        <f>VLOOKUP(F481,'N2K Features'!$D$5:$CL$125,68,FALSE)</f>
        <v>0</v>
      </c>
      <c r="BV481" s="77">
        <f>VLOOKUP(F481,'N2K Features'!$D$5:$CL$125,69,FALSE)</f>
        <v>0</v>
      </c>
      <c r="BW481" s="77" t="str">
        <f>VLOOKUP(F481,'N2K Features'!$D$5:$CL$125,70,FALSE)</f>
        <v>No</v>
      </c>
      <c r="BX481" s="77">
        <f>VLOOKUP(F481,'N2K Features'!$D$5:$CL$125,71,FALSE)</f>
        <v>0</v>
      </c>
      <c r="BY481" s="77">
        <f>VLOOKUP(F481,'N2K Features'!$D$5:$CL$125,72,FALSE)</f>
        <v>0</v>
      </c>
      <c r="BZ481" s="77" t="str">
        <f>VLOOKUP(F481,'N2K Features'!$D$5:$CL$125,73,FALSE)</f>
        <v>No</v>
      </c>
      <c r="CA481" s="77">
        <f>VLOOKUP(F481,'N2K Features'!$D$5:$CL$125,74,FALSE)</f>
        <v>0</v>
      </c>
      <c r="CB481" s="77">
        <f>VLOOKUP(F481,'N2K Features'!$D$5:$CL$125,75,FALSE)</f>
        <v>0</v>
      </c>
      <c r="CC481" s="77" t="str">
        <f>VLOOKUP(F481,'N2K Features'!$D$5:$CL$125,76,FALSE)</f>
        <v>No</v>
      </c>
      <c r="CD481" s="77">
        <f>VLOOKUP(F481,'N2K Features'!$D$5:$CL$125,77,FALSE)</f>
        <v>0</v>
      </c>
      <c r="CE481" s="77">
        <f>VLOOKUP(F481,'N2K Features'!$D$5:$CL$125,78,FALSE)</f>
        <v>0</v>
      </c>
      <c r="CF481" s="77" t="str">
        <f>VLOOKUP(F481,'N2K Features'!$D$5:$CL$125,79,FALSE)</f>
        <v>No</v>
      </c>
      <c r="CG481" s="77">
        <f>VLOOKUP(F481,'N2K Features'!$D$5:$CL$125,80,FALSE)</f>
        <v>0</v>
      </c>
      <c r="CH481" s="77">
        <f>VLOOKUP(F481,'N2K Features'!$D$5:$CL$125,81,FALSE)</f>
        <v>0</v>
      </c>
      <c r="CI481" s="77" t="str">
        <f>VLOOKUP(F481,'N2K Features'!$D$5:$CL$125,82,FALSE)</f>
        <v>No</v>
      </c>
      <c r="CJ481" s="77">
        <f>VLOOKUP(F481,'N2K Features'!$D$5:$CL$125,83,FALSE)</f>
        <v>0</v>
      </c>
      <c r="CK481" s="77">
        <f>VLOOKUP(F481,'N2K Features'!$D$5:$CL$125,84,FALSE)</f>
        <v>0</v>
      </c>
      <c r="CL481" s="77" t="str">
        <f>VLOOKUP(F481,'N2K Features'!$D$5:$CL$125,85,FALSE)</f>
        <v>Yes</v>
      </c>
      <c r="CM481" s="77">
        <f>VLOOKUP(F481,'N2K Features'!$D$5:$CL$125,86,FALSE)</f>
        <v>0</v>
      </c>
      <c r="CN481" s="77" t="str">
        <f>VLOOKUP(F481,'N2K Features'!$D$5:$CL$125,87,FALSE)</f>
        <v>Interest for birdwatchers.</v>
      </c>
    </row>
    <row r="482" spans="1:92" ht="14.4" hidden="1" x14ac:dyDescent="0.3">
      <c r="A482" s="126" t="s">
        <v>526</v>
      </c>
      <c r="B482" s="126" t="s">
        <v>527</v>
      </c>
      <c r="C482" s="126" t="s">
        <v>404</v>
      </c>
      <c r="D482" s="127"/>
      <c r="E482" s="126" t="s">
        <v>393</v>
      </c>
      <c r="F482" s="126" t="s">
        <v>439</v>
      </c>
      <c r="G482" s="126" t="s">
        <v>806</v>
      </c>
      <c r="H482" s="126" t="s">
        <v>409</v>
      </c>
      <c r="I482" s="173" t="str">
        <f>VLOOKUP(F482,'N2K Features'!$D$5:$CL$125,4,FALSE)</f>
        <v>No</v>
      </c>
      <c r="J482" s="77">
        <f>VLOOKUP(F482,'N2K Features'!$D$5:$CL$125,5,FALSE)</f>
        <v>0</v>
      </c>
      <c r="K482" s="77">
        <f>VLOOKUP(F482,'N2K Features'!$D$5:$CL$125,6,FALSE)</f>
        <v>0</v>
      </c>
      <c r="L482" s="77" t="str">
        <f>VLOOKUP(F482,'N2K Features'!$D$5:$CL$125,7,FALSE)</f>
        <v>No</v>
      </c>
      <c r="M482" s="77" t="str">
        <f>VLOOKUP(F482,'N2K Features'!$D$5:$CL$125,8,FALSE)</f>
        <v>Negligible</v>
      </c>
      <c r="N482" s="77">
        <f>VLOOKUP(F482,'N2K Features'!$D$5:$CL$125,9,FALSE)</f>
        <v>0</v>
      </c>
      <c r="O482" s="77" t="str">
        <f>VLOOKUP(F482,'N2K Features'!$D$5:$CL$125,10,FALSE)</f>
        <v>No</v>
      </c>
      <c r="P482" s="77" t="str">
        <f>VLOOKUP(F482,'N2K Features'!$D$5:$CL$125,11,FALSE)</f>
        <v>Negligible</v>
      </c>
      <c r="Q482" s="77">
        <f>VLOOKUP(F482,'N2K Features'!$D$5:$CL$125,12,FALSE)</f>
        <v>0</v>
      </c>
      <c r="R482" s="77" t="str">
        <f>VLOOKUP(F482,'N2K Features'!$D$5:$CL$125,13,FALSE)</f>
        <v>No</v>
      </c>
      <c r="S482" s="77">
        <f>VLOOKUP(F482,'N2K Features'!$D$5:$CL$125,14,FALSE)</f>
        <v>0</v>
      </c>
      <c r="T482" s="77">
        <f>VLOOKUP(F482,'N2K Features'!$D$5:$CL$125,15,FALSE)</f>
        <v>0</v>
      </c>
      <c r="U482" s="77" t="str">
        <f>VLOOKUP(F482,'N2K Features'!$D$5:$CL$125,16,FALSE)</f>
        <v>No</v>
      </c>
      <c r="V482" s="77">
        <f>VLOOKUP(F482,'N2K Features'!$D$5:$CL$125, 17,FALSE)</f>
        <v>0</v>
      </c>
      <c r="W482" s="77">
        <f>VLOOKUP(F482,'N2K Features'!$D$5:$CL$125,18,FALSE)</f>
        <v>0</v>
      </c>
      <c r="X482" s="77" t="str">
        <f>VLOOKUP(F482,'N2K Features'!$D$5:$CL$125,19,FALSE)</f>
        <v>No</v>
      </c>
      <c r="Y482" s="77">
        <f>VLOOKUP(F482,'N2K Features'!$D$5:$CL$125,20,FALSE)</f>
        <v>0</v>
      </c>
      <c r="Z482" s="77">
        <f>VLOOKUP(F482,'N2K Features'!$D$5:$CL$125,21,FALSE)</f>
        <v>0</v>
      </c>
      <c r="AA482" s="77" t="str">
        <f>VLOOKUP(F482,'N2K Features'!$D$5:$CL$125,22,FALSE)</f>
        <v>No</v>
      </c>
      <c r="AB482" s="77">
        <f>VLOOKUP(F482,'N2K Features'!$D$5:$CL$125,23,FALSE)</f>
        <v>0</v>
      </c>
      <c r="AC482" s="77">
        <f>VLOOKUP(F482,'N2K Features'!$D$5:$CL$125,24,FALSE)</f>
        <v>0</v>
      </c>
      <c r="AD482" s="77" t="str">
        <f>VLOOKUP(F482,'N2K Features'!$D$5:$CL$125,25,FALSE)</f>
        <v>No</v>
      </c>
      <c r="AE482" s="77">
        <f>VLOOKUP(F482,'N2K Features'!$D$5:$CL$125,26,FALSE)</f>
        <v>0</v>
      </c>
      <c r="AF482" s="77">
        <f>VLOOKUP(F482,'N2K Features'!$D$5:$CL$125,27,FALSE)</f>
        <v>0</v>
      </c>
      <c r="AG482" s="77" t="str">
        <f>VLOOKUP(F482,'N2K Features'!$D$5:$CL$125,28,FALSE)</f>
        <v>No</v>
      </c>
      <c r="AH482" s="77">
        <f>VLOOKUP(F482,'N2K Features'!$D$5:$CL$125,29,FALSE)</f>
        <v>0</v>
      </c>
      <c r="AI482" s="77">
        <f>VLOOKUP(F482,'N2K Features'!$D$5:$CL$125,30,FALSE)</f>
        <v>0</v>
      </c>
      <c r="AJ482" s="77" t="str">
        <f>VLOOKUP(F482,'N2K Features'!$D$5:$CL$125,31,FALSE)</f>
        <v>No</v>
      </c>
      <c r="AK482" s="77">
        <f>VLOOKUP(F482,'N2K Features'!$D$5:$CL$125,32,FALSE)</f>
        <v>0</v>
      </c>
      <c r="AL482" s="77">
        <f>VLOOKUP(F482,'N2K Features'!$D$5:$CL$125,33,FALSE)</f>
        <v>0</v>
      </c>
      <c r="AM482" s="77" t="str">
        <f>VLOOKUP(F482,'N2K Features'!$D$5:$CL$125,34,FALSE)</f>
        <v>No</v>
      </c>
      <c r="AN482" s="77">
        <f>VLOOKUP(F482,'N2K Features'!$D$5:$CL$125,35,FALSE)</f>
        <v>0</v>
      </c>
      <c r="AO482" s="77">
        <f>VLOOKUP(F482,'N2K Features'!$D$5:$CL$125,36,FALSE)</f>
        <v>0</v>
      </c>
      <c r="AP482" s="77" t="str">
        <f>VLOOKUP(F482,'N2K Features'!$D$5:$CL$125,37,FALSE)</f>
        <v>No</v>
      </c>
      <c r="AQ482" s="77">
        <f>VLOOKUP(F482,'N2K Features'!$D$5:$CL$125,38,FALSE)</f>
        <v>0</v>
      </c>
      <c r="AR482" s="77">
        <f>VLOOKUP(F482,'N2K Features'!$D$5:$CL$125,39,FALSE)</f>
        <v>0</v>
      </c>
      <c r="AS482" s="77" t="str">
        <f>VLOOKUP(F482,'N2K Features'!$D$5:$CL$125,40,FALSE)</f>
        <v>No</v>
      </c>
      <c r="AT482" s="77">
        <f>VLOOKUP(F482,'N2K Features'!$D$5:$CL$125,41,FALSE)</f>
        <v>0</v>
      </c>
      <c r="AU482" s="77">
        <f>VLOOKUP(F482,'N2K Features'!$D$5:$CL$125,42,FALSE)</f>
        <v>0</v>
      </c>
      <c r="AV482" s="77" t="str">
        <f>VLOOKUP(F482,'N2K Features'!$D$5:$CL$125,43,FALSE)</f>
        <v>No</v>
      </c>
      <c r="AW482" s="77">
        <f>VLOOKUP(F482,'N2K Features'!$D$5:$CL$125,44,FALSE)</f>
        <v>0</v>
      </c>
      <c r="AX482" s="77">
        <f>VLOOKUP(F482,'N2K Features'!$D$5:$CL$125,45,FALSE)</f>
        <v>0</v>
      </c>
      <c r="AY482" s="77" t="str">
        <f>VLOOKUP(F482,'N2K Features'!$D$5:$CL$125,46,FALSE)</f>
        <v>No</v>
      </c>
      <c r="AZ482" s="77">
        <f>VLOOKUP(F482,'N2K Features'!$D$5:$CL$125,47,FALSE)</f>
        <v>0</v>
      </c>
      <c r="BA482" s="77">
        <f>VLOOKUP(F482,'N2K Features'!$D$5:$CL$125,48,FALSE)</f>
        <v>0</v>
      </c>
      <c r="BB482" s="77" t="str">
        <f>VLOOKUP(F482,'N2K Features'!$D$5:$CL$125,49,FALSE)</f>
        <v>No</v>
      </c>
      <c r="BC482" s="77">
        <f>VLOOKUP(F482,'N2K Features'!$D$5:$CL$125,50,FALSE)</f>
        <v>0</v>
      </c>
      <c r="BD482" s="77">
        <f>VLOOKUP(F482,'N2K Features'!$D$5:$CL$125,51,FALSE)</f>
        <v>0</v>
      </c>
      <c r="BE482" s="77" t="str">
        <f>VLOOKUP(F482,'N2K Features'!$D$5:$CL$125,52,FALSE)</f>
        <v>No</v>
      </c>
      <c r="BF482" s="77">
        <f>VLOOKUP(F482,'N2K Features'!$D$5:$CL$125,53,FALSE)</f>
        <v>0</v>
      </c>
      <c r="BG482" s="77">
        <f>VLOOKUP(F482,'N2K Features'!$D$5:$CL$125,54,FALSE)</f>
        <v>0</v>
      </c>
      <c r="BH482" s="77" t="str">
        <f>VLOOKUP(F482,'N2K Features'!$D$5:$CL$125,55,FALSE)</f>
        <v>No</v>
      </c>
      <c r="BI482" s="77">
        <f>VLOOKUP(F482,'N2K Features'!$D$5:$CL$125,56,FALSE)</f>
        <v>0</v>
      </c>
      <c r="BJ482" s="77">
        <f>VLOOKUP(F482,'N2K Features'!$D$5:$CL$125,57,FALSE)</f>
        <v>0</v>
      </c>
      <c r="BK482" s="77" t="str">
        <f>VLOOKUP(F482,'N2K Features'!$D$5:$CL$125,58,FALSE)</f>
        <v>No</v>
      </c>
      <c r="BL482" s="77">
        <f>VLOOKUP(F482,'N2K Features'!$D$5:$CL$125,59,FALSE)</f>
        <v>0</v>
      </c>
      <c r="BM482" s="77">
        <f>VLOOKUP(F482,'N2K Features'!$D$5:$CL$125,60,FALSE)</f>
        <v>0</v>
      </c>
      <c r="BN482" s="77" t="str">
        <f>VLOOKUP(F482,'N2K Features'!$D$5:$CL$125,61,FALSE)</f>
        <v>No</v>
      </c>
      <c r="BO482" s="77">
        <f>VLOOKUP(F482,'N2K Features'!$D$5:$CL$125,62,FALSE)</f>
        <v>0</v>
      </c>
      <c r="BP482" s="77">
        <f>VLOOKUP(F482,'N2K Features'!$D$5:$CL$125,63,FALSE)</f>
        <v>0</v>
      </c>
      <c r="BQ482" s="77" t="str">
        <f>VLOOKUP(F482,'N2K Features'!$D$5:$CL$125,64,FALSE)</f>
        <v>No</v>
      </c>
      <c r="BR482" s="77">
        <f>VLOOKUP(F482,'N2K Features'!$D$5:$CL$125,65,FALSE)</f>
        <v>0</v>
      </c>
      <c r="BS482" s="77">
        <f>VLOOKUP(F482,'N2K Features'!$D$5:$CL$125,66,FALSE)</f>
        <v>0</v>
      </c>
      <c r="BT482" s="77" t="str">
        <f>VLOOKUP(F482,'N2K Features'!$D$5:$CL$125,67,FALSE)</f>
        <v>No</v>
      </c>
      <c r="BU482" s="77">
        <f>VLOOKUP(F482,'N2K Features'!$D$5:$CL$125,68,FALSE)</f>
        <v>0</v>
      </c>
      <c r="BV482" s="77">
        <f>VLOOKUP(F482,'N2K Features'!$D$5:$CL$125,69,FALSE)</f>
        <v>0</v>
      </c>
      <c r="BW482" s="77" t="str">
        <f>VLOOKUP(F482,'N2K Features'!$D$5:$CL$125,70,FALSE)</f>
        <v>No</v>
      </c>
      <c r="BX482" s="77">
        <f>VLOOKUP(F482,'N2K Features'!$D$5:$CL$125,71,FALSE)</f>
        <v>0</v>
      </c>
      <c r="BY482" s="77">
        <f>VLOOKUP(F482,'N2K Features'!$D$5:$CL$125,72,FALSE)</f>
        <v>0</v>
      </c>
      <c r="BZ482" s="77" t="str">
        <f>VLOOKUP(F482,'N2K Features'!$D$5:$CL$125,73,FALSE)</f>
        <v>No</v>
      </c>
      <c r="CA482" s="77">
        <f>VLOOKUP(F482,'N2K Features'!$D$5:$CL$125,74,FALSE)</f>
        <v>0</v>
      </c>
      <c r="CB482" s="77">
        <f>VLOOKUP(F482,'N2K Features'!$D$5:$CL$125,75,FALSE)</f>
        <v>0</v>
      </c>
      <c r="CC482" s="77" t="str">
        <f>VLOOKUP(F482,'N2K Features'!$D$5:$CL$125,76,FALSE)</f>
        <v>No</v>
      </c>
      <c r="CD482" s="77">
        <f>VLOOKUP(F482,'N2K Features'!$D$5:$CL$125,77,FALSE)</f>
        <v>0</v>
      </c>
      <c r="CE482" s="77">
        <f>VLOOKUP(F482,'N2K Features'!$D$5:$CL$125,78,FALSE)</f>
        <v>0</v>
      </c>
      <c r="CF482" s="77" t="str">
        <f>VLOOKUP(F482,'N2K Features'!$D$5:$CL$125,79,FALSE)</f>
        <v>No</v>
      </c>
      <c r="CG482" s="77">
        <f>VLOOKUP(F482,'N2K Features'!$D$5:$CL$125,80,FALSE)</f>
        <v>0</v>
      </c>
      <c r="CH482" s="77">
        <f>VLOOKUP(F482,'N2K Features'!$D$5:$CL$125,81,FALSE)</f>
        <v>0</v>
      </c>
      <c r="CI482" s="77" t="str">
        <f>VLOOKUP(F482,'N2K Features'!$D$5:$CL$125,82,FALSE)</f>
        <v>No</v>
      </c>
      <c r="CJ482" s="77">
        <f>VLOOKUP(F482,'N2K Features'!$D$5:$CL$125,83,FALSE)</f>
        <v>0</v>
      </c>
      <c r="CK482" s="77">
        <f>VLOOKUP(F482,'N2K Features'!$D$5:$CL$125,84,FALSE)</f>
        <v>0</v>
      </c>
      <c r="CL482" s="77" t="str">
        <f>VLOOKUP(F482,'N2K Features'!$D$5:$CL$125,85,FALSE)</f>
        <v>Yes</v>
      </c>
      <c r="CM482" s="77">
        <f>VLOOKUP(F482,'N2K Features'!$D$5:$CL$125,86,FALSE)</f>
        <v>0</v>
      </c>
      <c r="CN482" s="77" t="str">
        <f>VLOOKUP(F482,'N2K Features'!$D$5:$CL$125,87,FALSE)</f>
        <v>Interest for birdwatchers.</v>
      </c>
    </row>
    <row r="483" spans="1:92" ht="14.4" hidden="1" x14ac:dyDescent="0.3">
      <c r="A483" s="126" t="s">
        <v>526</v>
      </c>
      <c r="B483" s="126" t="s">
        <v>527</v>
      </c>
      <c r="C483" s="126" t="s">
        <v>489</v>
      </c>
      <c r="D483" s="127"/>
      <c r="E483" s="126" t="s">
        <v>393</v>
      </c>
      <c r="F483" s="126" t="s">
        <v>488</v>
      </c>
      <c r="G483" s="126" t="s">
        <v>488</v>
      </c>
      <c r="H483" s="126" t="s">
        <v>409</v>
      </c>
      <c r="I483" s="173" t="str">
        <f>VLOOKUP(F483,'N2K Features'!$D$5:$CL$125,4,FALSE)</f>
        <v>No</v>
      </c>
      <c r="J483" s="77">
        <f>VLOOKUP(F483,'N2K Features'!$D$5:$CL$125,5,FALSE)</f>
        <v>0</v>
      </c>
      <c r="K483" s="77">
        <f>VLOOKUP(F483,'N2K Features'!$D$5:$CL$125,6,FALSE)</f>
        <v>0</v>
      </c>
      <c r="L483" s="77" t="str">
        <f>VLOOKUP(F483,'N2K Features'!$D$5:$CL$125,7,FALSE)</f>
        <v>No</v>
      </c>
      <c r="M483" s="77" t="str">
        <f>VLOOKUP(F483,'N2K Features'!$D$5:$CL$125,8,FALSE)</f>
        <v>Negligible</v>
      </c>
      <c r="N483" s="77">
        <f>VLOOKUP(F483,'N2K Features'!$D$5:$CL$125,9,FALSE)</f>
        <v>0</v>
      </c>
      <c r="O483" s="77" t="str">
        <f>VLOOKUP(F483,'N2K Features'!$D$5:$CL$125,10,FALSE)</f>
        <v>No</v>
      </c>
      <c r="P483" s="77" t="str">
        <f>VLOOKUP(F483,'N2K Features'!$D$5:$CL$125,11,FALSE)</f>
        <v>Negligible</v>
      </c>
      <c r="Q483" s="77">
        <f>VLOOKUP(F483,'N2K Features'!$D$5:$CL$125,12,FALSE)</f>
        <v>0</v>
      </c>
      <c r="R483" s="77" t="str">
        <f>VLOOKUP(F483,'N2K Features'!$D$5:$CL$125,13,FALSE)</f>
        <v>No</v>
      </c>
      <c r="S483" s="77">
        <f>VLOOKUP(F483,'N2K Features'!$D$5:$CL$125,14,FALSE)</f>
        <v>0</v>
      </c>
      <c r="T483" s="77">
        <f>VLOOKUP(F483,'N2K Features'!$D$5:$CL$125,15,FALSE)</f>
        <v>0</v>
      </c>
      <c r="U483" s="77" t="str">
        <f>VLOOKUP(F483,'N2K Features'!$D$5:$CL$125,16,FALSE)</f>
        <v>No</v>
      </c>
      <c r="V483" s="77">
        <f>VLOOKUP(F483,'N2K Features'!$D$5:$CL$125, 17,FALSE)</f>
        <v>0</v>
      </c>
      <c r="W483" s="77">
        <f>VLOOKUP(F483,'N2K Features'!$D$5:$CL$125,18,FALSE)</f>
        <v>0</v>
      </c>
      <c r="X483" s="77" t="str">
        <f>VLOOKUP(F483,'N2K Features'!$D$5:$CL$125,19,FALSE)</f>
        <v>No</v>
      </c>
      <c r="Y483" s="77">
        <f>VLOOKUP(F483,'N2K Features'!$D$5:$CL$125,20,FALSE)</f>
        <v>0</v>
      </c>
      <c r="Z483" s="77">
        <f>VLOOKUP(F483,'N2K Features'!$D$5:$CL$125,21,FALSE)</f>
        <v>0</v>
      </c>
      <c r="AA483" s="77" t="str">
        <f>VLOOKUP(F483,'N2K Features'!$D$5:$CL$125,22,FALSE)</f>
        <v>No</v>
      </c>
      <c r="AB483" s="77">
        <f>VLOOKUP(F483,'N2K Features'!$D$5:$CL$125,23,FALSE)</f>
        <v>0</v>
      </c>
      <c r="AC483" s="77">
        <f>VLOOKUP(F483,'N2K Features'!$D$5:$CL$125,24,FALSE)</f>
        <v>0</v>
      </c>
      <c r="AD483" s="77" t="str">
        <f>VLOOKUP(F483,'N2K Features'!$D$5:$CL$125,25,FALSE)</f>
        <v>No</v>
      </c>
      <c r="AE483" s="77">
        <f>VLOOKUP(F483,'N2K Features'!$D$5:$CL$125,26,FALSE)</f>
        <v>0</v>
      </c>
      <c r="AF483" s="77">
        <f>VLOOKUP(F483,'N2K Features'!$D$5:$CL$125,27,FALSE)</f>
        <v>0</v>
      </c>
      <c r="AG483" s="77" t="str">
        <f>VLOOKUP(F483,'N2K Features'!$D$5:$CL$125,28,FALSE)</f>
        <v>No</v>
      </c>
      <c r="AH483" s="77">
        <f>VLOOKUP(F483,'N2K Features'!$D$5:$CL$125,29,FALSE)</f>
        <v>0</v>
      </c>
      <c r="AI483" s="77">
        <f>VLOOKUP(F483,'N2K Features'!$D$5:$CL$125,30,FALSE)</f>
        <v>0</v>
      </c>
      <c r="AJ483" s="77" t="str">
        <f>VLOOKUP(F483,'N2K Features'!$D$5:$CL$125,31,FALSE)</f>
        <v>No</v>
      </c>
      <c r="AK483" s="77">
        <f>VLOOKUP(F483,'N2K Features'!$D$5:$CL$125,32,FALSE)</f>
        <v>0</v>
      </c>
      <c r="AL483" s="77">
        <f>VLOOKUP(F483,'N2K Features'!$D$5:$CL$125,33,FALSE)</f>
        <v>0</v>
      </c>
      <c r="AM483" s="77" t="str">
        <f>VLOOKUP(F483,'N2K Features'!$D$5:$CL$125,34,FALSE)</f>
        <v>No</v>
      </c>
      <c r="AN483" s="77">
        <f>VLOOKUP(F483,'N2K Features'!$D$5:$CL$125,35,FALSE)</f>
        <v>0</v>
      </c>
      <c r="AO483" s="77">
        <f>VLOOKUP(F483,'N2K Features'!$D$5:$CL$125,36,FALSE)</f>
        <v>0</v>
      </c>
      <c r="AP483" s="77" t="str">
        <f>VLOOKUP(F483,'N2K Features'!$D$5:$CL$125,37,FALSE)</f>
        <v>No</v>
      </c>
      <c r="AQ483" s="77">
        <f>VLOOKUP(F483,'N2K Features'!$D$5:$CL$125,38,FALSE)</f>
        <v>0</v>
      </c>
      <c r="AR483" s="77">
        <f>VLOOKUP(F483,'N2K Features'!$D$5:$CL$125,39,FALSE)</f>
        <v>0</v>
      </c>
      <c r="AS483" s="77" t="str">
        <f>VLOOKUP(F483,'N2K Features'!$D$5:$CL$125,40,FALSE)</f>
        <v>No</v>
      </c>
      <c r="AT483" s="77">
        <f>VLOOKUP(F483,'N2K Features'!$D$5:$CL$125,41,FALSE)</f>
        <v>0</v>
      </c>
      <c r="AU483" s="77">
        <f>VLOOKUP(F483,'N2K Features'!$D$5:$CL$125,42,FALSE)</f>
        <v>0</v>
      </c>
      <c r="AV483" s="77" t="str">
        <f>VLOOKUP(F483,'N2K Features'!$D$5:$CL$125,43,FALSE)</f>
        <v>No</v>
      </c>
      <c r="AW483" s="77">
        <f>VLOOKUP(F483,'N2K Features'!$D$5:$CL$125,44,FALSE)</f>
        <v>0</v>
      </c>
      <c r="AX483" s="77">
        <f>VLOOKUP(F483,'N2K Features'!$D$5:$CL$125,45,FALSE)</f>
        <v>0</v>
      </c>
      <c r="AY483" s="77" t="str">
        <f>VLOOKUP(F483,'N2K Features'!$D$5:$CL$125,46,FALSE)</f>
        <v>No</v>
      </c>
      <c r="AZ483" s="77">
        <f>VLOOKUP(F483,'N2K Features'!$D$5:$CL$125,47,FALSE)</f>
        <v>0</v>
      </c>
      <c r="BA483" s="77">
        <f>VLOOKUP(F483,'N2K Features'!$D$5:$CL$125,48,FALSE)</f>
        <v>0</v>
      </c>
      <c r="BB483" s="77" t="str">
        <f>VLOOKUP(F483,'N2K Features'!$D$5:$CL$125,49,FALSE)</f>
        <v>No</v>
      </c>
      <c r="BC483" s="77">
        <f>VLOOKUP(F483,'N2K Features'!$D$5:$CL$125,50,FALSE)</f>
        <v>0</v>
      </c>
      <c r="BD483" s="77">
        <f>VLOOKUP(F483,'N2K Features'!$D$5:$CL$125,51,FALSE)</f>
        <v>0</v>
      </c>
      <c r="BE483" s="77" t="str">
        <f>VLOOKUP(F483,'N2K Features'!$D$5:$CL$125,52,FALSE)</f>
        <v>No</v>
      </c>
      <c r="BF483" s="77">
        <f>VLOOKUP(F483,'N2K Features'!$D$5:$CL$125,53,FALSE)</f>
        <v>0</v>
      </c>
      <c r="BG483" s="77">
        <f>VLOOKUP(F483,'N2K Features'!$D$5:$CL$125,54,FALSE)</f>
        <v>0</v>
      </c>
      <c r="BH483" s="77" t="str">
        <f>VLOOKUP(F483,'N2K Features'!$D$5:$CL$125,55,FALSE)</f>
        <v>No</v>
      </c>
      <c r="BI483" s="77">
        <f>VLOOKUP(F483,'N2K Features'!$D$5:$CL$125,56,FALSE)</f>
        <v>0</v>
      </c>
      <c r="BJ483" s="77">
        <f>VLOOKUP(F483,'N2K Features'!$D$5:$CL$125,57,FALSE)</f>
        <v>0</v>
      </c>
      <c r="BK483" s="77" t="str">
        <f>VLOOKUP(F483,'N2K Features'!$D$5:$CL$125,58,FALSE)</f>
        <v>No</v>
      </c>
      <c r="BL483" s="77">
        <f>VLOOKUP(F483,'N2K Features'!$D$5:$CL$125,59,FALSE)</f>
        <v>0</v>
      </c>
      <c r="BM483" s="77">
        <f>VLOOKUP(F483,'N2K Features'!$D$5:$CL$125,60,FALSE)</f>
        <v>0</v>
      </c>
      <c r="BN483" s="77" t="str">
        <f>VLOOKUP(F483,'N2K Features'!$D$5:$CL$125,61,FALSE)</f>
        <v>No</v>
      </c>
      <c r="BO483" s="77">
        <f>VLOOKUP(F483,'N2K Features'!$D$5:$CL$125,62,FALSE)</f>
        <v>0</v>
      </c>
      <c r="BP483" s="77">
        <f>VLOOKUP(F483,'N2K Features'!$D$5:$CL$125,63,FALSE)</f>
        <v>0</v>
      </c>
      <c r="BQ483" s="77" t="str">
        <f>VLOOKUP(F483,'N2K Features'!$D$5:$CL$125,64,FALSE)</f>
        <v>No</v>
      </c>
      <c r="BR483" s="77">
        <f>VLOOKUP(F483,'N2K Features'!$D$5:$CL$125,65,FALSE)</f>
        <v>0</v>
      </c>
      <c r="BS483" s="77">
        <f>VLOOKUP(F483,'N2K Features'!$D$5:$CL$125,66,FALSE)</f>
        <v>0</v>
      </c>
      <c r="BT483" s="77" t="str">
        <f>VLOOKUP(F483,'N2K Features'!$D$5:$CL$125,67,FALSE)</f>
        <v>No</v>
      </c>
      <c r="BU483" s="77">
        <f>VLOOKUP(F483,'N2K Features'!$D$5:$CL$125,68,FALSE)</f>
        <v>0</v>
      </c>
      <c r="BV483" s="77">
        <f>VLOOKUP(F483,'N2K Features'!$D$5:$CL$125,69,FALSE)</f>
        <v>0</v>
      </c>
      <c r="BW483" s="77" t="str">
        <f>VLOOKUP(F483,'N2K Features'!$D$5:$CL$125,70,FALSE)</f>
        <v>No</v>
      </c>
      <c r="BX483" s="77">
        <f>VLOOKUP(F483,'N2K Features'!$D$5:$CL$125,71,FALSE)</f>
        <v>0</v>
      </c>
      <c r="BY483" s="77">
        <f>VLOOKUP(F483,'N2K Features'!$D$5:$CL$125,72,FALSE)</f>
        <v>0</v>
      </c>
      <c r="BZ483" s="77" t="str">
        <f>VLOOKUP(F483,'N2K Features'!$D$5:$CL$125,73,FALSE)</f>
        <v>No</v>
      </c>
      <c r="CA483" s="77">
        <f>VLOOKUP(F483,'N2K Features'!$D$5:$CL$125,74,FALSE)</f>
        <v>0</v>
      </c>
      <c r="CB483" s="77">
        <f>VLOOKUP(F483,'N2K Features'!$D$5:$CL$125,75,FALSE)</f>
        <v>0</v>
      </c>
      <c r="CC483" s="77" t="str">
        <f>VLOOKUP(F483,'N2K Features'!$D$5:$CL$125,76,FALSE)</f>
        <v>No</v>
      </c>
      <c r="CD483" s="77">
        <f>VLOOKUP(F483,'N2K Features'!$D$5:$CL$125,77,FALSE)</f>
        <v>0</v>
      </c>
      <c r="CE483" s="77">
        <f>VLOOKUP(F483,'N2K Features'!$D$5:$CL$125,78,FALSE)</f>
        <v>0</v>
      </c>
      <c r="CF483" s="77" t="str">
        <f>VLOOKUP(F483,'N2K Features'!$D$5:$CL$125,79,FALSE)</f>
        <v>No</v>
      </c>
      <c r="CG483" s="77">
        <f>VLOOKUP(F483,'N2K Features'!$D$5:$CL$125,80,FALSE)</f>
        <v>0</v>
      </c>
      <c r="CH483" s="77">
        <f>VLOOKUP(F483,'N2K Features'!$D$5:$CL$125,81,FALSE)</f>
        <v>0</v>
      </c>
      <c r="CI483" s="77" t="str">
        <f>VLOOKUP(F483,'N2K Features'!$D$5:$CL$125,82,FALSE)</f>
        <v>No</v>
      </c>
      <c r="CJ483" s="77">
        <f>VLOOKUP(F483,'N2K Features'!$D$5:$CL$125,83,FALSE)</f>
        <v>0</v>
      </c>
      <c r="CK483" s="77">
        <f>VLOOKUP(F483,'N2K Features'!$D$5:$CL$125,84,FALSE)</f>
        <v>0</v>
      </c>
      <c r="CL483" s="77" t="str">
        <f>VLOOKUP(F483,'N2K Features'!$D$5:$CL$125,85,FALSE)</f>
        <v>Yes</v>
      </c>
      <c r="CM483" s="77">
        <f>VLOOKUP(F483,'N2K Features'!$D$5:$CL$125,86,FALSE)</f>
        <v>0</v>
      </c>
      <c r="CN483" s="77" t="str">
        <f>VLOOKUP(F483,'N2K Features'!$D$5:$CL$125,87,FALSE)</f>
        <v>Iconic bird in Wales. Interest for birdwatchers and public.</v>
      </c>
    </row>
  </sheetData>
  <autoFilter ref="A4:Q483">
    <filterColumn colId="1">
      <filters>
        <filter val="Afon Eden – Cors Goch Trawsfynydd"/>
      </filters>
    </filterColumn>
  </autoFilter>
  <mergeCells count="51">
    <mergeCell ref="CL1:CN1"/>
    <mergeCell ref="U2:AI2"/>
    <mergeCell ref="AJ2:AO2"/>
    <mergeCell ref="AV2:BD2"/>
    <mergeCell ref="BE2:BG2"/>
    <mergeCell ref="CI2:CK2"/>
    <mergeCell ref="CL2:CN2"/>
    <mergeCell ref="BT2:BY2"/>
    <mergeCell ref="BZ2:CB2"/>
    <mergeCell ref="CC2:CE2"/>
    <mergeCell ref="CF2:CH2"/>
    <mergeCell ref="AP2:AU2"/>
    <mergeCell ref="BH2:BJ2"/>
    <mergeCell ref="BK2:BM2"/>
    <mergeCell ref="BN2:BS2"/>
    <mergeCell ref="U1:BG1"/>
    <mergeCell ref="BH1:CK1"/>
    <mergeCell ref="BK3:BM3"/>
    <mergeCell ref="X3:Z3"/>
    <mergeCell ref="AA3:AC3"/>
    <mergeCell ref="AD3:AF3"/>
    <mergeCell ref="BT3:BV3"/>
    <mergeCell ref="AV3:AX3"/>
    <mergeCell ref="AY3:BA3"/>
    <mergeCell ref="BB3:BD3"/>
    <mergeCell ref="BE3:BG3"/>
    <mergeCell ref="BH3:BJ3"/>
    <mergeCell ref="AJ3:AL3"/>
    <mergeCell ref="AP3:AR3"/>
    <mergeCell ref="AS3:AU3"/>
    <mergeCell ref="BW3:BY3"/>
    <mergeCell ref="CI3:CK3"/>
    <mergeCell ref="BZ3:CB3"/>
    <mergeCell ref="CC3:CE3"/>
    <mergeCell ref="CF3:CH3"/>
    <mergeCell ref="CL3:CN3"/>
    <mergeCell ref="BQ3:BS3"/>
    <mergeCell ref="A1:H3"/>
    <mergeCell ref="I1:T1"/>
    <mergeCell ref="I2:K2"/>
    <mergeCell ref="L2:N2"/>
    <mergeCell ref="O2:Q2"/>
    <mergeCell ref="R2:T2"/>
    <mergeCell ref="I3:K3"/>
    <mergeCell ref="L3:N3"/>
    <mergeCell ref="O3:Q3"/>
    <mergeCell ref="R3:T3"/>
    <mergeCell ref="U3:W3"/>
    <mergeCell ref="BN3:BP3"/>
    <mergeCell ref="AG3:AI3"/>
    <mergeCell ref="AM3:AO3"/>
  </mergeCells>
  <conditionalFormatting sqref="I5:CN483">
    <cfRule type="cellIs" dxfId="131" priority="47" operator="equal">
      <formula>"not assessed"</formula>
    </cfRule>
    <cfRule type="cellIs" dxfId="130" priority="48" operator="equal">
      <formula>"no"</formula>
    </cfRule>
    <cfRule type="cellIs" dxfId="129" priority="49" operator="equal">
      <formula>"yes"</formula>
    </cfRule>
  </conditionalFormatting>
  <conditionalFormatting sqref="I4:CN4">
    <cfRule type="cellIs" dxfId="128" priority="33" operator="equal">
      <formula>"Large"</formula>
    </cfRule>
    <cfRule type="cellIs" dxfId="127" priority="34" operator="equal">
      <formula>"Small"</formula>
    </cfRule>
    <cfRule type="cellIs" dxfId="126" priority="35" operator="equal">
      <formula>"High"</formula>
    </cfRule>
    <cfRule type="cellIs" dxfId="125" priority="36" operator="equal">
      <formula>"Low"</formula>
    </cfRule>
    <cfRule type="cellIs" dxfId="124" priority="37" operator="equal">
      <formula>"Moderate"</formula>
    </cfRule>
    <cfRule type="cellIs" dxfId="123" priority="38" operator="equal">
      <formula>"Large"</formula>
    </cfRule>
    <cfRule type="cellIs" dxfId="122" priority="39" operator="equal">
      <formula>"Medium"</formula>
    </cfRule>
    <cfRule type="cellIs" dxfId="121" priority="40" operator="equal">
      <formula>"Small"</formula>
    </cfRule>
    <cfRule type="cellIs" dxfId="120" priority="41" operator="equal">
      <formula>"Small"</formula>
    </cfRule>
    <cfRule type="cellIs" dxfId="119" priority="42" operator="equal">
      <formula>"Low"</formula>
    </cfRule>
    <cfRule type="cellIs" dxfId="118" priority="43" operator="equal">
      <formula>"Medium"</formula>
    </cfRule>
    <cfRule type="cellIs" dxfId="117" priority="44" operator="equal">
      <formula>$J$138</formula>
    </cfRule>
    <cfRule type="cellIs" dxfId="116" priority="45" operator="equal">
      <formula>"Medium"</formula>
    </cfRule>
    <cfRule type="cellIs" dxfId="115" priority="46" operator="equal">
      <formula>$I$59</formula>
    </cfRule>
  </conditionalFormatting>
  <conditionalFormatting sqref="A1:H3 I413:CN483 A4:CN412">
    <cfRule type="cellIs" dxfId="114" priority="29" operator="equal">
      <formula>$J$24</formula>
    </cfRule>
    <cfRule type="cellIs" dxfId="113" priority="30" operator="equal">
      <formula>$J$23</formula>
    </cfRule>
    <cfRule type="cellIs" dxfId="112" priority="31" operator="equal">
      <formula>"No"</formula>
    </cfRule>
    <cfRule type="cellIs" dxfId="111" priority="32" operator="equal">
      <formula>"yes"</formula>
    </cfRule>
  </conditionalFormatting>
  <conditionalFormatting sqref="CL1 I1:CK3 CL2:CN3">
    <cfRule type="cellIs" dxfId="110" priority="1" operator="equal">
      <formula>"Large"</formula>
    </cfRule>
    <cfRule type="cellIs" dxfId="109" priority="2" operator="equal">
      <formula>"Small"</formula>
    </cfRule>
    <cfRule type="cellIs" dxfId="108" priority="3" operator="equal">
      <formula>"High"</formula>
    </cfRule>
    <cfRule type="cellIs" dxfId="107" priority="4" operator="equal">
      <formula>"Low"</formula>
    </cfRule>
    <cfRule type="cellIs" dxfId="106" priority="5" operator="equal">
      <formula>"Moderate"</formula>
    </cfRule>
    <cfRule type="cellIs" dxfId="105" priority="6" operator="equal">
      <formula>"Large"</formula>
    </cfRule>
    <cfRule type="cellIs" dxfId="104" priority="7" operator="equal">
      <formula>"Medium"</formula>
    </cfRule>
    <cfRule type="cellIs" dxfId="103" priority="8" operator="equal">
      <formula>"Small"</formula>
    </cfRule>
    <cfRule type="cellIs" dxfId="102" priority="9" operator="equal">
      <formula>"Small"</formula>
    </cfRule>
    <cfRule type="cellIs" dxfId="101" priority="10" operator="equal">
      <formula>"Low"</formula>
    </cfRule>
    <cfRule type="cellIs" dxfId="100" priority="11" operator="equal">
      <formula>"Medium"</formula>
    </cfRule>
    <cfRule type="cellIs" dxfId="99" priority="12" operator="equal">
      <formula>#REF!</formula>
    </cfRule>
    <cfRule type="cellIs" dxfId="98" priority="13" operator="equal">
      <formula>"Medium"</formula>
    </cfRule>
    <cfRule type="cellIs" dxfId="97" priority="14" operator="equal">
      <formula>$H$20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C124"/>
  <sheetViews>
    <sheetView workbookViewId="0">
      <pane xSplit="4" ySplit="4" topLeftCell="E5" activePane="bottomRight" state="frozen"/>
      <selection pane="topRight" activeCell="F1" sqref="F1"/>
      <selection pane="bottomLeft" activeCell="A5" sqref="A5"/>
      <selection pane="bottomRight" activeCell="H122" sqref="H122"/>
    </sheetView>
  </sheetViews>
  <sheetFormatPr defaultColWidth="9" defaultRowHeight="13.8" x14ac:dyDescent="0.25"/>
  <cols>
    <col min="1" max="1" width="28.09765625" style="11" customWidth="1"/>
    <col min="2" max="2" width="8" style="11" customWidth="1"/>
    <col min="3" max="3" width="9.69921875" style="4" customWidth="1"/>
    <col min="4" max="4" width="10.5" style="4" hidden="1" customWidth="1"/>
    <col min="5" max="5" width="10.5" style="4" customWidth="1"/>
    <col min="6" max="6" width="10.5" style="229" customWidth="1"/>
    <col min="7" max="7" width="10.5" style="4" customWidth="1"/>
    <col min="8" max="9" width="58.19921875" style="114" customWidth="1"/>
    <col min="10" max="10" width="48.8984375" style="17" customWidth="1"/>
    <col min="11" max="11" width="14.59765625" style="17" customWidth="1"/>
    <col min="12" max="133" width="9" style="17"/>
    <col min="134" max="16384" width="9" style="11"/>
  </cols>
  <sheetData>
    <row r="1" spans="1:133" s="1" customFormat="1" ht="15" customHeight="1" x14ac:dyDescent="0.25">
      <c r="A1" s="313" t="s">
        <v>390</v>
      </c>
      <c r="B1" s="313"/>
      <c r="C1" s="314"/>
      <c r="D1" s="166"/>
      <c r="E1" s="207"/>
      <c r="F1" s="222"/>
      <c r="G1" s="207"/>
      <c r="H1" s="208"/>
      <c r="I1" s="208"/>
      <c r="J1" s="203"/>
      <c r="K1" s="203"/>
      <c r="L1" s="203"/>
      <c r="M1" s="203"/>
      <c r="N1" s="203"/>
      <c r="O1" s="203"/>
      <c r="P1" s="203"/>
      <c r="Q1" s="203"/>
      <c r="R1" s="203"/>
      <c r="S1" s="203"/>
      <c r="T1" s="203"/>
      <c r="U1" s="203"/>
      <c r="V1" s="203"/>
      <c r="W1" s="203"/>
      <c r="X1" s="203"/>
      <c r="Y1" s="203"/>
      <c r="Z1" s="203"/>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row>
    <row r="2" spans="1:133" s="2" customFormat="1" ht="15" customHeight="1" x14ac:dyDescent="0.25">
      <c r="A2" s="315"/>
      <c r="B2" s="315"/>
      <c r="C2" s="316"/>
      <c r="D2" s="65"/>
      <c r="E2" s="207"/>
      <c r="F2" s="222"/>
      <c r="G2" s="207"/>
      <c r="H2" s="209"/>
      <c r="I2" s="209"/>
      <c r="J2" s="204"/>
      <c r="K2" s="204"/>
      <c r="L2" s="204"/>
      <c r="M2" s="204"/>
      <c r="N2" s="204"/>
      <c r="O2" s="204"/>
      <c r="P2" s="204"/>
      <c r="Q2" s="204"/>
      <c r="R2" s="204"/>
      <c r="S2" s="204"/>
      <c r="T2" s="204"/>
      <c r="U2" s="204"/>
      <c r="V2" s="204"/>
      <c r="W2" s="204"/>
      <c r="X2" s="204"/>
      <c r="Y2" s="204"/>
      <c r="Z2" s="204"/>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row>
    <row r="3" spans="1:133" s="87" customFormat="1" ht="14.4" thickBot="1" x14ac:dyDescent="0.25">
      <c r="A3" s="317"/>
      <c r="B3" s="317"/>
      <c r="C3" s="318"/>
      <c r="D3" s="85"/>
      <c r="E3" s="205"/>
      <c r="F3" s="223"/>
      <c r="G3" s="205"/>
      <c r="H3" s="206" t="s">
        <v>1029</v>
      </c>
      <c r="I3" s="206" t="s">
        <v>1200</v>
      </c>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row>
    <row r="4" spans="1:133" s="5" customFormat="1" ht="14.4" thickBot="1" x14ac:dyDescent="0.3">
      <c r="A4" s="72" t="s">
        <v>194</v>
      </c>
      <c r="B4" s="73" t="s">
        <v>941</v>
      </c>
      <c r="C4" s="74" t="s">
        <v>389</v>
      </c>
      <c r="D4" s="66"/>
      <c r="E4" s="66" t="s">
        <v>1176</v>
      </c>
      <c r="F4" s="224" t="s">
        <v>430</v>
      </c>
      <c r="G4" s="66" t="s">
        <v>1199</v>
      </c>
      <c r="H4" s="110"/>
      <c r="I4" s="110"/>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row>
    <row r="5" spans="1:133" ht="43.2" hidden="1" x14ac:dyDescent="0.3">
      <c r="A5" s="70" t="s">
        <v>287</v>
      </c>
      <c r="B5" s="115" t="s">
        <v>942</v>
      </c>
      <c r="C5" s="71">
        <v>39.800240712752199</v>
      </c>
      <c r="D5" s="67" t="e">
        <f>COUNTIF(#REF!, "yes")</f>
        <v>#REF!</v>
      </c>
      <c r="E5" s="199" t="s">
        <v>778</v>
      </c>
      <c r="F5" s="225"/>
      <c r="G5" s="210" t="s">
        <v>1179</v>
      </c>
      <c r="H5" s="111" t="s">
        <v>939</v>
      </c>
      <c r="I5" s="111" t="s">
        <v>1011</v>
      </c>
    </row>
    <row r="6" spans="1:133" ht="57.6" hidden="1" x14ac:dyDescent="0.3">
      <c r="A6" s="69" t="s">
        <v>293</v>
      </c>
      <c r="B6" s="115" t="s">
        <v>942</v>
      </c>
      <c r="C6" s="68">
        <v>284.64726975475298</v>
      </c>
      <c r="D6" s="67" t="e">
        <f>COUNTIF(#REF!, "yes")</f>
        <v>#REF!</v>
      </c>
      <c r="E6" s="199" t="s">
        <v>559</v>
      </c>
      <c r="F6" s="225"/>
      <c r="G6" s="210" t="s">
        <v>1180</v>
      </c>
      <c r="H6" s="111" t="s">
        <v>1012</v>
      </c>
      <c r="I6" s="111" t="s">
        <v>1013</v>
      </c>
    </row>
    <row r="7" spans="1:133" ht="57.6" hidden="1" x14ac:dyDescent="0.3">
      <c r="A7" s="69" t="s">
        <v>281</v>
      </c>
      <c r="B7" s="115" t="s">
        <v>942</v>
      </c>
      <c r="C7" s="68">
        <v>114.196223896627</v>
      </c>
      <c r="D7" s="67" t="e">
        <f>COUNTIF(#REF!, "yes")</f>
        <v>#REF!</v>
      </c>
      <c r="E7" s="199" t="s">
        <v>559</v>
      </c>
      <c r="F7" s="225"/>
      <c r="G7" s="210" t="s">
        <v>1180</v>
      </c>
      <c r="H7" s="111" t="s">
        <v>1014</v>
      </c>
      <c r="I7" s="111" t="s">
        <v>1015</v>
      </c>
    </row>
    <row r="8" spans="1:133" ht="28.8" hidden="1" x14ac:dyDescent="0.3">
      <c r="A8" s="69" t="s">
        <v>204</v>
      </c>
      <c r="B8" s="115" t="s">
        <v>942</v>
      </c>
      <c r="C8" s="68">
        <v>721.41415274231201</v>
      </c>
      <c r="D8" s="67" t="e">
        <f>COUNTIF(#REF!, "yes")</f>
        <v>#REF!</v>
      </c>
      <c r="E8" s="199" t="s">
        <v>559</v>
      </c>
      <c r="F8" s="225"/>
      <c r="G8" s="210" t="s">
        <v>1180</v>
      </c>
      <c r="H8" s="111" t="s">
        <v>1016</v>
      </c>
      <c r="I8" s="111" t="s">
        <v>1017</v>
      </c>
    </row>
    <row r="9" spans="1:133" ht="28.8" hidden="1" x14ac:dyDescent="0.3">
      <c r="A9" s="69" t="s">
        <v>238</v>
      </c>
      <c r="B9" s="115" t="s">
        <v>942</v>
      </c>
      <c r="C9" s="68">
        <v>375.85697466064101</v>
      </c>
      <c r="D9" s="67" t="e">
        <f>COUNTIF(#REF!, "yes")</f>
        <v>#REF!</v>
      </c>
      <c r="E9" s="199" t="s">
        <v>559</v>
      </c>
      <c r="F9" s="225"/>
      <c r="G9" s="210" t="s">
        <v>1180</v>
      </c>
      <c r="H9" s="111" t="s">
        <v>1018</v>
      </c>
      <c r="I9" s="111" t="s">
        <v>1019</v>
      </c>
    </row>
    <row r="10" spans="1:133" ht="28.8" hidden="1" x14ac:dyDescent="0.3">
      <c r="A10" s="69" t="s">
        <v>291</v>
      </c>
      <c r="B10" s="115" t="s">
        <v>942</v>
      </c>
      <c r="C10" s="68">
        <v>751.70647892535897</v>
      </c>
      <c r="D10" s="67" t="e">
        <f>COUNTIF(#REF!, "yes")</f>
        <v>#REF!</v>
      </c>
      <c r="E10" s="199" t="s">
        <v>559</v>
      </c>
      <c r="F10" s="225"/>
      <c r="G10" s="210" t="s">
        <v>1180</v>
      </c>
      <c r="H10" s="111" t="s">
        <v>1178</v>
      </c>
      <c r="I10" s="111" t="s">
        <v>1020</v>
      </c>
    </row>
    <row r="11" spans="1:133" ht="57.6" hidden="1" x14ac:dyDescent="0.3">
      <c r="A11" s="69" t="s">
        <v>295</v>
      </c>
      <c r="B11" s="115" t="s">
        <v>942</v>
      </c>
      <c r="C11" s="68">
        <v>168.46187047400201</v>
      </c>
      <c r="D11" s="67" t="e">
        <f>COUNTIF(#REF!, "yes")</f>
        <v>#REF!</v>
      </c>
      <c r="E11" s="199" t="s">
        <v>559</v>
      </c>
      <c r="F11" s="225"/>
      <c r="G11" s="210" t="s">
        <v>1175</v>
      </c>
      <c r="H11" s="111" t="s">
        <v>1021</v>
      </c>
      <c r="I11" s="111" t="s">
        <v>1022</v>
      </c>
    </row>
    <row r="12" spans="1:133" ht="43.2" hidden="1" x14ac:dyDescent="0.3">
      <c r="A12" s="69" t="s">
        <v>311</v>
      </c>
      <c r="B12" s="115" t="s">
        <v>942</v>
      </c>
      <c r="C12" s="68">
        <v>43.529453798370099</v>
      </c>
      <c r="D12" s="67" t="e">
        <f>COUNTIF(#REF!, "yes")</f>
        <v>#REF!</v>
      </c>
      <c r="E12" s="199" t="s">
        <v>778</v>
      </c>
      <c r="F12" s="225"/>
      <c r="G12" s="210" t="s">
        <v>470</v>
      </c>
      <c r="H12" s="111" t="s">
        <v>1023</v>
      </c>
      <c r="I12" s="111" t="s">
        <v>1024</v>
      </c>
    </row>
    <row r="13" spans="1:133" ht="57.6" hidden="1" x14ac:dyDescent="0.3">
      <c r="A13" s="69" t="s">
        <v>226</v>
      </c>
      <c r="B13" s="115" t="s">
        <v>942</v>
      </c>
      <c r="C13" s="68">
        <v>27216.9084505914</v>
      </c>
      <c r="D13" s="67" t="e">
        <f>COUNTIF(#REF!, "yes")</f>
        <v>#REF!</v>
      </c>
      <c r="E13" s="199" t="s">
        <v>1177</v>
      </c>
      <c r="F13" s="225" t="s">
        <v>377</v>
      </c>
      <c r="G13" s="210" t="s">
        <v>430</v>
      </c>
      <c r="H13" s="111" t="s">
        <v>1026</v>
      </c>
      <c r="I13" s="111" t="s">
        <v>1025</v>
      </c>
    </row>
    <row r="14" spans="1:133" ht="43.2" hidden="1" x14ac:dyDescent="0.3">
      <c r="A14" s="69" t="s">
        <v>297</v>
      </c>
      <c r="B14" s="115" t="s">
        <v>942</v>
      </c>
      <c r="C14" s="68">
        <v>70.562037220010694</v>
      </c>
      <c r="D14" s="67" t="e">
        <f>COUNTIF(#REF!, "yes")</f>
        <v>#REF!</v>
      </c>
      <c r="E14" s="199" t="s">
        <v>778</v>
      </c>
      <c r="F14" s="225"/>
      <c r="G14" s="210" t="s">
        <v>1175</v>
      </c>
      <c r="H14" s="111" t="s">
        <v>1027</v>
      </c>
      <c r="I14" s="111" t="s">
        <v>1032</v>
      </c>
    </row>
    <row r="15" spans="1:133" ht="28.8" hidden="1" x14ac:dyDescent="0.3">
      <c r="A15" s="69" t="s">
        <v>299</v>
      </c>
      <c r="B15" s="115" t="s">
        <v>942</v>
      </c>
      <c r="C15" s="68">
        <v>66.905182401169299</v>
      </c>
      <c r="D15" s="67" t="e">
        <f>COUNTIF(#REF!, "yes")</f>
        <v>#REF!</v>
      </c>
      <c r="E15" s="199" t="s">
        <v>778</v>
      </c>
      <c r="F15" s="225"/>
      <c r="G15" s="210" t="s">
        <v>1179</v>
      </c>
      <c r="H15" s="111" t="s">
        <v>1030</v>
      </c>
      <c r="I15" s="111" t="s">
        <v>1031</v>
      </c>
    </row>
    <row r="16" spans="1:133" ht="43.2" hidden="1" x14ac:dyDescent="0.3">
      <c r="A16" s="69" t="s">
        <v>301</v>
      </c>
      <c r="B16" s="115" t="s">
        <v>942</v>
      </c>
      <c r="C16" s="68">
        <v>268.98870431745797</v>
      </c>
      <c r="D16" s="67" t="e">
        <f>COUNTIF(#REF!, "yes")</f>
        <v>#REF!</v>
      </c>
      <c r="E16" s="199" t="s">
        <v>559</v>
      </c>
      <c r="F16" s="225" t="s">
        <v>377</v>
      </c>
      <c r="G16" s="210" t="s">
        <v>430</v>
      </c>
      <c r="H16" s="111" t="s">
        <v>1033</v>
      </c>
      <c r="I16" s="111" t="s">
        <v>1034</v>
      </c>
    </row>
    <row r="17" spans="1:9" ht="57.6" hidden="1" x14ac:dyDescent="0.3">
      <c r="A17" s="69" t="s">
        <v>303</v>
      </c>
      <c r="B17" s="115" t="s">
        <v>942</v>
      </c>
      <c r="C17" s="68">
        <v>3784.6326044922898</v>
      </c>
      <c r="D17" s="67" t="e">
        <f>COUNTIF(#REF!, "yes")</f>
        <v>#REF!</v>
      </c>
      <c r="E17" s="199" t="s">
        <v>777</v>
      </c>
      <c r="F17" s="225" t="s">
        <v>377</v>
      </c>
      <c r="G17" s="210" t="s">
        <v>430</v>
      </c>
      <c r="H17" s="111" t="s">
        <v>1035</v>
      </c>
      <c r="I17" s="111" t="s">
        <v>1036</v>
      </c>
    </row>
    <row r="18" spans="1:9" ht="86.4" hidden="1" x14ac:dyDescent="0.3">
      <c r="A18" s="69" t="s">
        <v>305</v>
      </c>
      <c r="B18" s="115" t="s">
        <v>942</v>
      </c>
      <c r="C18" s="68">
        <v>24.925529659945798</v>
      </c>
      <c r="D18" s="67" t="e">
        <f>COUNTIF(#REF!, "yes")</f>
        <v>#REF!</v>
      </c>
      <c r="E18" s="199" t="s">
        <v>778</v>
      </c>
      <c r="F18" s="225"/>
      <c r="G18" s="210" t="s">
        <v>1179</v>
      </c>
      <c r="H18" s="111" t="s">
        <v>1037</v>
      </c>
      <c r="I18" s="111" t="s">
        <v>1038</v>
      </c>
    </row>
    <row r="19" spans="1:9" ht="43.2" hidden="1" x14ac:dyDescent="0.3">
      <c r="A19" s="69" t="s">
        <v>307</v>
      </c>
      <c r="B19" s="115" t="s">
        <v>942</v>
      </c>
      <c r="C19" s="68">
        <v>115.70724728902</v>
      </c>
      <c r="D19" s="67" t="e">
        <f>COUNTIF(#REF!, "yes")</f>
        <v>#REF!</v>
      </c>
      <c r="E19" s="199" t="s">
        <v>559</v>
      </c>
      <c r="F19" s="225"/>
      <c r="G19" s="210" t="s">
        <v>1175</v>
      </c>
      <c r="H19" s="111" t="s">
        <v>1039</v>
      </c>
      <c r="I19" s="111" t="s">
        <v>1040</v>
      </c>
    </row>
    <row r="20" spans="1:9" ht="28.8" hidden="1" x14ac:dyDescent="0.3">
      <c r="A20" s="69" t="s">
        <v>210</v>
      </c>
      <c r="B20" s="115" t="s">
        <v>942</v>
      </c>
      <c r="C20" s="68">
        <v>95865.407135920701</v>
      </c>
      <c r="D20" s="67" t="e">
        <f>COUNTIF(#REF!, "yes")</f>
        <v>#REF!</v>
      </c>
      <c r="E20" s="199" t="s">
        <v>1177</v>
      </c>
      <c r="F20" s="225"/>
      <c r="G20" s="210" t="s">
        <v>404</v>
      </c>
      <c r="H20" s="111"/>
      <c r="I20" s="111" t="s">
        <v>378</v>
      </c>
    </row>
    <row r="21" spans="1:9" ht="43.2" hidden="1" x14ac:dyDescent="0.3">
      <c r="A21" s="69" t="s">
        <v>273</v>
      </c>
      <c r="B21" s="115" t="s">
        <v>942</v>
      </c>
      <c r="C21" s="68">
        <v>66108.3957787447</v>
      </c>
      <c r="D21" s="67" t="e">
        <f>COUNTIF(#REF!, "yes")</f>
        <v>#REF!</v>
      </c>
      <c r="E21" s="199" t="s">
        <v>1177</v>
      </c>
      <c r="F21" s="225"/>
      <c r="G21" s="210" t="s">
        <v>404</v>
      </c>
      <c r="H21" s="111" t="s">
        <v>1041</v>
      </c>
      <c r="I21" s="111" t="s">
        <v>1042</v>
      </c>
    </row>
    <row r="22" spans="1:9" ht="43.2" hidden="1" x14ac:dyDescent="0.3">
      <c r="A22" s="69" t="s">
        <v>271</v>
      </c>
      <c r="B22" s="115" t="s">
        <v>942</v>
      </c>
      <c r="C22" s="68">
        <v>1205.4288516720101</v>
      </c>
      <c r="D22" s="67" t="e">
        <f>COUNTIF(#REF!, "yes")</f>
        <v>#REF!</v>
      </c>
      <c r="E22" s="199" t="s">
        <v>777</v>
      </c>
      <c r="F22" s="225"/>
      <c r="G22" s="210" t="s">
        <v>470</v>
      </c>
      <c r="H22" s="111" t="s">
        <v>1043</v>
      </c>
      <c r="I22" s="111" t="s">
        <v>1044</v>
      </c>
    </row>
    <row r="23" spans="1:9" ht="43.2" hidden="1" x14ac:dyDescent="0.3">
      <c r="A23" s="69" t="s">
        <v>285</v>
      </c>
      <c r="B23" s="115" t="s">
        <v>942</v>
      </c>
      <c r="C23" s="68">
        <v>360.80352439082401</v>
      </c>
      <c r="D23" s="67" t="e">
        <f>COUNTIF(#REF!, "yes")</f>
        <v>#REF!</v>
      </c>
      <c r="E23" s="199" t="s">
        <v>559</v>
      </c>
      <c r="F23" s="225"/>
      <c r="G23" s="210" t="s">
        <v>1181</v>
      </c>
      <c r="H23" s="111" t="s">
        <v>1045</v>
      </c>
      <c r="I23" s="111" t="s">
        <v>1046</v>
      </c>
    </row>
    <row r="24" spans="1:9" ht="57.6" hidden="1" x14ac:dyDescent="0.3">
      <c r="A24" s="69" t="s">
        <v>374</v>
      </c>
      <c r="B24" s="115" t="s">
        <v>942</v>
      </c>
      <c r="C24" s="68">
        <v>1048.9788454771101</v>
      </c>
      <c r="D24" s="67" t="e">
        <f>COUNTIF(#REF!, "yes")</f>
        <v>#REF!</v>
      </c>
      <c r="E24" s="199" t="s">
        <v>777</v>
      </c>
      <c r="F24" s="225"/>
      <c r="G24" s="210" t="s">
        <v>404</v>
      </c>
      <c r="H24" s="111" t="s">
        <v>1047</v>
      </c>
      <c r="I24" s="111" t="s">
        <v>1048</v>
      </c>
    </row>
    <row r="25" spans="1:9" ht="43.2" hidden="1" x14ac:dyDescent="0.3">
      <c r="A25" s="69" t="s">
        <v>313</v>
      </c>
      <c r="B25" s="115" t="s">
        <v>942</v>
      </c>
      <c r="C25" s="68">
        <v>20.984464407752299</v>
      </c>
      <c r="D25" s="67" t="e">
        <f>COUNTIF(#REF!, "yes")</f>
        <v>#REF!</v>
      </c>
      <c r="E25" s="199" t="s">
        <v>778</v>
      </c>
      <c r="F25" s="225"/>
      <c r="G25" s="210" t="s">
        <v>1175</v>
      </c>
      <c r="H25" s="111" t="s">
        <v>1049</v>
      </c>
      <c r="I25" s="111" t="s">
        <v>1050</v>
      </c>
    </row>
    <row r="26" spans="1:9" ht="57.6" hidden="1" x14ac:dyDescent="0.3">
      <c r="A26" s="69" t="s">
        <v>216</v>
      </c>
      <c r="B26" s="115" t="s">
        <v>942</v>
      </c>
      <c r="C26" s="68">
        <v>9.1511483696944609</v>
      </c>
      <c r="D26" s="67" t="e">
        <f>COUNTIF(#REF!, "yes")</f>
        <v>#REF!</v>
      </c>
      <c r="E26" s="199" t="s">
        <v>778</v>
      </c>
      <c r="F26" s="225"/>
      <c r="G26" s="210" t="s">
        <v>1175</v>
      </c>
      <c r="H26" s="111" t="s">
        <v>381</v>
      </c>
      <c r="I26" s="111" t="s">
        <v>1051</v>
      </c>
    </row>
    <row r="27" spans="1:9" ht="43.2" hidden="1" x14ac:dyDescent="0.3">
      <c r="A27" s="69" t="s">
        <v>339</v>
      </c>
      <c r="B27" s="115" t="s">
        <v>942</v>
      </c>
      <c r="C27" s="68">
        <v>82.686219844242899</v>
      </c>
      <c r="D27" s="67" t="e">
        <f>COUNTIF(#REF!, "yes")</f>
        <v>#REF!</v>
      </c>
      <c r="E27" s="199" t="s">
        <v>778</v>
      </c>
      <c r="F27" s="225"/>
      <c r="G27" s="210" t="s">
        <v>1175</v>
      </c>
      <c r="H27" s="111" t="s">
        <v>1052</v>
      </c>
      <c r="I27" s="111" t="s">
        <v>1053</v>
      </c>
    </row>
    <row r="28" spans="1:9" ht="57.6" hidden="1" x14ac:dyDescent="0.3">
      <c r="A28" s="69" t="s">
        <v>321</v>
      </c>
      <c r="B28" s="115" t="s">
        <v>942</v>
      </c>
      <c r="C28" s="68">
        <v>118.76859617140001</v>
      </c>
      <c r="D28" s="67" t="e">
        <f>COUNTIF(#REF!, "yes")</f>
        <v>#REF!</v>
      </c>
      <c r="E28" s="199" t="s">
        <v>559</v>
      </c>
      <c r="F28" s="225"/>
      <c r="G28" s="210" t="s">
        <v>1175</v>
      </c>
      <c r="H28" s="111" t="s">
        <v>1054</v>
      </c>
      <c r="I28" s="111" t="s">
        <v>1055</v>
      </c>
    </row>
    <row r="29" spans="1:9" ht="57.6" hidden="1" x14ac:dyDescent="0.3">
      <c r="A29" s="69" t="s">
        <v>214</v>
      </c>
      <c r="B29" s="115" t="s">
        <v>942</v>
      </c>
      <c r="C29" s="68">
        <v>228.88261025529101</v>
      </c>
      <c r="D29" s="67" t="e">
        <f>COUNTIF(#REF!, "yes")</f>
        <v>#REF!</v>
      </c>
      <c r="E29" s="199" t="s">
        <v>559</v>
      </c>
      <c r="F29" s="225"/>
      <c r="G29" s="210" t="s">
        <v>1175</v>
      </c>
      <c r="H29" s="111" t="s">
        <v>1056</v>
      </c>
      <c r="I29" s="111" t="s">
        <v>1057</v>
      </c>
    </row>
    <row r="30" spans="1:9" ht="43.2" hidden="1" x14ac:dyDescent="0.3">
      <c r="A30" s="69" t="s">
        <v>315</v>
      </c>
      <c r="B30" s="115" t="s">
        <v>942</v>
      </c>
      <c r="C30" s="68">
        <v>346.02266542160697</v>
      </c>
      <c r="D30" s="67" t="e">
        <f>COUNTIF(#REF!, "yes")</f>
        <v>#REF!</v>
      </c>
      <c r="E30" s="199" t="s">
        <v>559</v>
      </c>
      <c r="F30" s="225"/>
      <c r="G30" s="210" t="s">
        <v>1175</v>
      </c>
      <c r="H30" s="111" t="s">
        <v>1059</v>
      </c>
      <c r="I30" s="111" t="s">
        <v>1058</v>
      </c>
    </row>
    <row r="31" spans="1:9" ht="86.4" hidden="1" x14ac:dyDescent="0.3">
      <c r="A31" s="69" t="s">
        <v>259</v>
      </c>
      <c r="B31" s="115" t="s">
        <v>942</v>
      </c>
      <c r="C31" s="68">
        <v>2813.0246938330702</v>
      </c>
      <c r="D31" s="67" t="e">
        <f>COUNTIF(#REF!, "yes")</f>
        <v>#REF!</v>
      </c>
      <c r="E31" s="199" t="s">
        <v>777</v>
      </c>
      <c r="F31" s="225"/>
      <c r="G31" s="210" t="s">
        <v>1175</v>
      </c>
      <c r="H31" s="111" t="s">
        <v>1060</v>
      </c>
      <c r="I31" s="111" t="s">
        <v>1061</v>
      </c>
    </row>
    <row r="32" spans="1:9" ht="28.8" hidden="1" x14ac:dyDescent="0.3">
      <c r="A32" s="69" t="s">
        <v>317</v>
      </c>
      <c r="B32" s="115" t="s">
        <v>942</v>
      </c>
      <c r="C32" s="68">
        <v>100.359819527437</v>
      </c>
      <c r="D32" s="67" t="e">
        <f>COUNTIF(#REF!, "yes")</f>
        <v>#REF!</v>
      </c>
      <c r="E32" s="199" t="s">
        <v>559</v>
      </c>
      <c r="F32" s="225"/>
      <c r="G32" s="210" t="s">
        <v>1175</v>
      </c>
      <c r="H32" s="111" t="s">
        <v>1063</v>
      </c>
      <c r="I32" s="111" t="s">
        <v>1062</v>
      </c>
    </row>
    <row r="33" spans="1:9" ht="86.4" hidden="1" x14ac:dyDescent="0.3">
      <c r="A33" s="69" t="s">
        <v>333</v>
      </c>
      <c r="B33" s="115" t="s">
        <v>942</v>
      </c>
      <c r="C33" s="68">
        <v>378.60733241645198</v>
      </c>
      <c r="D33" s="67" t="e">
        <f>COUNTIF(#REF!, "yes")</f>
        <v>#REF!</v>
      </c>
      <c r="E33" s="199" t="s">
        <v>559</v>
      </c>
      <c r="F33" s="225"/>
      <c r="G33" s="210" t="s">
        <v>1175</v>
      </c>
      <c r="H33" s="111" t="s">
        <v>1064</v>
      </c>
      <c r="I33" s="111" t="s">
        <v>1065</v>
      </c>
    </row>
    <row r="34" spans="1:9" ht="86.4" hidden="1" x14ac:dyDescent="0.3">
      <c r="A34" s="69" t="s">
        <v>337</v>
      </c>
      <c r="B34" s="115" t="s">
        <v>942</v>
      </c>
      <c r="C34" s="68">
        <v>439.53418192922101</v>
      </c>
      <c r="D34" s="67" t="e">
        <f>COUNTIF(#REF!, "yes")</f>
        <v>#REF!</v>
      </c>
      <c r="E34" s="199" t="s">
        <v>559</v>
      </c>
      <c r="F34" s="225"/>
      <c r="G34" s="210" t="s">
        <v>1175</v>
      </c>
      <c r="H34" s="111" t="s">
        <v>1066</v>
      </c>
      <c r="I34" s="111" t="s">
        <v>1067</v>
      </c>
    </row>
    <row r="35" spans="1:9" ht="43.2" hidden="1" x14ac:dyDescent="0.3">
      <c r="A35" s="69" t="s">
        <v>261</v>
      </c>
      <c r="B35" s="115" t="s">
        <v>942</v>
      </c>
      <c r="C35" s="68">
        <v>861.98965674815497</v>
      </c>
      <c r="D35" s="67" t="e">
        <f>COUNTIF(#REF!, "yes")</f>
        <v>#REF!</v>
      </c>
      <c r="E35" s="199" t="s">
        <v>559</v>
      </c>
      <c r="F35" s="225"/>
      <c r="G35" s="210" t="s">
        <v>1182</v>
      </c>
      <c r="H35" s="111" t="s">
        <v>1068</v>
      </c>
      <c r="I35" s="111" t="s">
        <v>1069</v>
      </c>
    </row>
    <row r="36" spans="1:9" ht="57.6" hidden="1" x14ac:dyDescent="0.3">
      <c r="A36" s="69" t="s">
        <v>263</v>
      </c>
      <c r="B36" s="115" t="s">
        <v>942</v>
      </c>
      <c r="C36" s="68">
        <v>653.01833982466496</v>
      </c>
      <c r="D36" s="67" t="e">
        <f>COUNTIF(#REF!, "yes")</f>
        <v>#REF!</v>
      </c>
      <c r="E36" s="199" t="s">
        <v>559</v>
      </c>
      <c r="F36" s="225"/>
      <c r="G36" s="210" t="s">
        <v>1182</v>
      </c>
      <c r="H36" s="111" t="s">
        <v>1070</v>
      </c>
      <c r="I36" s="111" t="s">
        <v>1071</v>
      </c>
    </row>
    <row r="37" spans="1:9" ht="86.4" hidden="1" x14ac:dyDescent="0.3">
      <c r="A37" s="69" t="s">
        <v>319</v>
      </c>
      <c r="B37" s="115" t="s">
        <v>942</v>
      </c>
      <c r="C37" s="68">
        <v>144.54043579219399</v>
      </c>
      <c r="D37" s="67" t="e">
        <f>COUNTIF(#REF!, "yes")</f>
        <v>#REF!</v>
      </c>
      <c r="E37" s="199" t="s">
        <v>559</v>
      </c>
      <c r="F37" s="225"/>
      <c r="G37" s="210" t="s">
        <v>1182</v>
      </c>
      <c r="H37" s="111" t="s">
        <v>1072</v>
      </c>
      <c r="I37" s="111" t="s">
        <v>1073</v>
      </c>
    </row>
    <row r="38" spans="1:9" ht="100.8" hidden="1" x14ac:dyDescent="0.3">
      <c r="A38" s="69" t="s">
        <v>357</v>
      </c>
      <c r="B38" s="115" t="s">
        <v>942</v>
      </c>
      <c r="C38" s="68">
        <v>283.826146957753</v>
      </c>
      <c r="D38" s="67" t="e">
        <f>COUNTIF(#REF!, "yes")</f>
        <v>#REF!</v>
      </c>
      <c r="E38" s="199" t="s">
        <v>559</v>
      </c>
      <c r="F38" s="225"/>
      <c r="G38" s="210" t="s">
        <v>1182</v>
      </c>
      <c r="H38" s="111" t="s">
        <v>1074</v>
      </c>
      <c r="I38" s="111"/>
    </row>
    <row r="39" spans="1:9" ht="72" hidden="1" x14ac:dyDescent="0.3">
      <c r="A39" s="69" t="s">
        <v>220</v>
      </c>
      <c r="B39" s="115" t="s">
        <v>942</v>
      </c>
      <c r="C39" s="68">
        <v>467.33923951351898</v>
      </c>
      <c r="D39" s="67" t="e">
        <f>COUNTIF(#REF!, "yes")</f>
        <v>#REF!</v>
      </c>
      <c r="E39" s="199" t="s">
        <v>559</v>
      </c>
      <c r="F39" s="225"/>
      <c r="G39" s="210" t="s">
        <v>1182</v>
      </c>
      <c r="H39" s="111" t="s">
        <v>935</v>
      </c>
      <c r="I39" s="111"/>
    </row>
    <row r="40" spans="1:9" ht="28.8" hidden="1" x14ac:dyDescent="0.3">
      <c r="A40" s="69" t="s">
        <v>222</v>
      </c>
      <c r="B40" s="116" t="s">
        <v>943</v>
      </c>
      <c r="C40" s="68">
        <v>299.74349360540299</v>
      </c>
      <c r="D40" s="67" t="e">
        <f>COUNTIF(#REF!, "yes")</f>
        <v>#REF!</v>
      </c>
      <c r="E40" s="199" t="s">
        <v>559</v>
      </c>
      <c r="F40" s="225"/>
      <c r="G40" s="210" t="s">
        <v>1182</v>
      </c>
      <c r="H40" s="111" t="s">
        <v>1075</v>
      </c>
      <c r="I40" s="111" t="s">
        <v>1076</v>
      </c>
    </row>
    <row r="41" spans="1:9" ht="57.6" hidden="1" x14ac:dyDescent="0.3">
      <c r="A41" s="69" t="s">
        <v>249</v>
      </c>
      <c r="B41" s="116" t="s">
        <v>943</v>
      </c>
      <c r="C41" s="68">
        <v>84.197830487364598</v>
      </c>
      <c r="D41" s="67" t="e">
        <f>COUNTIF(#REF!, "yes")</f>
        <v>#REF!</v>
      </c>
      <c r="E41" s="199" t="s">
        <v>778</v>
      </c>
      <c r="F41" s="225"/>
      <c r="G41" s="210" t="s">
        <v>1182</v>
      </c>
      <c r="H41" s="111" t="s">
        <v>1077</v>
      </c>
      <c r="I41" s="111" t="s">
        <v>1078</v>
      </c>
    </row>
    <row r="42" spans="1:9" ht="72" hidden="1" x14ac:dyDescent="0.3">
      <c r="A42" s="69" t="s">
        <v>384</v>
      </c>
      <c r="B42" s="116" t="s">
        <v>943</v>
      </c>
      <c r="C42" s="68">
        <v>28.768952661731699</v>
      </c>
      <c r="D42" s="67" t="e">
        <f>COUNTIF(#REF!, "yes")</f>
        <v>#REF!</v>
      </c>
      <c r="E42" s="199" t="s">
        <v>778</v>
      </c>
      <c r="F42" s="225"/>
      <c r="G42" s="210" t="s">
        <v>1175</v>
      </c>
      <c r="H42" s="111" t="s">
        <v>1079</v>
      </c>
      <c r="I42" s="111" t="s">
        <v>1080</v>
      </c>
    </row>
    <row r="43" spans="1:9" ht="57.6" hidden="1" x14ac:dyDescent="0.3">
      <c r="A43" s="69" t="s">
        <v>325</v>
      </c>
      <c r="B43" s="116" t="s">
        <v>943</v>
      </c>
      <c r="C43" s="68">
        <v>4122.2696466990901</v>
      </c>
      <c r="D43" s="67" t="e">
        <f>COUNTIF(#REF!, "yes")</f>
        <v>#REF!</v>
      </c>
      <c r="E43" s="199" t="s">
        <v>777</v>
      </c>
      <c r="F43" s="225" t="s">
        <v>377</v>
      </c>
      <c r="G43" s="210" t="s">
        <v>1175</v>
      </c>
      <c r="H43" s="111" t="s">
        <v>385</v>
      </c>
      <c r="I43" s="111" t="s">
        <v>385</v>
      </c>
    </row>
    <row r="44" spans="1:9" ht="57.6" hidden="1" x14ac:dyDescent="0.3">
      <c r="A44" s="69" t="s">
        <v>386</v>
      </c>
      <c r="B44" s="116" t="s">
        <v>943</v>
      </c>
      <c r="C44" s="68">
        <v>15806.0130235612</v>
      </c>
      <c r="D44" s="67" t="e">
        <f>COUNTIF(#REF!, "yes")</f>
        <v>#REF!</v>
      </c>
      <c r="E44" s="199" t="s">
        <v>1177</v>
      </c>
      <c r="F44" s="225"/>
      <c r="G44" s="210" t="s">
        <v>1183</v>
      </c>
      <c r="H44" s="111" t="s">
        <v>1082</v>
      </c>
      <c r="I44" s="111" t="s">
        <v>1081</v>
      </c>
    </row>
    <row r="45" spans="1:9" ht="72" hidden="1" x14ac:dyDescent="0.3">
      <c r="A45" s="69" t="s">
        <v>329</v>
      </c>
      <c r="B45" s="116" t="s">
        <v>943</v>
      </c>
      <c r="C45" s="68">
        <v>207.122748562232</v>
      </c>
      <c r="D45" s="67" t="e">
        <f>COUNTIF(#REF!, "yes")</f>
        <v>#REF!</v>
      </c>
      <c r="E45" s="199" t="s">
        <v>559</v>
      </c>
      <c r="F45" s="225"/>
      <c r="G45" s="210" t="s">
        <v>1184</v>
      </c>
      <c r="H45" s="111" t="s">
        <v>1083</v>
      </c>
      <c r="I45" s="111" t="s">
        <v>1084</v>
      </c>
    </row>
    <row r="46" spans="1:9" ht="43.2" hidden="1" x14ac:dyDescent="0.3">
      <c r="A46" s="69" t="s">
        <v>218</v>
      </c>
      <c r="B46" s="116" t="s">
        <v>943</v>
      </c>
      <c r="C46" s="68">
        <v>12.7451464136435</v>
      </c>
      <c r="D46" s="67" t="e">
        <f>COUNTIF(#REF!, "yes")</f>
        <v>#REF!</v>
      </c>
      <c r="E46" s="199" t="s">
        <v>778</v>
      </c>
      <c r="F46" s="225"/>
      <c r="G46" s="210" t="s">
        <v>1185</v>
      </c>
      <c r="H46" s="111" t="s">
        <v>1086</v>
      </c>
      <c r="I46" s="111" t="s">
        <v>1085</v>
      </c>
    </row>
    <row r="47" spans="1:9" ht="43.2" hidden="1" x14ac:dyDescent="0.3">
      <c r="A47" s="69" t="s">
        <v>331</v>
      </c>
      <c r="B47" s="116" t="s">
        <v>943</v>
      </c>
      <c r="C47" s="68">
        <v>6.4711354699985799</v>
      </c>
      <c r="D47" s="67" t="e">
        <f>COUNTIF(#REF!, "yes")</f>
        <v>#REF!</v>
      </c>
      <c r="E47" s="199" t="s">
        <v>778</v>
      </c>
      <c r="F47" s="225"/>
      <c r="G47" s="210" t="s">
        <v>1186</v>
      </c>
      <c r="H47" s="111" t="s">
        <v>1087</v>
      </c>
      <c r="I47" s="111" t="s">
        <v>1089</v>
      </c>
    </row>
    <row r="48" spans="1:9" ht="28.8" hidden="1" x14ac:dyDescent="0.3">
      <c r="A48" s="69" t="s">
        <v>228</v>
      </c>
      <c r="B48" s="116" t="s">
        <v>943</v>
      </c>
      <c r="C48" s="68">
        <v>8609.8704345810893</v>
      </c>
      <c r="D48" s="67" t="e">
        <f>COUNTIF(#REF!, "yes")</f>
        <v>#REF!</v>
      </c>
      <c r="E48" s="199" t="s">
        <v>777</v>
      </c>
      <c r="F48" s="225" t="s">
        <v>377</v>
      </c>
      <c r="G48" s="211" t="s">
        <v>430</v>
      </c>
      <c r="H48" s="111" t="s">
        <v>1088</v>
      </c>
      <c r="I48" s="111" t="s">
        <v>1090</v>
      </c>
    </row>
    <row r="49" spans="1:11" ht="115.2" x14ac:dyDescent="0.3">
      <c r="A49" s="69" t="s">
        <v>232</v>
      </c>
      <c r="B49" s="116" t="s">
        <v>943</v>
      </c>
      <c r="C49" s="68">
        <v>19736.229007468399</v>
      </c>
      <c r="D49" s="67" t="e">
        <f>COUNTIF(#REF!, "yes")</f>
        <v>#REF!</v>
      </c>
      <c r="E49" s="199" t="s">
        <v>1177</v>
      </c>
      <c r="F49" s="225" t="s">
        <v>377</v>
      </c>
      <c r="G49" s="211" t="s">
        <v>430</v>
      </c>
      <c r="H49" s="111" t="s">
        <v>1091</v>
      </c>
      <c r="I49" s="233" t="s">
        <v>1240</v>
      </c>
      <c r="J49" s="231"/>
      <c r="K49" s="232"/>
    </row>
    <row r="50" spans="1:11" ht="28.8" hidden="1" x14ac:dyDescent="0.3">
      <c r="A50" s="69" t="s">
        <v>224</v>
      </c>
      <c r="B50" s="116" t="s">
        <v>943</v>
      </c>
      <c r="C50" s="68">
        <v>949.90011393731402</v>
      </c>
      <c r="D50" s="67" t="e">
        <f>COUNTIF(#REF!, "yes")</f>
        <v>#REF!</v>
      </c>
      <c r="E50" s="199" t="s">
        <v>559</v>
      </c>
      <c r="F50" s="225"/>
      <c r="G50" s="210" t="s">
        <v>1182</v>
      </c>
      <c r="H50" s="111" t="s">
        <v>1092</v>
      </c>
      <c r="I50" s="111" t="s">
        <v>1093</v>
      </c>
    </row>
    <row r="51" spans="1:11" ht="72" hidden="1" x14ac:dyDescent="0.3">
      <c r="A51" s="69" t="s">
        <v>277</v>
      </c>
      <c r="B51" s="116" t="s">
        <v>943</v>
      </c>
      <c r="C51" s="68">
        <v>1057.7635118000801</v>
      </c>
      <c r="D51" s="67" t="e">
        <f>COUNTIF(#REF!, "yes")</f>
        <v>#REF!</v>
      </c>
      <c r="E51" s="199" t="s">
        <v>777</v>
      </c>
      <c r="F51" s="225"/>
      <c r="G51" s="210" t="s">
        <v>470</v>
      </c>
      <c r="H51" s="111" t="s">
        <v>1094</v>
      </c>
      <c r="I51" s="111" t="s">
        <v>1095</v>
      </c>
    </row>
    <row r="52" spans="1:11" ht="57.6" hidden="1" x14ac:dyDescent="0.3">
      <c r="A52" s="69" t="s">
        <v>581</v>
      </c>
      <c r="B52" s="116" t="s">
        <v>943</v>
      </c>
      <c r="C52" s="68">
        <v>463.87147782205</v>
      </c>
      <c r="D52" s="67" t="e">
        <f>COUNTIF(#REF!, "yes")</f>
        <v>#REF!</v>
      </c>
      <c r="E52" s="199" t="s">
        <v>559</v>
      </c>
      <c r="F52" s="225"/>
      <c r="G52" s="210" t="s">
        <v>470</v>
      </c>
      <c r="H52" s="111"/>
      <c r="I52" s="111" t="s">
        <v>1238</v>
      </c>
    </row>
    <row r="53" spans="1:11" ht="43.2" hidden="1" x14ac:dyDescent="0.3">
      <c r="A53" s="69" t="s">
        <v>279</v>
      </c>
      <c r="B53" s="116" t="s">
        <v>943</v>
      </c>
      <c r="C53" s="68">
        <v>13.9996198148859</v>
      </c>
      <c r="D53" s="67" t="e">
        <f>COUNTIF(#REF!, "yes")</f>
        <v>#REF!</v>
      </c>
      <c r="E53" s="199" t="s">
        <v>778</v>
      </c>
      <c r="F53" s="225"/>
      <c r="G53" s="210" t="s">
        <v>1187</v>
      </c>
      <c r="H53" s="111" t="s">
        <v>1096</v>
      </c>
      <c r="I53" s="111" t="s">
        <v>1028</v>
      </c>
    </row>
    <row r="54" spans="1:11" ht="57.6" hidden="1" x14ac:dyDescent="0.3">
      <c r="A54" s="69" t="s">
        <v>309</v>
      </c>
      <c r="B54" s="116" t="s">
        <v>943</v>
      </c>
      <c r="C54" s="68">
        <v>58.197220424005302</v>
      </c>
      <c r="D54" s="67" t="e">
        <f>COUNTIF(#REF!, "yes")</f>
        <v>#REF!</v>
      </c>
      <c r="E54" s="199" t="s">
        <v>778</v>
      </c>
      <c r="F54" s="225"/>
      <c r="G54" s="210" t="s">
        <v>1179</v>
      </c>
      <c r="H54" s="111" t="s">
        <v>1097</v>
      </c>
      <c r="I54" s="111" t="s">
        <v>1098</v>
      </c>
    </row>
    <row r="55" spans="1:11" ht="28.8" hidden="1" x14ac:dyDescent="0.3">
      <c r="A55" s="69" t="s">
        <v>202</v>
      </c>
      <c r="B55" s="116" t="s">
        <v>943</v>
      </c>
      <c r="C55" s="68">
        <v>188.77061114004999</v>
      </c>
      <c r="D55" s="67" t="e">
        <f>COUNTIF(#REF!, "yes")</f>
        <v>#REF!</v>
      </c>
      <c r="E55" s="199" t="s">
        <v>559</v>
      </c>
      <c r="F55" s="225"/>
      <c r="G55" s="210" t="s">
        <v>1188</v>
      </c>
      <c r="H55" s="111" t="s">
        <v>1099</v>
      </c>
      <c r="I55" s="111" t="s">
        <v>1100</v>
      </c>
    </row>
    <row r="56" spans="1:11" ht="43.2" hidden="1" x14ac:dyDescent="0.3">
      <c r="A56" s="69" t="s">
        <v>341</v>
      </c>
      <c r="B56" s="116" t="s">
        <v>943</v>
      </c>
      <c r="C56" s="68">
        <v>231.87942437560901</v>
      </c>
      <c r="D56" s="67" t="e">
        <f>COUNTIF(#REF!, "yes")</f>
        <v>#REF!</v>
      </c>
      <c r="E56" s="199" t="s">
        <v>559</v>
      </c>
      <c r="F56" s="225"/>
      <c r="G56" s="210" t="s">
        <v>1175</v>
      </c>
      <c r="H56" s="111" t="s">
        <v>1101</v>
      </c>
      <c r="I56" s="111" t="s">
        <v>1102</v>
      </c>
    </row>
    <row r="57" spans="1:11" ht="57.6" hidden="1" x14ac:dyDescent="0.3">
      <c r="A57" s="69" t="s">
        <v>208</v>
      </c>
      <c r="B57" s="116" t="s">
        <v>943</v>
      </c>
      <c r="C57" s="68">
        <v>1776.3105570529201</v>
      </c>
      <c r="D57" s="67" t="e">
        <f>COUNTIF(#REF!, "yes")</f>
        <v>#REF!</v>
      </c>
      <c r="E57" s="199" t="s">
        <v>777</v>
      </c>
      <c r="F57" s="225"/>
      <c r="G57" s="210" t="s">
        <v>1189</v>
      </c>
      <c r="H57" s="111" t="s">
        <v>380</v>
      </c>
      <c r="I57" s="111"/>
    </row>
    <row r="58" spans="1:11" ht="72" hidden="1" x14ac:dyDescent="0.3">
      <c r="A58" s="69" t="s">
        <v>343</v>
      </c>
      <c r="B58" s="116" t="s">
        <v>943</v>
      </c>
      <c r="C58" s="68">
        <v>20.917964508053</v>
      </c>
      <c r="D58" s="67" t="e">
        <f>COUNTIF(#REF!, "yes")</f>
        <v>#REF!</v>
      </c>
      <c r="E58" s="199" t="s">
        <v>778</v>
      </c>
      <c r="F58" s="225"/>
      <c r="G58" s="210" t="s">
        <v>1187</v>
      </c>
      <c r="H58" s="111" t="s">
        <v>1103</v>
      </c>
      <c r="I58" s="111" t="s">
        <v>1104</v>
      </c>
    </row>
    <row r="59" spans="1:11" ht="72" hidden="1" x14ac:dyDescent="0.3">
      <c r="A59" s="69" t="s">
        <v>257</v>
      </c>
      <c r="B59" s="116" t="s">
        <v>943</v>
      </c>
      <c r="C59" s="68">
        <v>302.81062866769201</v>
      </c>
      <c r="D59" s="67" t="e">
        <f>COUNTIF(#REF!, "yes")</f>
        <v>#REF!</v>
      </c>
      <c r="E59" s="199" t="s">
        <v>559</v>
      </c>
      <c r="F59" s="225"/>
      <c r="G59" s="210" t="s">
        <v>470</v>
      </c>
      <c r="H59" s="111" t="s">
        <v>1105</v>
      </c>
      <c r="I59" s="111" t="s">
        <v>1106</v>
      </c>
    </row>
    <row r="60" spans="1:11" ht="86.4" hidden="1" x14ac:dyDescent="0.3">
      <c r="A60" s="69" t="s">
        <v>345</v>
      </c>
      <c r="B60" s="116" t="s">
        <v>943</v>
      </c>
      <c r="C60" s="68">
        <v>42.109960227761597</v>
      </c>
      <c r="D60" s="67" t="e">
        <f>COUNTIF(#REF!, "yes")</f>
        <v>#REF!</v>
      </c>
      <c r="E60" s="199" t="s">
        <v>778</v>
      </c>
      <c r="F60" s="225"/>
      <c r="G60" s="210" t="s">
        <v>1190</v>
      </c>
      <c r="H60" s="111" t="s">
        <v>1107</v>
      </c>
      <c r="I60" s="111" t="s">
        <v>1108</v>
      </c>
    </row>
    <row r="61" spans="1:11" ht="72" hidden="1" x14ac:dyDescent="0.3">
      <c r="A61" s="69" t="s">
        <v>335</v>
      </c>
      <c r="B61" s="116" t="s">
        <v>943</v>
      </c>
      <c r="C61" s="68">
        <v>150.10801367223701</v>
      </c>
      <c r="D61" s="67" t="e">
        <f>COUNTIF(#REF!, "yes")</f>
        <v>#REF!</v>
      </c>
      <c r="E61" s="199" t="s">
        <v>559</v>
      </c>
      <c r="F61" s="225"/>
      <c r="G61" s="210" t="s">
        <v>1182</v>
      </c>
      <c r="H61" s="111" t="s">
        <v>1109</v>
      </c>
      <c r="I61" s="111" t="s">
        <v>1046</v>
      </c>
    </row>
    <row r="62" spans="1:11" ht="43.2" hidden="1" x14ac:dyDescent="0.3">
      <c r="A62" s="69" t="s">
        <v>349</v>
      </c>
      <c r="B62" s="116" t="s">
        <v>943</v>
      </c>
      <c r="C62" s="68">
        <v>609.965794122788</v>
      </c>
      <c r="D62" s="67" t="e">
        <f>COUNTIF(#REF!, "yes")</f>
        <v>#REF!</v>
      </c>
      <c r="E62" s="199" t="s">
        <v>559</v>
      </c>
      <c r="F62" s="225"/>
      <c r="G62" s="210" t="s">
        <v>1189</v>
      </c>
      <c r="H62" s="111" t="s">
        <v>1110</v>
      </c>
      <c r="I62" s="111" t="s">
        <v>1111</v>
      </c>
    </row>
    <row r="63" spans="1:11" ht="72" hidden="1" x14ac:dyDescent="0.3">
      <c r="A63" s="69" t="s">
        <v>351</v>
      </c>
      <c r="B63" s="116" t="s">
        <v>943</v>
      </c>
      <c r="C63" s="68">
        <v>69.717717162281502</v>
      </c>
      <c r="D63" s="67" t="e">
        <f>COUNTIF(#REF!, "yes")</f>
        <v>#REF!</v>
      </c>
      <c r="E63" s="199" t="s">
        <v>778</v>
      </c>
      <c r="F63" s="225"/>
      <c r="G63" s="210" t="s">
        <v>1187</v>
      </c>
      <c r="H63" s="111" t="s">
        <v>1112</v>
      </c>
      <c r="I63" s="111" t="s">
        <v>1113</v>
      </c>
    </row>
    <row r="64" spans="1:11" ht="57.6" hidden="1" x14ac:dyDescent="0.3">
      <c r="A64" s="69" t="s">
        <v>196</v>
      </c>
      <c r="B64" s="116" t="s">
        <v>943</v>
      </c>
      <c r="C64" s="68">
        <v>1190.89816680078</v>
      </c>
      <c r="D64" s="67" t="e">
        <f>COUNTIF(#REF!, "yes")</f>
        <v>#REF!</v>
      </c>
      <c r="E64" s="199" t="s">
        <v>777</v>
      </c>
      <c r="F64" s="225"/>
      <c r="G64" s="210" t="s">
        <v>1191</v>
      </c>
      <c r="H64" s="111" t="s">
        <v>1114</v>
      </c>
      <c r="I64" s="111" t="s">
        <v>1115</v>
      </c>
    </row>
    <row r="65" spans="1:9" ht="57.6" hidden="1" x14ac:dyDescent="0.3">
      <c r="A65" s="69" t="s">
        <v>255</v>
      </c>
      <c r="B65" s="116" t="s">
        <v>943</v>
      </c>
      <c r="C65" s="68">
        <v>1594.74331177308</v>
      </c>
      <c r="D65" s="67" t="e">
        <f>COUNTIF(#REF!, "yes")</f>
        <v>#REF!</v>
      </c>
      <c r="E65" s="199" t="s">
        <v>777</v>
      </c>
      <c r="F65" s="225"/>
      <c r="G65" s="210" t="s">
        <v>470</v>
      </c>
      <c r="H65" s="111" t="s">
        <v>1116</v>
      </c>
      <c r="I65" s="111" t="s">
        <v>1117</v>
      </c>
    </row>
    <row r="66" spans="1:9" ht="57.6" hidden="1" x14ac:dyDescent="0.3">
      <c r="A66" s="69" t="s">
        <v>234</v>
      </c>
      <c r="B66" s="116" t="s">
        <v>943</v>
      </c>
      <c r="C66" s="68">
        <v>216.10476490560799</v>
      </c>
      <c r="D66" s="67" t="e">
        <f>COUNTIF(#REF!, "yes")</f>
        <v>#REF!</v>
      </c>
      <c r="E66" s="199" t="s">
        <v>559</v>
      </c>
      <c r="F66" s="225"/>
      <c r="G66" s="210" t="s">
        <v>1192</v>
      </c>
      <c r="H66" s="111" t="s">
        <v>1118</v>
      </c>
      <c r="I66" s="111" t="s">
        <v>379</v>
      </c>
    </row>
    <row r="67" spans="1:9" ht="57.6" hidden="1" x14ac:dyDescent="0.3">
      <c r="A67" s="69" t="s">
        <v>353</v>
      </c>
      <c r="B67" s="116" t="s">
        <v>943</v>
      </c>
      <c r="C67" s="68">
        <v>22.096899957648802</v>
      </c>
      <c r="D67" s="67" t="e">
        <f>COUNTIF(#REF!, "yes")</f>
        <v>#REF!</v>
      </c>
      <c r="E67" s="199" t="s">
        <v>778</v>
      </c>
      <c r="F67" s="225"/>
      <c r="G67" s="210" t="s">
        <v>1185</v>
      </c>
      <c r="H67" s="111" t="s">
        <v>1119</v>
      </c>
      <c r="I67" s="111" t="s">
        <v>1120</v>
      </c>
    </row>
    <row r="68" spans="1:9" ht="43.2" hidden="1" x14ac:dyDescent="0.3">
      <c r="A68" s="69" t="s">
        <v>355</v>
      </c>
      <c r="B68" s="116" t="s">
        <v>943</v>
      </c>
      <c r="C68" s="68">
        <v>36.720214613629203</v>
      </c>
      <c r="D68" s="67" t="e">
        <f>COUNTIF(#REF!, "yes")</f>
        <v>#REF!</v>
      </c>
      <c r="E68" s="199" t="s">
        <v>778</v>
      </c>
      <c r="F68" s="225"/>
      <c r="G68" s="210" t="s">
        <v>1192</v>
      </c>
      <c r="H68" s="111" t="s">
        <v>1121</v>
      </c>
      <c r="I68" s="111" t="s">
        <v>1122</v>
      </c>
    </row>
    <row r="69" spans="1:9" ht="57.6" hidden="1" x14ac:dyDescent="0.3">
      <c r="A69" s="69" t="s">
        <v>582</v>
      </c>
      <c r="B69" s="116" t="s">
        <v>943</v>
      </c>
      <c r="C69" s="68">
        <v>19968.316422057698</v>
      </c>
      <c r="D69" s="67" t="e">
        <f>COUNTIF(#REF!, "yes")</f>
        <v>#REF!</v>
      </c>
      <c r="E69" s="199" t="s">
        <v>1177</v>
      </c>
      <c r="F69" s="225" t="s">
        <v>377</v>
      </c>
      <c r="G69" s="210" t="s">
        <v>430</v>
      </c>
      <c r="H69" s="111" t="s">
        <v>1123</v>
      </c>
      <c r="I69" s="111" t="s">
        <v>1124</v>
      </c>
    </row>
    <row r="70" spans="1:9" ht="28.8" hidden="1" x14ac:dyDescent="0.3">
      <c r="A70" s="69" t="s">
        <v>362</v>
      </c>
      <c r="B70" s="116" t="s">
        <v>943</v>
      </c>
      <c r="C70" s="68">
        <v>55.8451656832667</v>
      </c>
      <c r="D70" s="67" t="e">
        <f>COUNTIF(#REF!, "yes")</f>
        <v>#REF!</v>
      </c>
      <c r="E70" s="199" t="s">
        <v>778</v>
      </c>
      <c r="F70" s="225"/>
      <c r="G70" s="210" t="s">
        <v>1193</v>
      </c>
      <c r="H70" s="111" t="s">
        <v>1125</v>
      </c>
      <c r="I70" s="111" t="s">
        <v>1126</v>
      </c>
    </row>
    <row r="71" spans="1:9" ht="57.6" hidden="1" x14ac:dyDescent="0.3">
      <c r="A71" s="69" t="s">
        <v>283</v>
      </c>
      <c r="B71" s="116" t="s">
        <v>943</v>
      </c>
      <c r="C71" s="68">
        <v>1061.6981675601101</v>
      </c>
      <c r="D71" s="67" t="e">
        <f>COUNTIF(#REF!, "yes")</f>
        <v>#REF!</v>
      </c>
      <c r="E71" s="199" t="s">
        <v>777</v>
      </c>
      <c r="F71" s="225"/>
      <c r="G71" s="210" t="s">
        <v>1191</v>
      </c>
      <c r="H71" s="111" t="s">
        <v>1127</v>
      </c>
      <c r="I71" s="111" t="s">
        <v>1128</v>
      </c>
    </row>
    <row r="72" spans="1:9" ht="115.2" hidden="1" x14ac:dyDescent="0.3">
      <c r="A72" s="69" t="s">
        <v>347</v>
      </c>
      <c r="B72" s="116" t="s">
        <v>943</v>
      </c>
      <c r="C72" s="68">
        <v>39.784705659379199</v>
      </c>
      <c r="D72" s="67" t="e">
        <f>COUNTIF(#REF!, "yes")</f>
        <v>#REF!</v>
      </c>
      <c r="E72" s="199" t="s">
        <v>778</v>
      </c>
      <c r="F72" s="225"/>
      <c r="G72" s="210" t="s">
        <v>1194</v>
      </c>
      <c r="H72" s="111" t="s">
        <v>937</v>
      </c>
      <c r="I72" s="111" t="s">
        <v>1129</v>
      </c>
    </row>
    <row r="73" spans="1:9" ht="72" hidden="1" x14ac:dyDescent="0.3">
      <c r="A73" s="69" t="s">
        <v>364</v>
      </c>
      <c r="B73" s="116" t="s">
        <v>943</v>
      </c>
      <c r="C73" s="68">
        <v>40.1184244901768</v>
      </c>
      <c r="D73" s="67" t="e">
        <f>COUNTIF(#REF!, "yes")</f>
        <v>#REF!</v>
      </c>
      <c r="E73" s="199" t="s">
        <v>778</v>
      </c>
      <c r="F73" s="225" t="s">
        <v>1144</v>
      </c>
      <c r="G73" s="210" t="s">
        <v>1182</v>
      </c>
      <c r="H73" s="111" t="s">
        <v>1130</v>
      </c>
      <c r="I73" s="111" t="s">
        <v>1131</v>
      </c>
    </row>
    <row r="74" spans="1:9" ht="72" hidden="1" x14ac:dyDescent="0.3">
      <c r="A74" s="69" t="s">
        <v>366</v>
      </c>
      <c r="B74" s="116" t="s">
        <v>943</v>
      </c>
      <c r="C74" s="68">
        <v>315.314204080747</v>
      </c>
      <c r="D74" s="67" t="e">
        <f>COUNTIF(#REF!, "yes")</f>
        <v>#REF!</v>
      </c>
      <c r="E74" s="199" t="s">
        <v>559</v>
      </c>
      <c r="F74" s="225"/>
      <c r="G74" s="210" t="s">
        <v>1175</v>
      </c>
      <c r="H74" s="111" t="s">
        <v>1132</v>
      </c>
      <c r="I74" s="111" t="s">
        <v>1133</v>
      </c>
    </row>
    <row r="75" spans="1:9" ht="57.6" hidden="1" x14ac:dyDescent="0.3">
      <c r="A75" s="69" t="s">
        <v>368</v>
      </c>
      <c r="B75" s="116" t="s">
        <v>943</v>
      </c>
      <c r="C75" s="68">
        <v>248.85189390260501</v>
      </c>
      <c r="D75" s="67" t="e">
        <f>COUNTIF(#REF!, "yes")</f>
        <v>#REF!</v>
      </c>
      <c r="E75" s="199" t="s">
        <v>559</v>
      </c>
      <c r="F75" s="225"/>
      <c r="G75" s="210" t="s">
        <v>1195</v>
      </c>
      <c r="H75" s="111" t="s">
        <v>938</v>
      </c>
      <c r="I75" s="111" t="s">
        <v>1134</v>
      </c>
    </row>
    <row r="76" spans="1:9" ht="100.8" hidden="1" x14ac:dyDescent="0.3">
      <c r="A76" s="69" t="s">
        <v>267</v>
      </c>
      <c r="B76" s="116" t="s">
        <v>943</v>
      </c>
      <c r="C76" s="68">
        <v>122.319939676112</v>
      </c>
      <c r="D76" s="67" t="e">
        <f>COUNTIF(#REF!, "yes")</f>
        <v>#REF!</v>
      </c>
      <c r="E76" s="199" t="s">
        <v>559</v>
      </c>
      <c r="F76" s="225"/>
      <c r="G76" s="210" t="s">
        <v>1196</v>
      </c>
      <c r="H76" s="111" t="s">
        <v>936</v>
      </c>
      <c r="I76" s="111" t="s">
        <v>1135</v>
      </c>
    </row>
    <row r="77" spans="1:9" ht="57.6" hidden="1" x14ac:dyDescent="0.3">
      <c r="A77" s="69" t="s">
        <v>245</v>
      </c>
      <c r="B77" s="116" t="s">
        <v>943</v>
      </c>
      <c r="C77" s="68">
        <v>138066.36575116499</v>
      </c>
      <c r="D77" s="67" t="e">
        <f>COUNTIF(#REF!, "yes")</f>
        <v>#REF!</v>
      </c>
      <c r="E77" s="199" t="s">
        <v>1177</v>
      </c>
      <c r="F77" s="225"/>
      <c r="G77" s="210" t="s">
        <v>404</v>
      </c>
      <c r="H77" s="111" t="s">
        <v>1136</v>
      </c>
      <c r="I77" s="111" t="s">
        <v>383</v>
      </c>
    </row>
    <row r="78" spans="1:9" ht="28.8" hidden="1" x14ac:dyDescent="0.3">
      <c r="A78" s="69" t="s">
        <v>247</v>
      </c>
      <c r="B78" s="116" t="s">
        <v>943</v>
      </c>
      <c r="C78" s="68">
        <v>146034.776837621</v>
      </c>
      <c r="D78" s="67" t="e">
        <f>COUNTIF(#REF!, "yes")</f>
        <v>#REF!</v>
      </c>
      <c r="E78" s="199" t="s">
        <v>1177</v>
      </c>
      <c r="F78" s="225"/>
      <c r="G78" s="210" t="s">
        <v>404</v>
      </c>
      <c r="H78" s="111" t="s">
        <v>1137</v>
      </c>
      <c r="I78" s="111" t="s">
        <v>1138</v>
      </c>
    </row>
    <row r="79" spans="1:9" ht="14.4" hidden="1" x14ac:dyDescent="0.3">
      <c r="A79" s="69" t="s">
        <v>198</v>
      </c>
      <c r="B79" s="116" t="s">
        <v>943</v>
      </c>
      <c r="C79" s="68">
        <v>2704.3682423393002</v>
      </c>
      <c r="D79" s="67" t="e">
        <f>COUNTIF(#REF!, "yes")</f>
        <v>#REF!</v>
      </c>
      <c r="E79" s="199" t="s">
        <v>777</v>
      </c>
      <c r="F79" s="225" t="s">
        <v>377</v>
      </c>
      <c r="G79" s="210" t="s">
        <v>1197</v>
      </c>
      <c r="H79" s="111"/>
      <c r="I79" s="111"/>
    </row>
    <row r="80" spans="1:9" ht="28.8" hidden="1" x14ac:dyDescent="0.3">
      <c r="A80" s="69" t="s">
        <v>230</v>
      </c>
      <c r="B80" s="116" t="s">
        <v>943</v>
      </c>
      <c r="C80" s="68">
        <v>3144.7818541839802</v>
      </c>
      <c r="D80" s="67" t="e">
        <f>COUNTIF(#REF!, "yes")</f>
        <v>#REF!</v>
      </c>
      <c r="E80" s="199" t="s">
        <v>777</v>
      </c>
      <c r="F80" s="225" t="s">
        <v>377</v>
      </c>
      <c r="G80" s="210" t="s">
        <v>430</v>
      </c>
      <c r="H80" s="111" t="s">
        <v>1139</v>
      </c>
      <c r="I80" s="111" t="s">
        <v>1140</v>
      </c>
    </row>
    <row r="81" spans="1:9" ht="57.6" hidden="1" x14ac:dyDescent="0.3">
      <c r="A81" s="69" t="s">
        <v>265</v>
      </c>
      <c r="B81" s="116" t="s">
        <v>943</v>
      </c>
      <c r="C81" s="68">
        <v>67.589610973883694</v>
      </c>
      <c r="D81" s="67" t="e">
        <f>COUNTIF(#REF!, "yes")</f>
        <v>#REF!</v>
      </c>
      <c r="E81" s="199" t="s">
        <v>778</v>
      </c>
      <c r="F81" s="225"/>
      <c r="G81" s="210" t="s">
        <v>1182</v>
      </c>
      <c r="H81" s="111" t="s">
        <v>1141</v>
      </c>
      <c r="I81" s="111" t="s">
        <v>1073</v>
      </c>
    </row>
    <row r="82" spans="1:9" ht="43.2" hidden="1" x14ac:dyDescent="0.3">
      <c r="A82" s="69" t="s">
        <v>206</v>
      </c>
      <c r="B82" s="116" t="s">
        <v>943</v>
      </c>
      <c r="C82" s="68">
        <v>46.148093059738898</v>
      </c>
      <c r="D82" s="67" t="e">
        <f>COUNTIF(#REF!, "yes")</f>
        <v>#REF!</v>
      </c>
      <c r="E82" s="199" t="s">
        <v>778</v>
      </c>
      <c r="F82" s="225"/>
      <c r="G82" s="210" t="s">
        <v>1179</v>
      </c>
      <c r="H82" s="111" t="s">
        <v>947</v>
      </c>
      <c r="I82" s="111" t="s">
        <v>948</v>
      </c>
    </row>
    <row r="83" spans="1:9" ht="72" hidden="1" x14ac:dyDescent="0.3">
      <c r="A83" s="69" t="s">
        <v>370</v>
      </c>
      <c r="B83" s="116" t="s">
        <v>943</v>
      </c>
      <c r="C83" s="68">
        <v>53.433103755477703</v>
      </c>
      <c r="D83" s="67" t="e">
        <f>COUNTIF(#REF!, "yes")</f>
        <v>#REF!</v>
      </c>
      <c r="E83" s="199" t="s">
        <v>778</v>
      </c>
      <c r="F83" s="225"/>
      <c r="G83" s="210" t="s">
        <v>1179</v>
      </c>
      <c r="H83" s="111" t="s">
        <v>946</v>
      </c>
      <c r="I83" s="111" t="s">
        <v>945</v>
      </c>
    </row>
    <row r="84" spans="1:9" ht="100.8" hidden="1" x14ac:dyDescent="0.3">
      <c r="A84" s="69" t="s">
        <v>372</v>
      </c>
      <c r="B84" s="116" t="s">
        <v>943</v>
      </c>
      <c r="C84" s="68">
        <v>1305.9616542664101</v>
      </c>
      <c r="D84" s="67" t="e">
        <f>COUNTIF(#REF!, "yes")</f>
        <v>#REF!</v>
      </c>
      <c r="E84" s="199" t="s">
        <v>777</v>
      </c>
      <c r="F84" s="225"/>
      <c r="G84" s="210" t="s">
        <v>1180</v>
      </c>
      <c r="H84" s="111" t="s">
        <v>950</v>
      </c>
      <c r="I84" s="111" t="s">
        <v>949</v>
      </c>
    </row>
    <row r="85" spans="1:9" ht="28.8" hidden="1" x14ac:dyDescent="0.3">
      <c r="A85" s="69" t="s">
        <v>236</v>
      </c>
      <c r="B85" s="116" t="s">
        <v>943</v>
      </c>
      <c r="C85" s="68">
        <v>1014.52426079534</v>
      </c>
      <c r="D85" s="67" t="e">
        <f>COUNTIF(#REF!, "yes")</f>
        <v>#REF!</v>
      </c>
      <c r="E85" s="199" t="s">
        <v>777</v>
      </c>
      <c r="F85" s="225"/>
      <c r="G85" s="210" t="s">
        <v>1180</v>
      </c>
      <c r="H85" s="111" t="s">
        <v>951</v>
      </c>
      <c r="I85" s="111" t="s">
        <v>952</v>
      </c>
    </row>
    <row r="86" spans="1:9" ht="43.2" hidden="1" x14ac:dyDescent="0.3">
      <c r="A86" s="69" t="s">
        <v>200</v>
      </c>
      <c r="B86" s="116" t="s">
        <v>943</v>
      </c>
      <c r="C86" s="68">
        <v>2231.5587194536301</v>
      </c>
      <c r="D86" s="67" t="e">
        <f>COUNTIF(#REF!, "yes")</f>
        <v>#REF!</v>
      </c>
      <c r="E86" s="199" t="s">
        <v>777</v>
      </c>
      <c r="F86" s="225"/>
      <c r="G86" s="210" t="s">
        <v>1180</v>
      </c>
      <c r="H86" s="111" t="s">
        <v>953</v>
      </c>
      <c r="I86" s="111" t="s">
        <v>954</v>
      </c>
    </row>
    <row r="87" spans="1:9" ht="43.2" hidden="1" x14ac:dyDescent="0.3">
      <c r="A87" s="69" t="s">
        <v>382</v>
      </c>
      <c r="B87" s="116" t="s">
        <v>943</v>
      </c>
      <c r="C87" s="68">
        <v>73715.532197758104</v>
      </c>
      <c r="D87" s="67" t="e">
        <f>COUNTIF(#REF!, "yes")</f>
        <v>#REF!</v>
      </c>
      <c r="E87" s="199" t="s">
        <v>1177</v>
      </c>
      <c r="F87" s="225"/>
      <c r="G87" s="210" t="s">
        <v>1183</v>
      </c>
      <c r="H87" s="111" t="s">
        <v>955</v>
      </c>
      <c r="I87" s="111" t="s">
        <v>956</v>
      </c>
    </row>
    <row r="88" spans="1:9" ht="86.4" hidden="1" x14ac:dyDescent="0.3">
      <c r="A88" s="69" t="s">
        <v>242</v>
      </c>
      <c r="B88" s="116" t="s">
        <v>943</v>
      </c>
      <c r="C88" s="68">
        <v>939.88418354564305</v>
      </c>
      <c r="D88" s="67" t="e">
        <f>COUNTIF(#REF!, "yes")</f>
        <v>#REF!</v>
      </c>
      <c r="E88" s="199" t="s">
        <v>559</v>
      </c>
      <c r="F88" s="225"/>
      <c r="G88" s="210" t="s">
        <v>470</v>
      </c>
      <c r="H88" s="111" t="s">
        <v>957</v>
      </c>
      <c r="I88" s="111" t="s">
        <v>958</v>
      </c>
    </row>
    <row r="89" spans="1:9" ht="57.6" hidden="1" x14ac:dyDescent="0.3">
      <c r="A89" s="69" t="s">
        <v>289</v>
      </c>
      <c r="B89" s="116" t="s">
        <v>943</v>
      </c>
      <c r="C89" s="68">
        <v>174.16338057593299</v>
      </c>
      <c r="D89" s="67" t="e">
        <f>COUNTIF(#REF!, "yes")</f>
        <v>#REF!</v>
      </c>
      <c r="E89" s="199" t="s">
        <v>559</v>
      </c>
      <c r="F89" s="225" t="s">
        <v>377</v>
      </c>
      <c r="G89" s="210" t="s">
        <v>1175</v>
      </c>
      <c r="H89" s="111" t="s">
        <v>959</v>
      </c>
      <c r="I89" s="111" t="s">
        <v>960</v>
      </c>
    </row>
    <row r="90" spans="1:9" ht="72" hidden="1" x14ac:dyDescent="0.3">
      <c r="A90" s="69" t="s">
        <v>251</v>
      </c>
      <c r="B90" s="116" t="s">
        <v>943</v>
      </c>
      <c r="C90" s="68">
        <v>11.725833288035499</v>
      </c>
      <c r="D90" s="67" t="e">
        <f>COUNTIF(#REF!, "yes")</f>
        <v>#REF!</v>
      </c>
      <c r="E90" s="199" t="s">
        <v>778</v>
      </c>
      <c r="F90" s="225"/>
      <c r="G90" s="210" t="s">
        <v>1188</v>
      </c>
      <c r="H90" s="111" t="s">
        <v>961</v>
      </c>
      <c r="I90" s="111" t="s">
        <v>962</v>
      </c>
    </row>
    <row r="91" spans="1:9" ht="57.6" hidden="1" x14ac:dyDescent="0.3">
      <c r="A91" s="69" t="s">
        <v>253</v>
      </c>
      <c r="B91" s="116" t="s">
        <v>943</v>
      </c>
      <c r="C91" s="68">
        <v>1686.02549440448</v>
      </c>
      <c r="D91" s="67" t="e">
        <f>COUNTIF(#REF!, "yes")</f>
        <v>#REF!</v>
      </c>
      <c r="E91" s="199" t="s">
        <v>777</v>
      </c>
      <c r="F91" s="225" t="s">
        <v>377</v>
      </c>
      <c r="G91" s="210" t="s">
        <v>1188</v>
      </c>
      <c r="H91" s="111" t="s">
        <v>963</v>
      </c>
      <c r="I91" s="111" t="s">
        <v>962</v>
      </c>
    </row>
    <row r="92" spans="1:9" ht="57.6" hidden="1" x14ac:dyDescent="0.3">
      <c r="A92" s="69" t="s">
        <v>269</v>
      </c>
      <c r="B92" s="116" t="s">
        <v>943</v>
      </c>
      <c r="C92" s="68">
        <v>142.69102682780201</v>
      </c>
      <c r="D92" s="67" t="e">
        <f>COUNTIF(#REF!, "yes")</f>
        <v>#REF!</v>
      </c>
      <c r="E92" s="199" t="s">
        <v>559</v>
      </c>
      <c r="F92" s="225"/>
      <c r="G92" s="210" t="s">
        <v>1188</v>
      </c>
      <c r="H92" s="111" t="s">
        <v>964</v>
      </c>
      <c r="I92" s="111" t="s">
        <v>965</v>
      </c>
    </row>
    <row r="93" spans="1:9" ht="28.8" hidden="1" x14ac:dyDescent="0.3">
      <c r="A93" s="69" t="s">
        <v>212</v>
      </c>
      <c r="B93" s="116" t="s">
        <v>943</v>
      </c>
      <c r="C93" s="68">
        <v>915.32971754928201</v>
      </c>
      <c r="D93" s="67" t="e">
        <f>COUNTIF(#REF!, "yes")</f>
        <v>#REF!</v>
      </c>
      <c r="E93" s="199" t="s">
        <v>559</v>
      </c>
      <c r="F93" s="225"/>
      <c r="G93" s="210" t="s">
        <v>1175</v>
      </c>
      <c r="H93" s="111" t="s">
        <v>966</v>
      </c>
      <c r="I93" s="111" t="s">
        <v>967</v>
      </c>
    </row>
    <row r="94" spans="1:9" ht="72" hidden="1" x14ac:dyDescent="0.3">
      <c r="A94" s="69" t="s">
        <v>359</v>
      </c>
      <c r="B94" s="116" t="s">
        <v>943</v>
      </c>
      <c r="C94" s="68">
        <v>26501.735202779299</v>
      </c>
      <c r="D94" s="67" t="e">
        <f>COUNTIF(#REF!, "yes")</f>
        <v>#REF!</v>
      </c>
      <c r="E94" s="199" t="s">
        <v>1177</v>
      </c>
      <c r="F94" s="225"/>
      <c r="G94" s="210" t="s">
        <v>404</v>
      </c>
      <c r="H94" s="111" t="s">
        <v>972</v>
      </c>
      <c r="I94" s="111" t="s">
        <v>971</v>
      </c>
    </row>
    <row r="95" spans="1:9" ht="43.2" hidden="1" x14ac:dyDescent="0.3">
      <c r="A95" s="69" t="s">
        <v>275</v>
      </c>
      <c r="B95" s="116" t="s">
        <v>943</v>
      </c>
      <c r="C95" s="68">
        <v>1870.9292500620199</v>
      </c>
      <c r="D95" s="67" t="e">
        <f>COUNTIF(#REF!, "yes")</f>
        <v>#REF!</v>
      </c>
      <c r="E95" s="199" t="s">
        <v>777</v>
      </c>
      <c r="F95" s="225"/>
      <c r="G95" s="210" t="s">
        <v>1191</v>
      </c>
      <c r="H95" s="111" t="s">
        <v>968</v>
      </c>
      <c r="I95" s="111" t="s">
        <v>973</v>
      </c>
    </row>
    <row r="96" spans="1:9" ht="58.2" hidden="1" thickBot="1" x14ac:dyDescent="0.35">
      <c r="A96" s="91" t="s">
        <v>376</v>
      </c>
      <c r="B96" s="116" t="s">
        <v>943</v>
      </c>
      <c r="C96" s="92">
        <v>18.717423231508</v>
      </c>
      <c r="D96" s="93" t="e">
        <f>COUNTIF(#REF!, "yes")</f>
        <v>#REF!</v>
      </c>
      <c r="E96" s="200" t="s">
        <v>778</v>
      </c>
      <c r="F96" s="226"/>
      <c r="G96" s="210" t="s">
        <v>1179</v>
      </c>
      <c r="H96" s="112" t="s">
        <v>969</v>
      </c>
      <c r="I96" s="112" t="s">
        <v>970</v>
      </c>
    </row>
    <row r="97" spans="1:9" ht="43.2" hidden="1" x14ac:dyDescent="0.3">
      <c r="A97" s="95" t="s">
        <v>511</v>
      </c>
      <c r="B97" s="117" t="s">
        <v>944</v>
      </c>
      <c r="C97" s="96">
        <v>33450.270227402398</v>
      </c>
      <c r="D97" s="90"/>
      <c r="E97" s="201" t="s">
        <v>1177</v>
      </c>
      <c r="F97" s="225"/>
      <c r="G97" s="212" t="s">
        <v>404</v>
      </c>
      <c r="H97" s="113" t="s">
        <v>974</v>
      </c>
      <c r="I97" s="113" t="s">
        <v>975</v>
      </c>
    </row>
    <row r="98" spans="1:9" ht="28.8" hidden="1" x14ac:dyDescent="0.3">
      <c r="A98" s="95" t="s">
        <v>498</v>
      </c>
      <c r="B98" s="117" t="s">
        <v>944</v>
      </c>
      <c r="C98" s="96">
        <v>24272.006751570199</v>
      </c>
      <c r="D98" s="90"/>
      <c r="E98" s="201" t="s">
        <v>1177</v>
      </c>
      <c r="F98" s="225" t="s">
        <v>377</v>
      </c>
      <c r="G98" s="213" t="s">
        <v>430</v>
      </c>
      <c r="H98" s="113" t="s">
        <v>976</v>
      </c>
      <c r="I98" s="113" t="s">
        <v>977</v>
      </c>
    </row>
    <row r="99" spans="1:9" ht="72" hidden="1" x14ac:dyDescent="0.3">
      <c r="A99" s="95" t="s">
        <v>515</v>
      </c>
      <c r="B99" s="117" t="s">
        <v>944</v>
      </c>
      <c r="C99" s="96">
        <v>6672.9543530411202</v>
      </c>
      <c r="D99" s="90"/>
      <c r="E99" s="201" t="s">
        <v>777</v>
      </c>
      <c r="F99" s="225"/>
      <c r="G99" s="212" t="s">
        <v>404</v>
      </c>
      <c r="H99" s="167" t="s">
        <v>677</v>
      </c>
      <c r="I99" s="113" t="s">
        <v>978</v>
      </c>
    </row>
    <row r="100" spans="1:9" ht="72" hidden="1" x14ac:dyDescent="0.3">
      <c r="A100" s="95" t="s">
        <v>507</v>
      </c>
      <c r="B100" s="117" t="s">
        <v>944</v>
      </c>
      <c r="C100" s="97">
        <v>1119.0344523419101</v>
      </c>
      <c r="D100" s="94"/>
      <c r="E100" s="202" t="s">
        <v>777</v>
      </c>
      <c r="F100" s="225"/>
      <c r="G100" s="210" t="s">
        <v>470</v>
      </c>
      <c r="H100" s="113" t="s">
        <v>980</v>
      </c>
      <c r="I100" s="113" t="s">
        <v>979</v>
      </c>
    </row>
    <row r="101" spans="1:9" ht="57.6" hidden="1" x14ac:dyDescent="0.3">
      <c r="A101" s="95" t="s">
        <v>521</v>
      </c>
      <c r="B101" s="117" t="s">
        <v>944</v>
      </c>
      <c r="C101" s="96">
        <v>89.432959123067405</v>
      </c>
      <c r="D101" s="90"/>
      <c r="E101" s="201" t="s">
        <v>778</v>
      </c>
      <c r="F101" s="225"/>
      <c r="G101" s="212" t="s">
        <v>1198</v>
      </c>
      <c r="H101" s="168" t="s">
        <v>981</v>
      </c>
      <c r="I101" s="113" t="s">
        <v>982</v>
      </c>
    </row>
    <row r="102" spans="1:9" ht="72" hidden="1" x14ac:dyDescent="0.3">
      <c r="A102" s="95" t="s">
        <v>523</v>
      </c>
      <c r="B102" s="117" t="s">
        <v>944</v>
      </c>
      <c r="C102" s="96">
        <v>2056.5052074524001</v>
      </c>
      <c r="D102" s="90"/>
      <c r="E102" s="201" t="s">
        <v>777</v>
      </c>
      <c r="F102" s="225"/>
      <c r="G102" s="212" t="s">
        <v>1183</v>
      </c>
      <c r="H102" s="113" t="s">
        <v>983</v>
      </c>
      <c r="I102" s="113" t="s">
        <v>1143</v>
      </c>
    </row>
    <row r="103" spans="1:9" ht="43.2" hidden="1" x14ac:dyDescent="0.3">
      <c r="A103" s="95" t="s">
        <v>513</v>
      </c>
      <c r="B103" s="117" t="s">
        <v>944</v>
      </c>
      <c r="C103" s="96">
        <v>30007.7166725063</v>
      </c>
      <c r="D103" s="90"/>
      <c r="E103" s="201" t="s">
        <v>1177</v>
      </c>
      <c r="F103" s="225" t="s">
        <v>377</v>
      </c>
      <c r="G103" s="213" t="s">
        <v>430</v>
      </c>
      <c r="H103" s="113" t="s">
        <v>984</v>
      </c>
      <c r="I103" s="113" t="s">
        <v>985</v>
      </c>
    </row>
    <row r="104" spans="1:9" ht="115.2" hidden="1" x14ac:dyDescent="0.3">
      <c r="A104" s="98" t="s">
        <v>500</v>
      </c>
      <c r="B104" s="117" t="s">
        <v>944</v>
      </c>
      <c r="C104" s="96">
        <v>509.51349850171198</v>
      </c>
      <c r="D104" s="90"/>
      <c r="E104" s="201" t="s">
        <v>559</v>
      </c>
      <c r="F104" s="225"/>
      <c r="G104" s="210" t="s">
        <v>470</v>
      </c>
      <c r="H104" s="113" t="s">
        <v>986</v>
      </c>
      <c r="I104" s="113" t="s">
        <v>987</v>
      </c>
    </row>
    <row r="105" spans="1:9" ht="72" hidden="1" x14ac:dyDescent="0.3">
      <c r="A105" s="95" t="s">
        <v>581</v>
      </c>
      <c r="B105" s="117" t="s">
        <v>944</v>
      </c>
      <c r="C105" s="96">
        <v>609.36354339240097</v>
      </c>
      <c r="D105" s="90"/>
      <c r="E105" s="201" t="s">
        <v>559</v>
      </c>
      <c r="F105" s="225"/>
      <c r="G105" s="212" t="s">
        <v>470</v>
      </c>
      <c r="H105" s="113" t="s">
        <v>989</v>
      </c>
      <c r="I105" s="113" t="s">
        <v>988</v>
      </c>
    </row>
    <row r="106" spans="1:9" ht="72" hidden="1" x14ac:dyDescent="0.3">
      <c r="A106" s="95" t="s">
        <v>503</v>
      </c>
      <c r="B106" s="117" t="s">
        <v>944</v>
      </c>
      <c r="C106" s="96">
        <v>10.774700837007099</v>
      </c>
      <c r="D106" s="90"/>
      <c r="E106" s="201" t="s">
        <v>778</v>
      </c>
      <c r="F106" s="225"/>
      <c r="G106" s="212" t="s">
        <v>470</v>
      </c>
      <c r="H106" s="113" t="s">
        <v>990</v>
      </c>
      <c r="I106" s="113" t="s">
        <v>991</v>
      </c>
    </row>
    <row r="107" spans="1:9" ht="72" hidden="1" x14ac:dyDescent="0.3">
      <c r="A107" s="95" t="s">
        <v>527</v>
      </c>
      <c r="B107" s="117" t="s">
        <v>944</v>
      </c>
      <c r="C107" s="96">
        <v>170292.63279882699</v>
      </c>
      <c r="D107" s="90"/>
      <c r="E107" s="201" t="s">
        <v>1177</v>
      </c>
      <c r="F107" s="225"/>
      <c r="G107" s="212" t="s">
        <v>404</v>
      </c>
      <c r="H107" s="113" t="s">
        <v>992</v>
      </c>
      <c r="I107" s="113" t="s">
        <v>993</v>
      </c>
    </row>
    <row r="108" spans="1:9" ht="72" hidden="1" x14ac:dyDescent="0.3">
      <c r="A108" s="95" t="s">
        <v>582</v>
      </c>
      <c r="B108" s="117" t="s">
        <v>944</v>
      </c>
      <c r="C108" s="96">
        <v>19968.316422057698</v>
      </c>
      <c r="D108" s="90"/>
      <c r="E108" s="201" t="s">
        <v>1177</v>
      </c>
      <c r="F108" s="225" t="s">
        <v>377</v>
      </c>
      <c r="G108" s="212" t="s">
        <v>430</v>
      </c>
      <c r="H108" s="113" t="s">
        <v>566</v>
      </c>
      <c r="I108" s="113" t="s">
        <v>994</v>
      </c>
    </row>
    <row r="109" spans="1:9" ht="100.8" hidden="1" x14ac:dyDescent="0.3">
      <c r="A109" s="95" t="s">
        <v>519</v>
      </c>
      <c r="B109" s="117" t="s">
        <v>944</v>
      </c>
      <c r="C109" s="96">
        <v>372.94637363291298</v>
      </c>
      <c r="D109" s="90"/>
      <c r="E109" s="201" t="s">
        <v>559</v>
      </c>
      <c r="F109" s="225"/>
      <c r="G109" s="212" t="s">
        <v>470</v>
      </c>
      <c r="H109" s="113" t="s">
        <v>995</v>
      </c>
      <c r="I109" s="113" t="s">
        <v>996</v>
      </c>
    </row>
    <row r="110" spans="1:9" ht="86.4" hidden="1" x14ac:dyDescent="0.3">
      <c r="A110" s="95" t="s">
        <v>509</v>
      </c>
      <c r="B110" s="117" t="s">
        <v>944</v>
      </c>
      <c r="C110" s="96">
        <v>846.23929636685102</v>
      </c>
      <c r="D110" s="90"/>
      <c r="E110" s="201" t="s">
        <v>559</v>
      </c>
      <c r="F110" s="225"/>
      <c r="G110" s="212" t="s">
        <v>470</v>
      </c>
      <c r="H110" s="113" t="s">
        <v>997</v>
      </c>
      <c r="I110" s="113" t="s">
        <v>998</v>
      </c>
    </row>
    <row r="111" spans="1:9" ht="57.6" hidden="1" x14ac:dyDescent="0.3">
      <c r="A111" s="95" t="s">
        <v>517</v>
      </c>
      <c r="B111" s="117" t="s">
        <v>944</v>
      </c>
      <c r="C111" s="96">
        <v>24489.6449841789</v>
      </c>
      <c r="D111" s="90"/>
      <c r="E111" s="201" t="s">
        <v>1177</v>
      </c>
      <c r="F111" s="225"/>
      <c r="G111" s="212" t="s">
        <v>1183</v>
      </c>
      <c r="H111" s="113" t="s">
        <v>999</v>
      </c>
      <c r="I111" s="113" t="s">
        <v>1000</v>
      </c>
    </row>
    <row r="112" spans="1:9" ht="57.6" hidden="1" x14ac:dyDescent="0.3">
      <c r="A112" s="95" t="s">
        <v>505</v>
      </c>
      <c r="B112" s="117" t="s">
        <v>944</v>
      </c>
      <c r="C112" s="96">
        <v>423.04452801129997</v>
      </c>
      <c r="D112" s="90"/>
      <c r="E112" s="201" t="s">
        <v>559</v>
      </c>
      <c r="F112" s="225"/>
      <c r="G112" s="213" t="s">
        <v>470</v>
      </c>
      <c r="H112" s="113" t="s">
        <v>1001</v>
      </c>
      <c r="I112" s="113" t="s">
        <v>1002</v>
      </c>
    </row>
    <row r="113" spans="1:9" ht="57.6" hidden="1" x14ac:dyDescent="0.3">
      <c r="A113" s="95" t="s">
        <v>491</v>
      </c>
      <c r="B113" s="117" t="s">
        <v>944</v>
      </c>
      <c r="C113" s="96">
        <v>14291.700638481099</v>
      </c>
      <c r="D113" s="90"/>
      <c r="E113" s="201" t="s">
        <v>1177</v>
      </c>
      <c r="F113" s="225"/>
      <c r="G113" s="212" t="s">
        <v>1183</v>
      </c>
      <c r="H113" s="113" t="s">
        <v>1003</v>
      </c>
      <c r="I113" s="113" t="s">
        <v>1004</v>
      </c>
    </row>
    <row r="114" spans="1:9" ht="57.6" hidden="1" x14ac:dyDescent="0.3">
      <c r="A114" s="95" t="s">
        <v>493</v>
      </c>
      <c r="B114" s="117" t="s">
        <v>944</v>
      </c>
      <c r="C114" s="96">
        <v>2704.1232371636802</v>
      </c>
      <c r="D114" s="90"/>
      <c r="E114" s="201" t="s">
        <v>777</v>
      </c>
      <c r="F114" s="225"/>
      <c r="G114" s="210" t="s">
        <v>404</v>
      </c>
      <c r="H114" s="113" t="s">
        <v>1005</v>
      </c>
      <c r="I114" s="113" t="s">
        <v>1006</v>
      </c>
    </row>
    <row r="115" spans="1:9" ht="43.2" hidden="1" x14ac:dyDescent="0.3">
      <c r="A115" s="95" t="s">
        <v>495</v>
      </c>
      <c r="B115" s="117" t="s">
        <v>944</v>
      </c>
      <c r="C115" s="96">
        <v>85.980584987697796</v>
      </c>
      <c r="D115" s="90"/>
      <c r="E115" s="201" t="s">
        <v>778</v>
      </c>
      <c r="F115" s="225"/>
      <c r="G115" s="212" t="s">
        <v>470</v>
      </c>
      <c r="H115" s="113" t="s">
        <v>1007</v>
      </c>
      <c r="I115" s="113" t="s">
        <v>1008</v>
      </c>
    </row>
    <row r="116" spans="1:9" ht="43.2" hidden="1" x14ac:dyDescent="0.3">
      <c r="A116" s="95" t="s">
        <v>525</v>
      </c>
      <c r="B116" s="117" t="s">
        <v>944</v>
      </c>
      <c r="C116" s="96">
        <v>31.327090737503301</v>
      </c>
      <c r="D116" s="90"/>
      <c r="E116" s="201" t="s">
        <v>778</v>
      </c>
      <c r="F116" s="225"/>
      <c r="G116" s="212" t="s">
        <v>470</v>
      </c>
      <c r="H116" s="113" t="s">
        <v>1009</v>
      </c>
      <c r="I116" s="113" t="s">
        <v>1010</v>
      </c>
    </row>
    <row r="117" spans="1:9" ht="14.4" x14ac:dyDescent="0.3">
      <c r="A117" s="88"/>
      <c r="B117" s="88"/>
      <c r="C117" s="89"/>
      <c r="D117" s="89"/>
      <c r="E117" s="89"/>
      <c r="F117" s="227"/>
      <c r="G117" s="89"/>
      <c r="H117" s="99"/>
      <c r="I117" s="99"/>
    </row>
    <row r="118" spans="1:9" ht="14.4" x14ac:dyDescent="0.3">
      <c r="A118" s="3"/>
      <c r="B118" s="3"/>
      <c r="C118" s="6"/>
      <c r="D118" s="6"/>
      <c r="E118" s="6"/>
      <c r="F118" s="228"/>
      <c r="G118" s="6"/>
      <c r="H118" s="100"/>
      <c r="I118" s="100"/>
    </row>
    <row r="119" spans="1:9" ht="14.4" x14ac:dyDescent="0.3">
      <c r="A119" s="3"/>
      <c r="B119" s="3"/>
      <c r="C119" s="6"/>
      <c r="D119" s="6"/>
      <c r="E119" s="6"/>
      <c r="F119" s="228"/>
      <c r="G119" s="6"/>
      <c r="H119" s="100"/>
      <c r="I119" s="100"/>
    </row>
    <row r="120" spans="1:9" ht="14.4" x14ac:dyDescent="0.3">
      <c r="A120" s="3"/>
      <c r="B120" s="3"/>
      <c r="C120" s="6"/>
      <c r="D120" s="6"/>
      <c r="E120" s="6"/>
      <c r="F120" s="228"/>
      <c r="G120" s="6"/>
      <c r="H120" s="100"/>
      <c r="I120" s="100"/>
    </row>
    <row r="121" spans="1:9" ht="14.4" x14ac:dyDescent="0.3">
      <c r="A121" s="3"/>
      <c r="B121" s="3"/>
      <c r="C121" s="6"/>
      <c r="D121" s="6"/>
      <c r="E121" s="6"/>
      <c r="F121" s="228"/>
      <c r="G121" s="6"/>
      <c r="H121" s="100"/>
      <c r="I121" s="100"/>
    </row>
    <row r="122" spans="1:9" ht="14.4" x14ac:dyDescent="0.3">
      <c r="A122" s="3"/>
      <c r="B122" s="3"/>
      <c r="C122" s="6"/>
      <c r="D122" s="6"/>
      <c r="E122" s="6"/>
      <c r="F122" s="228"/>
      <c r="G122" s="6"/>
      <c r="H122" s="100"/>
      <c r="I122" s="100"/>
    </row>
    <row r="123" spans="1:9" ht="14.4" x14ac:dyDescent="0.3">
      <c r="A123" s="3"/>
      <c r="B123" s="3"/>
      <c r="C123" s="6"/>
      <c r="D123" s="6"/>
      <c r="E123" s="6"/>
      <c r="F123" s="228"/>
      <c r="G123" s="6"/>
      <c r="H123" s="100"/>
      <c r="I123" s="100"/>
    </row>
    <row r="124" spans="1:9" ht="14.4" x14ac:dyDescent="0.3">
      <c r="A124" s="3"/>
      <c r="B124" s="3"/>
      <c r="C124" s="6"/>
      <c r="D124" s="6"/>
      <c r="E124" s="6"/>
      <c r="F124" s="228"/>
      <c r="G124" s="6"/>
      <c r="H124" s="100"/>
      <c r="I124" s="100"/>
    </row>
  </sheetData>
  <autoFilter ref="A4:I116">
    <filterColumn colId="0">
      <filters>
        <filter val="Eryri/ Snowdonia"/>
      </filters>
    </filterColumn>
  </autoFilter>
  <sortState ref="A5:I96">
    <sortCondition ref="A5:A96"/>
  </sortState>
  <mergeCells count="1">
    <mergeCell ref="A1:C3"/>
  </mergeCells>
  <conditionalFormatting sqref="A1:G4 I1:I96 A5:E96">
    <cfRule type="cellIs" dxfId="96" priority="838" operator="equal">
      <formula>"no"</formula>
    </cfRule>
    <cfRule type="cellIs" dxfId="95" priority="839" operator="equal">
      <formula>"yes"</formula>
    </cfRule>
    <cfRule type="cellIs" dxfId="94" priority="840" operator="equal">
      <formula>"yes"</formula>
    </cfRule>
  </conditionalFormatting>
  <conditionalFormatting sqref="I5:I96">
    <cfRule type="cellIs" dxfId="93" priority="146" operator="equal">
      <formula>#REF!</formula>
    </cfRule>
    <cfRule type="cellIs" dxfId="92" priority="147" operator="equal">
      <formula>#REF!</formula>
    </cfRule>
    <cfRule type="cellIs" dxfId="91" priority="148" operator="equal">
      <formula>"no"</formula>
    </cfRule>
    <cfRule type="cellIs" dxfId="90" priority="149" operator="equal">
      <formula>"yes"</formula>
    </cfRule>
  </conditionalFormatting>
  <conditionalFormatting sqref="I97:I116">
    <cfRule type="cellIs" dxfId="89" priority="88" stopIfTrue="1" operator="equal">
      <formula>"not assessed"</formula>
    </cfRule>
    <cfRule type="cellIs" dxfId="88" priority="89" stopIfTrue="1" operator="equal">
      <formula>"Yes"</formula>
    </cfRule>
    <cfRule type="cellIs" dxfId="87" priority="90" stopIfTrue="1" operator="equal">
      <formula>"No"</formula>
    </cfRule>
  </conditionalFormatting>
  <conditionalFormatting sqref="H1:H96">
    <cfRule type="cellIs" dxfId="86" priority="85" operator="equal">
      <formula>"no"</formula>
    </cfRule>
    <cfRule type="cellIs" dxfId="85" priority="86" operator="equal">
      <formula>"yes"</formula>
    </cfRule>
    <cfRule type="cellIs" dxfId="84" priority="87" operator="equal">
      <formula>"yes"</formula>
    </cfRule>
  </conditionalFormatting>
  <conditionalFormatting sqref="H5:H96">
    <cfRule type="cellIs" dxfId="83" priority="81" operator="equal">
      <formula>#REF!</formula>
    </cfRule>
    <cfRule type="cellIs" dxfId="82" priority="82" operator="equal">
      <formula>#REF!</formula>
    </cfRule>
    <cfRule type="cellIs" dxfId="81" priority="83" operator="equal">
      <formula>"no"</formula>
    </cfRule>
    <cfRule type="cellIs" dxfId="80" priority="84" operator="equal">
      <formula>"yes"</formula>
    </cfRule>
  </conditionalFormatting>
  <conditionalFormatting sqref="H97:H116">
    <cfRule type="cellIs" dxfId="79" priority="78" stopIfTrue="1" operator="equal">
      <formula>"not assessed"</formula>
    </cfRule>
    <cfRule type="cellIs" dxfId="78" priority="79" stopIfTrue="1" operator="equal">
      <formula>"Yes"</formula>
    </cfRule>
    <cfRule type="cellIs" dxfId="77" priority="80" stopIfTrue="1" operator="equal">
      <formula>"No"</formula>
    </cfRule>
  </conditionalFormatting>
  <conditionalFormatting sqref="F5:G96">
    <cfRule type="cellIs" dxfId="76" priority="71" operator="equal">
      <formula>"no"</formula>
    </cfRule>
    <cfRule type="cellIs" dxfId="75" priority="72" operator="equal">
      <formula>"yes"</formula>
    </cfRule>
    <cfRule type="cellIs" dxfId="74" priority="73" operator="equal">
      <formula>"yes"</formula>
    </cfRule>
  </conditionalFormatting>
  <conditionalFormatting sqref="F5:G96">
    <cfRule type="cellIs" dxfId="73" priority="74" operator="equal">
      <formula>$BY$82</formula>
    </cfRule>
    <cfRule type="cellIs" dxfId="72" priority="75" operator="equal">
      <formula>#REF!</formula>
    </cfRule>
    <cfRule type="cellIs" dxfId="71" priority="76" operator="equal">
      <formula>"no"</formula>
    </cfRule>
    <cfRule type="cellIs" dxfId="70" priority="77" operator="equal">
      <formula>"yes"</formula>
    </cfRule>
  </conditionalFormatting>
  <conditionalFormatting sqref="F98:G98">
    <cfRule type="cellIs" dxfId="69" priority="64" operator="equal">
      <formula>"no"</formula>
    </cfRule>
    <cfRule type="cellIs" dxfId="68" priority="65" operator="equal">
      <formula>"yes"</formula>
    </cfRule>
    <cfRule type="cellIs" dxfId="67" priority="66" operator="equal">
      <formula>"yes"</formula>
    </cfRule>
  </conditionalFormatting>
  <conditionalFormatting sqref="F98:G98">
    <cfRule type="cellIs" dxfId="66" priority="67" operator="equal">
      <formula>$BY$82</formula>
    </cfRule>
    <cfRule type="cellIs" dxfId="65" priority="68" operator="equal">
      <formula>#REF!</formula>
    </cfRule>
    <cfRule type="cellIs" dxfId="64" priority="69" operator="equal">
      <formula>"no"</formula>
    </cfRule>
    <cfRule type="cellIs" dxfId="63" priority="70" operator="equal">
      <formula>"yes"</formula>
    </cfRule>
  </conditionalFormatting>
  <conditionalFormatting sqref="F108:G108">
    <cfRule type="cellIs" dxfId="62" priority="57" operator="equal">
      <formula>"no"</formula>
    </cfRule>
    <cfRule type="cellIs" dxfId="61" priority="58" operator="equal">
      <formula>"yes"</formula>
    </cfRule>
    <cfRule type="cellIs" dxfId="60" priority="59" operator="equal">
      <formula>"yes"</formula>
    </cfRule>
  </conditionalFormatting>
  <conditionalFormatting sqref="F108:G108">
    <cfRule type="cellIs" dxfId="59" priority="60" operator="equal">
      <formula>$BY$82</formula>
    </cfRule>
    <cfRule type="cellIs" dxfId="58" priority="61" operator="equal">
      <formula>#REF!</formula>
    </cfRule>
    <cfRule type="cellIs" dxfId="57" priority="62" operator="equal">
      <formula>"no"</formula>
    </cfRule>
    <cfRule type="cellIs" dxfId="56" priority="63" operator="equal">
      <formula>"yes"</formula>
    </cfRule>
  </conditionalFormatting>
  <conditionalFormatting sqref="F103:G103">
    <cfRule type="cellIs" dxfId="55" priority="50" operator="equal">
      <formula>"no"</formula>
    </cfRule>
    <cfRule type="cellIs" dxfId="54" priority="51" operator="equal">
      <formula>"yes"</formula>
    </cfRule>
    <cfRule type="cellIs" dxfId="53" priority="52" operator="equal">
      <formula>"yes"</formula>
    </cfRule>
  </conditionalFormatting>
  <conditionalFormatting sqref="F103:G103">
    <cfRule type="cellIs" dxfId="52" priority="53" operator="equal">
      <formula>$BY$82</formula>
    </cfRule>
    <cfRule type="cellIs" dxfId="51" priority="54" operator="equal">
      <formula>#REF!</formula>
    </cfRule>
    <cfRule type="cellIs" dxfId="50" priority="55" operator="equal">
      <formula>"no"</formula>
    </cfRule>
    <cfRule type="cellIs" dxfId="49" priority="56" operator="equal">
      <formula>"yes"</formula>
    </cfRule>
  </conditionalFormatting>
  <conditionalFormatting sqref="F97:G97">
    <cfRule type="cellIs" dxfId="48" priority="43" operator="equal">
      <formula>"no"</formula>
    </cfRule>
    <cfRule type="cellIs" dxfId="47" priority="44" operator="equal">
      <formula>"yes"</formula>
    </cfRule>
    <cfRule type="cellIs" dxfId="46" priority="45" operator="equal">
      <formula>"yes"</formula>
    </cfRule>
  </conditionalFormatting>
  <conditionalFormatting sqref="F97:G97">
    <cfRule type="cellIs" dxfId="45" priority="46" operator="equal">
      <formula>$BY$82</formula>
    </cfRule>
    <cfRule type="cellIs" dxfId="44" priority="47" operator="equal">
      <formula>#REF!</formula>
    </cfRule>
    <cfRule type="cellIs" dxfId="43" priority="48" operator="equal">
      <formula>"no"</formula>
    </cfRule>
    <cfRule type="cellIs" dxfId="42" priority="49" operator="equal">
      <formula>"yes"</formula>
    </cfRule>
  </conditionalFormatting>
  <conditionalFormatting sqref="F99:G102">
    <cfRule type="cellIs" dxfId="41" priority="36" operator="equal">
      <formula>"no"</formula>
    </cfRule>
    <cfRule type="cellIs" dxfId="40" priority="37" operator="equal">
      <formula>"yes"</formula>
    </cfRule>
    <cfRule type="cellIs" dxfId="39" priority="38" operator="equal">
      <formula>"yes"</formula>
    </cfRule>
  </conditionalFormatting>
  <conditionalFormatting sqref="F99:G102">
    <cfRule type="cellIs" dxfId="38" priority="39" operator="equal">
      <formula>$BY$82</formula>
    </cfRule>
    <cfRule type="cellIs" dxfId="37" priority="40" operator="equal">
      <formula>#REF!</formula>
    </cfRule>
    <cfRule type="cellIs" dxfId="36" priority="41" operator="equal">
      <formula>"no"</formula>
    </cfRule>
    <cfRule type="cellIs" dxfId="35" priority="42" operator="equal">
      <formula>"yes"</formula>
    </cfRule>
  </conditionalFormatting>
  <conditionalFormatting sqref="F104:G104">
    <cfRule type="cellIs" dxfId="34" priority="29" operator="equal">
      <formula>"no"</formula>
    </cfRule>
    <cfRule type="cellIs" dxfId="33" priority="30" operator="equal">
      <formula>"yes"</formula>
    </cfRule>
    <cfRule type="cellIs" dxfId="32" priority="31" operator="equal">
      <formula>"yes"</formula>
    </cfRule>
  </conditionalFormatting>
  <conditionalFormatting sqref="F104:G104">
    <cfRule type="cellIs" dxfId="31" priority="32" operator="equal">
      <formula>$BY$82</formula>
    </cfRule>
    <cfRule type="cellIs" dxfId="30" priority="33" operator="equal">
      <formula>#REF!</formula>
    </cfRule>
    <cfRule type="cellIs" dxfId="29" priority="34" operator="equal">
      <formula>"no"</formula>
    </cfRule>
    <cfRule type="cellIs" dxfId="28" priority="35" operator="equal">
      <formula>"yes"</formula>
    </cfRule>
  </conditionalFormatting>
  <conditionalFormatting sqref="F105:G107">
    <cfRule type="cellIs" dxfId="27" priority="22" operator="equal">
      <formula>"no"</formula>
    </cfRule>
    <cfRule type="cellIs" dxfId="26" priority="23" operator="equal">
      <formula>"yes"</formula>
    </cfRule>
    <cfRule type="cellIs" dxfId="25" priority="24" operator="equal">
      <formula>"yes"</formula>
    </cfRule>
  </conditionalFormatting>
  <conditionalFormatting sqref="F105:G107">
    <cfRule type="cellIs" dxfId="24" priority="25" operator="equal">
      <formula>$BY$82</formula>
    </cfRule>
    <cfRule type="cellIs" dxfId="23" priority="26" operator="equal">
      <formula>#REF!</formula>
    </cfRule>
    <cfRule type="cellIs" dxfId="22" priority="27" operator="equal">
      <formula>"no"</formula>
    </cfRule>
    <cfRule type="cellIs" dxfId="21" priority="28" operator="equal">
      <formula>"yes"</formula>
    </cfRule>
  </conditionalFormatting>
  <conditionalFormatting sqref="F109:G109">
    <cfRule type="cellIs" dxfId="20" priority="15" operator="equal">
      <formula>"no"</formula>
    </cfRule>
    <cfRule type="cellIs" dxfId="19" priority="16" operator="equal">
      <formula>"yes"</formula>
    </cfRule>
    <cfRule type="cellIs" dxfId="18" priority="17" operator="equal">
      <formula>"yes"</formula>
    </cfRule>
  </conditionalFormatting>
  <conditionalFormatting sqref="F109:G109">
    <cfRule type="cellIs" dxfId="17" priority="18" operator="equal">
      <formula>$BY$82</formula>
    </cfRule>
    <cfRule type="cellIs" dxfId="16" priority="19" operator="equal">
      <formula>#REF!</formula>
    </cfRule>
    <cfRule type="cellIs" dxfId="15" priority="20" operator="equal">
      <formula>"no"</formula>
    </cfRule>
    <cfRule type="cellIs" dxfId="14" priority="21" operator="equal">
      <formula>"yes"</formula>
    </cfRule>
  </conditionalFormatting>
  <conditionalFormatting sqref="F110:G114">
    <cfRule type="cellIs" dxfId="13" priority="8" operator="equal">
      <formula>"no"</formula>
    </cfRule>
    <cfRule type="cellIs" dxfId="12" priority="9" operator="equal">
      <formula>"yes"</formula>
    </cfRule>
    <cfRule type="cellIs" dxfId="11" priority="10" operator="equal">
      <formula>"yes"</formula>
    </cfRule>
  </conditionalFormatting>
  <conditionalFormatting sqref="F110:G114">
    <cfRule type="cellIs" dxfId="10" priority="11" operator="equal">
      <formula>$BY$82</formula>
    </cfRule>
    <cfRule type="cellIs" dxfId="9" priority="12" operator="equal">
      <formula>#REF!</formula>
    </cfRule>
    <cfRule type="cellIs" dxfId="8" priority="13" operator="equal">
      <formula>"no"</formula>
    </cfRule>
    <cfRule type="cellIs" dxfId="7" priority="14" operator="equal">
      <formula>"yes"</formula>
    </cfRule>
  </conditionalFormatting>
  <conditionalFormatting sqref="F115:G116">
    <cfRule type="cellIs" dxfId="6" priority="1" operator="equal">
      <formula>"no"</formula>
    </cfRule>
    <cfRule type="cellIs" dxfId="5" priority="2" operator="equal">
      <formula>"yes"</formula>
    </cfRule>
    <cfRule type="cellIs" dxfId="4" priority="3" operator="equal">
      <formula>"yes"</formula>
    </cfRule>
  </conditionalFormatting>
  <conditionalFormatting sqref="F115:G116">
    <cfRule type="cellIs" dxfId="3" priority="4" operator="equal">
      <formula>$BY$82</formula>
    </cfRule>
    <cfRule type="cellIs" dxfId="2" priority="5" operator="equal">
      <formula>#REF!</formula>
    </cfRule>
    <cfRule type="cellIs" dxfId="1" priority="6" operator="equal">
      <formula>"no"</formula>
    </cfRule>
    <cfRule type="cellIs" dxfId="0" priority="7" operator="equal">
      <formula>"yes"</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showGridLines="0" showRowColHeaders="0" workbookViewId="0">
      <selection activeCell="A3" sqref="A3"/>
    </sheetView>
  </sheetViews>
  <sheetFormatPr defaultRowHeight="11.4" x14ac:dyDescent="0.2"/>
  <cols>
    <col min="1" max="1" width="4.19921875" customWidth="1"/>
    <col min="2" max="2" width="120.09765625" customWidth="1"/>
  </cols>
  <sheetData>
    <row r="1" spans="2:2" ht="15" x14ac:dyDescent="0.25">
      <c r="B1" s="9"/>
    </row>
    <row r="2" spans="2:2" ht="15.6" x14ac:dyDescent="0.3">
      <c r="B2" s="10" t="s">
        <v>756</v>
      </c>
    </row>
    <row r="3" spans="2:2" ht="31.2" x14ac:dyDescent="0.3">
      <c r="B3" s="18" t="s">
        <v>757</v>
      </c>
    </row>
    <row r="4" spans="2:2" ht="45.6" x14ac:dyDescent="0.25">
      <c r="B4" s="18" t="s">
        <v>763</v>
      </c>
    </row>
    <row r="5" spans="2:2" ht="15.6" x14ac:dyDescent="0.3">
      <c r="B5" s="19" t="s">
        <v>762</v>
      </c>
    </row>
    <row r="6" spans="2:2" ht="15.6" x14ac:dyDescent="0.3">
      <c r="B6" s="18" t="s">
        <v>764</v>
      </c>
    </row>
    <row r="7" spans="2:2" ht="30.6" x14ac:dyDescent="0.25">
      <c r="B7" s="18" t="s">
        <v>765</v>
      </c>
    </row>
    <row r="8" spans="2:2" ht="91.8" x14ac:dyDescent="0.25">
      <c r="B8" s="18" t="s">
        <v>758</v>
      </c>
    </row>
    <row r="9" spans="2:2" ht="30.6" x14ac:dyDescent="0.25">
      <c r="B9" s="18" t="s">
        <v>759</v>
      </c>
    </row>
    <row r="10" spans="2:2" ht="31.2" x14ac:dyDescent="0.3">
      <c r="B10" s="18" t="s">
        <v>760</v>
      </c>
    </row>
    <row r="11" spans="2:2" ht="30.6" x14ac:dyDescent="0.25">
      <c r="B11" s="18" t="s">
        <v>766</v>
      </c>
    </row>
    <row r="12" spans="2:2" ht="30.6" x14ac:dyDescent="0.25">
      <c r="B12" s="18" t="s">
        <v>761</v>
      </c>
    </row>
    <row r="13" spans="2:2" ht="75.599999999999994" x14ac:dyDescent="0.25">
      <c r="B13" s="18" t="s">
        <v>767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8499d3b-94a8-4059-8763-489d4400b14a" ContentTypeId="0x01010067EB80C5FE939D4A9B3D8BA62129B7F501" PreviousValue="false"/>
</file>

<file path=customXml/item2.xml><?xml version="1.0" encoding="utf-8"?>
<p:properties xmlns:p="http://schemas.microsoft.com/office/2006/metadata/properties" xmlns:xsi="http://www.w3.org/2001/XMLSchema-instance" xmlns:pc="http://schemas.microsoft.com/office/infopath/2007/PartnerControls">
  <documentManagement>
    <_dlc_DocId xmlns="9be56660-2c31-41ef-bc00-23e72f632f2a">LAND-776-140</_dlc_DocId>
    <_dlc_DocIdUrl xmlns="9be56660-2c31-41ef-bc00-23e72f632f2a">
      <Url>https://cyfoethnaturiolcymru.sharepoint.com/teams/landman/Protected-Sites/ln2kp/_layouts/15/DocIdRedir.aspx?ID=LAND-776-140</Url>
      <Description>LAND-776-140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0AE92F65619C474C9A817C0A5A8AA66E" ma:contentTypeVersion="114" ma:contentTypeDescription="" ma:contentTypeScope="" ma:versionID="19f5ea50b800d5dd1af648f81e692cc3">
  <xsd:schema xmlns:xsd="http://www.w3.org/2001/XMLSchema" xmlns:xs="http://www.w3.org/2001/XMLSchema" xmlns:p="http://schemas.microsoft.com/office/2006/metadata/properties" xmlns:ns2="9be56660-2c31-41ef-bc00-23e72f632f2a" targetNamespace="http://schemas.microsoft.com/office/2006/metadata/properties" ma:root="true" ma:fieldsID="571d87a2a089d535ee0fd86471038a94"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D1EC9D0-948E-447F-99BF-48D9B697413A}">
  <ds:schemaRefs>
    <ds:schemaRef ds:uri="Microsoft.SharePoint.Taxonomy.ContentTypeSync"/>
  </ds:schemaRefs>
</ds:datastoreItem>
</file>

<file path=customXml/itemProps2.xml><?xml version="1.0" encoding="utf-8"?>
<ds:datastoreItem xmlns:ds="http://schemas.openxmlformats.org/officeDocument/2006/customXml" ds:itemID="{06C5DD25-91EE-4F2D-9F09-7F3D78D5AB8A}">
  <ds:schemaRefs>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9be56660-2c31-41ef-bc00-23e72f632f2a"/>
    <ds:schemaRef ds:uri="http://www.w3.org/XML/1998/namespace"/>
  </ds:schemaRefs>
</ds:datastoreItem>
</file>

<file path=customXml/itemProps3.xml><?xml version="1.0" encoding="utf-8"?>
<ds:datastoreItem xmlns:ds="http://schemas.openxmlformats.org/officeDocument/2006/customXml" ds:itemID="{ADE122CD-621F-4ADA-A78D-80E0C290BBB0}">
  <ds:schemaRefs>
    <ds:schemaRef ds:uri="http://schemas.microsoft.com/sharepoint/v3/contenttype/forms"/>
  </ds:schemaRefs>
</ds:datastoreItem>
</file>

<file path=customXml/itemProps4.xml><?xml version="1.0" encoding="utf-8"?>
<ds:datastoreItem xmlns:ds="http://schemas.openxmlformats.org/officeDocument/2006/customXml" ds:itemID="{1D834873-F1BA-462A-A498-FA58DF0C1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EBB580B-1773-4F6D-A89F-4407AA0066D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Main Menu</vt:lpstr>
      <vt:lpstr>Evidence Base</vt:lpstr>
      <vt:lpstr>N2K Features</vt:lpstr>
      <vt:lpstr>N2K Features and Sites</vt:lpstr>
      <vt:lpstr>Additional Site Information</vt:lpstr>
      <vt:lpstr>References</vt:lpstr>
      <vt:lpstr>'Main Menu'!_Toc422482165</vt:lpstr>
      <vt:lpstr>'Main Menu'!_Toc422482166</vt:lpstr>
    </vt:vector>
  </TitlesOfParts>
  <Company>Land Use Consultants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Manson</dc:creator>
  <cp:lastModifiedBy>MacDonald-Jones, Hayley</cp:lastModifiedBy>
  <dcterms:created xsi:type="dcterms:W3CDTF">2014-08-20T08:54:30Z</dcterms:created>
  <dcterms:modified xsi:type="dcterms:W3CDTF">2015-07-09T08:44:30Z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23407391-b08a-49a3-9637-6e829dcf29e7</vt:lpwstr>
  </property>
  <property fmtid="{D5CDD505-2E9C-101B-9397-08002B2CF9AE}" pid="3" name="ContentTypeId">
    <vt:lpwstr>0x01010067EB80C5FE939D4A9B3D8BA62129B7F501000AE92F65619C474C9A817C0A5A8AA66E</vt:lpwstr>
  </property>
  <property fmtid="{D5CDD505-2E9C-101B-9397-08002B2CF9AE}" pid="4" name="SharedWithUsers">
    <vt:lpwstr/>
  </property>
</Properties>
</file>